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xr:revisionPtr revIDLastSave="0" documentId="13_ncr:1_{A9571086-91EE-4268-B34F-3B9CED100BED}" xr6:coauthVersionLast="47" xr6:coauthVersionMax="47" xr10:uidLastSave="{00000000-0000-0000-0000-000000000000}"/>
  <bookViews>
    <workbookView xWindow="-120" yWindow="-120" windowWidth="29040" windowHeight="15840" tabRatio="805" activeTab="1" xr2:uid="{00000000-000D-0000-FFFF-FFFF00000000}"/>
  </bookViews>
  <sheets>
    <sheet name="SIGLAS DEPENDENCIAS" sheetId="199" r:id="rId1"/>
    <sheet name="PLAN DE MEJORAMIENTO CGR-INVIAS" sheetId="37" r:id="rId2"/>
  </sheets>
  <definedNames>
    <definedName name="_xlnm._FilterDatabase" localSheetId="1" hidden="1">'PLAN DE MEJORAMIENTO CGR-INVIAS'!$A$1:$Z$573</definedName>
    <definedName name="_xlnm.Print_Area" localSheetId="1">'PLAN DE MEJORAMIENTO CGR-INVIAS'!$F$386:$M$507</definedName>
    <definedName name="_xlnm.Print_Area" localSheetId="0">'SIGLAS DEPENDENCIAS'!$A$1:$B$303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37" l="1"/>
  <c r="AC7" i="37" s="1"/>
  <c r="A8" i="37"/>
  <c r="V8" i="37" s="1"/>
  <c r="A9" i="37"/>
  <c r="A10" i="37"/>
  <c r="V10" i="37" s="1"/>
  <c r="A11" i="37"/>
  <c r="AC11" i="37" s="1"/>
  <c r="AD11" i="37" s="1"/>
  <c r="X11" i="37" s="1"/>
  <c r="A12" i="37"/>
  <c r="AC12" i="37" s="1"/>
  <c r="AD12" i="37" s="1"/>
  <c r="A13" i="37"/>
  <c r="A14" i="37"/>
  <c r="A15" i="37"/>
  <c r="AC15" i="37" s="1"/>
  <c r="AD15" i="37" s="1"/>
  <c r="A16" i="37"/>
  <c r="A17" i="37"/>
  <c r="A18" i="37"/>
  <c r="AC18" i="37" s="1"/>
  <c r="AD18" i="37" s="1"/>
  <c r="A19" i="37"/>
  <c r="AC19" i="37" s="1"/>
  <c r="AD19" i="37" s="1"/>
  <c r="X19" i="37" s="1"/>
  <c r="A20" i="37"/>
  <c r="A21" i="37"/>
  <c r="A22" i="37"/>
  <c r="A23" i="37"/>
  <c r="AC23" i="37" s="1"/>
  <c r="AD23" i="37" s="1"/>
  <c r="X23" i="37" s="1"/>
  <c r="A24" i="37"/>
  <c r="AC24" i="37" s="1"/>
  <c r="AD24" i="37" s="1"/>
  <c r="A25" i="37"/>
  <c r="A26" i="37"/>
  <c r="A27" i="37"/>
  <c r="AC27" i="37" s="1"/>
  <c r="AD27" i="37" s="1"/>
  <c r="A28" i="37"/>
  <c r="A29" i="37"/>
  <c r="AC29" i="37" s="1"/>
  <c r="AD29" i="37" s="1"/>
  <c r="A30" i="37"/>
  <c r="A31" i="37"/>
  <c r="A32" i="37"/>
  <c r="A33" i="37"/>
  <c r="A34" i="37"/>
  <c r="A35" i="37"/>
  <c r="AC35" i="37" s="1"/>
  <c r="AD35" i="37" s="1"/>
  <c r="X35" i="37" s="1"/>
  <c r="A36" i="37"/>
  <c r="AC36" i="37" s="1"/>
  <c r="AD36" i="37" s="1"/>
  <c r="A37" i="37"/>
  <c r="AC37" i="37" s="1"/>
  <c r="AD37" i="37" s="1"/>
  <c r="A38" i="37"/>
  <c r="A39" i="37"/>
  <c r="AC39" i="37" s="1"/>
  <c r="AD39" i="37" s="1"/>
  <c r="A40" i="37"/>
  <c r="A41" i="37"/>
  <c r="A42" i="37"/>
  <c r="A43" i="37"/>
  <c r="AC43" i="37" s="1"/>
  <c r="AD43" i="37" s="1"/>
  <c r="X43" i="37" s="1"/>
  <c r="A44" i="37"/>
  <c r="A45" i="37"/>
  <c r="A46" i="37"/>
  <c r="A47" i="37"/>
  <c r="AC47" i="37" s="1"/>
  <c r="AD47" i="37" s="1"/>
  <c r="X47" i="37" s="1"/>
  <c r="A48" i="37"/>
  <c r="A49" i="37"/>
  <c r="A50" i="37"/>
  <c r="A51" i="37"/>
  <c r="V51" i="37" s="1"/>
  <c r="A52" i="37"/>
  <c r="A53" i="37"/>
  <c r="A54" i="37"/>
  <c r="A55" i="37"/>
  <c r="AC55" i="37" s="1"/>
  <c r="AD55" i="37" s="1"/>
  <c r="X55" i="37" s="1"/>
  <c r="A56" i="37"/>
  <c r="A57" i="37"/>
  <c r="A58" i="37"/>
  <c r="A59" i="37"/>
  <c r="AC59" i="37" s="1"/>
  <c r="AD59" i="37" s="1"/>
  <c r="A60" i="37"/>
  <c r="AC60" i="37" s="1"/>
  <c r="AD60" i="37" s="1"/>
  <c r="A61" i="37"/>
  <c r="A62" i="37"/>
  <c r="A63" i="37"/>
  <c r="AC63" i="37" s="1"/>
  <c r="AD63" i="37" s="1"/>
  <c r="X63" i="37" s="1"/>
  <c r="A64" i="37"/>
  <c r="A65" i="37"/>
  <c r="A66" i="37"/>
  <c r="A67" i="37"/>
  <c r="AC67" i="37" s="1"/>
  <c r="AD67" i="37" s="1"/>
  <c r="X67" i="37" s="1"/>
  <c r="A68" i="37"/>
  <c r="A69" i="37"/>
  <c r="A70" i="37"/>
  <c r="A71" i="37"/>
  <c r="AC71" i="37" s="1"/>
  <c r="AD71" i="37" s="1"/>
  <c r="A72" i="37"/>
  <c r="A73" i="37"/>
  <c r="A74" i="37"/>
  <c r="A75" i="37"/>
  <c r="AC75" i="37" s="1"/>
  <c r="AD75" i="37" s="1"/>
  <c r="X75" i="37" s="1"/>
  <c r="A76" i="37"/>
  <c r="AC76" i="37" s="1"/>
  <c r="AD76" i="37" s="1"/>
  <c r="A77" i="37"/>
  <c r="A78" i="37"/>
  <c r="A79" i="37"/>
  <c r="V79" i="37" s="1"/>
  <c r="A80" i="37"/>
  <c r="A81" i="37"/>
  <c r="A82" i="37"/>
  <c r="A83" i="37"/>
  <c r="A84" i="37"/>
  <c r="A85" i="37"/>
  <c r="A86" i="37"/>
  <c r="A87" i="37"/>
  <c r="AC87" i="37" s="1"/>
  <c r="A88" i="37"/>
  <c r="V88" i="37" s="1"/>
  <c r="A89" i="37"/>
  <c r="A90" i="37"/>
  <c r="A91" i="37"/>
  <c r="V91" i="37" s="1"/>
  <c r="A92" i="37"/>
  <c r="A93" i="37"/>
  <c r="A94" i="37"/>
  <c r="A95" i="37"/>
  <c r="V95" i="37" s="1"/>
  <c r="A96" i="37"/>
  <c r="V96" i="37" s="1"/>
  <c r="A97" i="37"/>
  <c r="A98" i="37"/>
  <c r="A99" i="37"/>
  <c r="V99" i="37" s="1"/>
  <c r="A100" i="37"/>
  <c r="V100" i="37" s="1"/>
  <c r="A101" i="37"/>
  <c r="A102" i="37"/>
  <c r="A103" i="37"/>
  <c r="A104" i="37"/>
  <c r="A105" i="37"/>
  <c r="A106" i="37"/>
  <c r="A107" i="37"/>
  <c r="V107" i="37" s="1"/>
  <c r="A108" i="37"/>
  <c r="A109" i="37"/>
  <c r="A110" i="37"/>
  <c r="A111" i="37"/>
  <c r="V111" i="37" s="1"/>
  <c r="A112" i="37"/>
  <c r="AC112" i="37" s="1"/>
  <c r="AD112" i="37" s="1"/>
  <c r="A113" i="37"/>
  <c r="A114" i="37"/>
  <c r="A115" i="37"/>
  <c r="V115" i="37" s="1"/>
  <c r="A116" i="37"/>
  <c r="A117" i="37"/>
  <c r="A118" i="37"/>
  <c r="A119" i="37"/>
  <c r="AC119" i="37" s="1"/>
  <c r="AD119" i="37" s="1"/>
  <c r="A120" i="37"/>
  <c r="A121" i="37"/>
  <c r="A122" i="37"/>
  <c r="AC122" i="37" s="1"/>
  <c r="AD122" i="37" s="1"/>
  <c r="A123" i="37"/>
  <c r="AC123" i="37" s="1"/>
  <c r="AD123" i="37" s="1"/>
  <c r="X123" i="37" s="1"/>
  <c r="A124" i="37"/>
  <c r="A125" i="37"/>
  <c r="A126" i="37"/>
  <c r="A127" i="37"/>
  <c r="AC127" i="37" s="1"/>
  <c r="AD127" i="37" s="1"/>
  <c r="X127" i="37" s="1"/>
  <c r="A128" i="37"/>
  <c r="A129" i="37"/>
  <c r="A130" i="37"/>
  <c r="A131" i="37"/>
  <c r="AC131" i="37" s="1"/>
  <c r="AD131" i="37" s="1"/>
  <c r="X131" i="37" s="1"/>
  <c r="A132" i="37"/>
  <c r="A133" i="37"/>
  <c r="A134" i="37"/>
  <c r="AC134" i="37" s="1"/>
  <c r="AD134" i="37" s="1"/>
  <c r="A135" i="37"/>
  <c r="AC135" i="37" s="1"/>
  <c r="AD135" i="37" s="1"/>
  <c r="X135" i="37" s="1"/>
  <c r="A136" i="37"/>
  <c r="AC136" i="37" s="1"/>
  <c r="AD136" i="37" s="1"/>
  <c r="A137" i="37"/>
  <c r="A138" i="37"/>
  <c r="AC138" i="37" s="1"/>
  <c r="AD138" i="37" s="1"/>
  <c r="A139" i="37"/>
  <c r="AC139" i="37" s="1"/>
  <c r="AD139" i="37" s="1"/>
  <c r="X139" i="37" s="1"/>
  <c r="A140" i="37"/>
  <c r="A141" i="37"/>
  <c r="A142" i="37"/>
  <c r="AC142" i="37" s="1"/>
  <c r="AD142" i="37" s="1"/>
  <c r="A143" i="37"/>
  <c r="AC143" i="37" s="1"/>
  <c r="AD143" i="37" s="1"/>
  <c r="A144" i="37"/>
  <c r="A145" i="37"/>
  <c r="A146" i="37"/>
  <c r="AC146" i="37" s="1"/>
  <c r="AD146" i="37" s="1"/>
  <c r="A147" i="37"/>
  <c r="AC147" i="37" s="1"/>
  <c r="AD147" i="37" s="1"/>
  <c r="X147" i="37" s="1"/>
  <c r="A148" i="37"/>
  <c r="AC148" i="37" s="1"/>
  <c r="AD148" i="37" s="1"/>
  <c r="A149" i="37"/>
  <c r="A150" i="37"/>
  <c r="AC150" i="37" s="1"/>
  <c r="AD150" i="37" s="1"/>
  <c r="A151" i="37"/>
  <c r="AC151" i="37" s="1"/>
  <c r="AD151" i="37" s="1"/>
  <c r="X151" i="37" s="1"/>
  <c r="A152" i="37"/>
  <c r="A153" i="37"/>
  <c r="A154" i="37"/>
  <c r="A155" i="37"/>
  <c r="AC155" i="37" s="1"/>
  <c r="AD155" i="37" s="1"/>
  <c r="A156" i="37"/>
  <c r="AC156" i="37" s="1"/>
  <c r="AD156" i="37" s="1"/>
  <c r="A157" i="37"/>
  <c r="A158" i="37"/>
  <c r="AC158" i="37" s="1"/>
  <c r="AD158" i="37" s="1"/>
  <c r="A159" i="37"/>
  <c r="AC159" i="37" s="1"/>
  <c r="AD159" i="37" s="1"/>
  <c r="X159" i="37" s="1"/>
  <c r="A160" i="37"/>
  <c r="A161" i="37"/>
  <c r="A162" i="37"/>
  <c r="AC162" i="37" s="1"/>
  <c r="AD162" i="37" s="1"/>
  <c r="A163" i="37"/>
  <c r="AC163" i="37" s="1"/>
  <c r="AD163" i="37" s="1"/>
  <c r="X163" i="37" s="1"/>
  <c r="A164" i="37"/>
  <c r="A165" i="37"/>
  <c r="A166" i="37"/>
  <c r="AC166" i="37" s="1"/>
  <c r="AD166" i="37" s="1"/>
  <c r="A167" i="37"/>
  <c r="AC167" i="37" s="1"/>
  <c r="AD167" i="37" s="1"/>
  <c r="A168" i="37"/>
  <c r="AC168" i="37" s="1"/>
  <c r="AD168" i="37" s="1"/>
  <c r="A169" i="37"/>
  <c r="A170" i="37"/>
  <c r="AC170" i="37" s="1"/>
  <c r="AD170" i="37" s="1"/>
  <c r="A171" i="37"/>
  <c r="AC171" i="37" s="1"/>
  <c r="AD171" i="37" s="1"/>
  <c r="A172" i="37"/>
  <c r="A173" i="37"/>
  <c r="A174" i="37"/>
  <c r="AC174" i="37" s="1"/>
  <c r="AD174" i="37" s="1"/>
  <c r="A175" i="37"/>
  <c r="AC175" i="37" s="1"/>
  <c r="AD175" i="37" s="1"/>
  <c r="A176" i="37"/>
  <c r="A177" i="37"/>
  <c r="A178" i="37"/>
  <c r="AC178" i="37" s="1"/>
  <c r="AD178" i="37" s="1"/>
  <c r="A179" i="37"/>
  <c r="AC179" i="37" s="1"/>
  <c r="AD179" i="37" s="1"/>
  <c r="X179" i="37" s="1"/>
  <c r="A180" i="37"/>
  <c r="A181" i="37"/>
  <c r="A182" i="37"/>
  <c r="AC182" i="37" s="1"/>
  <c r="AD182" i="37" s="1"/>
  <c r="A183" i="37"/>
  <c r="AC183" i="37" s="1"/>
  <c r="AD183" i="37" s="1"/>
  <c r="X183" i="37" s="1"/>
  <c r="A184" i="37"/>
  <c r="AC184" i="37" s="1"/>
  <c r="AD184" i="37" s="1"/>
  <c r="A185" i="37"/>
  <c r="A186" i="37"/>
  <c r="AC186" i="37" s="1"/>
  <c r="AD186" i="37" s="1"/>
  <c r="A187" i="37"/>
  <c r="AC187" i="37" s="1"/>
  <c r="AD187" i="37" s="1"/>
  <c r="X187" i="37" s="1"/>
  <c r="A188" i="37"/>
  <c r="A189" i="37"/>
  <c r="A190" i="37"/>
  <c r="AC190" i="37" s="1"/>
  <c r="AD190" i="37" s="1"/>
  <c r="A191" i="37"/>
  <c r="AC191" i="37" s="1"/>
  <c r="AD191" i="37" s="1"/>
  <c r="A192" i="37"/>
  <c r="A193" i="37"/>
  <c r="A194" i="37"/>
  <c r="AC194" i="37" s="1"/>
  <c r="AD194" i="37" s="1"/>
  <c r="A195" i="37"/>
  <c r="AC195" i="37" s="1"/>
  <c r="AD195" i="37" s="1"/>
  <c r="X195" i="37" s="1"/>
  <c r="A196" i="37"/>
  <c r="A197" i="37"/>
  <c r="A198" i="37"/>
  <c r="AC198" i="37" s="1"/>
  <c r="AD198" i="37" s="1"/>
  <c r="A199" i="37"/>
  <c r="AC199" i="37" s="1"/>
  <c r="AD199" i="37" s="1"/>
  <c r="X199" i="37" s="1"/>
  <c r="A200" i="37"/>
  <c r="A201" i="37"/>
  <c r="A202" i="37"/>
  <c r="AC202" i="37" s="1"/>
  <c r="AD202" i="37" s="1"/>
  <c r="A203" i="37"/>
  <c r="AC203" i="37" s="1"/>
  <c r="AD203" i="37" s="1"/>
  <c r="X203" i="37" s="1"/>
  <c r="A204" i="37"/>
  <c r="A205" i="37"/>
  <c r="A206" i="37"/>
  <c r="AC206" i="37" s="1"/>
  <c r="AD206" i="37" s="1"/>
  <c r="A207" i="37"/>
  <c r="AC207" i="37" s="1"/>
  <c r="AD207" i="37" s="1"/>
  <c r="X207" i="37" s="1"/>
  <c r="A208" i="37"/>
  <c r="A209" i="37"/>
  <c r="A210" i="37"/>
  <c r="AC210" i="37" s="1"/>
  <c r="AD210" i="37" s="1"/>
  <c r="A211" i="37"/>
  <c r="AC211" i="37" s="1"/>
  <c r="AD211" i="37" s="1"/>
  <c r="X211" i="37" s="1"/>
  <c r="A212" i="37"/>
  <c r="A213" i="37"/>
  <c r="A214" i="37"/>
  <c r="AC214" i="37" s="1"/>
  <c r="AD214" i="37" s="1"/>
  <c r="A215" i="37"/>
  <c r="AC215" i="37" s="1"/>
  <c r="AD215" i="37" s="1"/>
  <c r="X215" i="37" s="1"/>
  <c r="A216" i="37"/>
  <c r="AC216" i="37" s="1"/>
  <c r="AD216" i="37" s="1"/>
  <c r="A217" i="37"/>
  <c r="A218" i="37"/>
  <c r="AC218" i="37" s="1"/>
  <c r="AD218" i="37" s="1"/>
  <c r="A219" i="37"/>
  <c r="AC219" i="37" s="1"/>
  <c r="AD219" i="37" s="1"/>
  <c r="X219" i="37" s="1"/>
  <c r="A220" i="37"/>
  <c r="A221" i="37"/>
  <c r="A222" i="37"/>
  <c r="AC222" i="37" s="1"/>
  <c r="AD222" i="37" s="1"/>
  <c r="A223" i="37"/>
  <c r="AC223" i="37" s="1"/>
  <c r="AD223" i="37" s="1"/>
  <c r="X223" i="37" s="1"/>
  <c r="A224" i="37"/>
  <c r="A225" i="37"/>
  <c r="A226" i="37"/>
  <c r="AC226" i="37" s="1"/>
  <c r="AD226" i="37" s="1"/>
  <c r="A227" i="37"/>
  <c r="AC227" i="37" s="1"/>
  <c r="AD227" i="37" s="1"/>
  <c r="X227" i="37" s="1"/>
  <c r="A228" i="37"/>
  <c r="A229" i="37"/>
  <c r="A230" i="37"/>
  <c r="AC230" i="37" s="1"/>
  <c r="AD230" i="37" s="1"/>
  <c r="A231" i="37"/>
  <c r="AC231" i="37" s="1"/>
  <c r="AD231" i="37" s="1"/>
  <c r="X231" i="37" s="1"/>
  <c r="A232" i="37"/>
  <c r="A233" i="37"/>
  <c r="A234" i="37"/>
  <c r="A235" i="37"/>
  <c r="A236" i="37"/>
  <c r="A237" i="37"/>
  <c r="V237" i="37" s="1"/>
  <c r="A238" i="37"/>
  <c r="A239" i="37"/>
  <c r="A240" i="37"/>
  <c r="AC240" i="37" s="1"/>
  <c r="AD240" i="37" s="1"/>
  <c r="A241" i="37"/>
  <c r="A242" i="37"/>
  <c r="AC242" i="37" s="1"/>
  <c r="AD242" i="37" s="1"/>
  <c r="A243" i="37"/>
  <c r="A244" i="37"/>
  <c r="A245" i="37"/>
  <c r="A246" i="37"/>
  <c r="A247" i="37"/>
  <c r="AC247" i="37" s="1"/>
  <c r="AD247" i="37" s="1"/>
  <c r="A248" i="37"/>
  <c r="AC248" i="37" s="1"/>
  <c r="AD248" i="37" s="1"/>
  <c r="A249" i="37"/>
  <c r="A250" i="37"/>
  <c r="AC250" i="37" s="1"/>
  <c r="AD250" i="37" s="1"/>
  <c r="A251" i="37"/>
  <c r="A252" i="37"/>
  <c r="A253" i="37"/>
  <c r="A254" i="37"/>
  <c r="AC254" i="37" s="1"/>
  <c r="AD254" i="37" s="1"/>
  <c r="A255" i="37"/>
  <c r="A256" i="37"/>
  <c r="A257" i="37"/>
  <c r="A258" i="37"/>
  <c r="AC258" i="37" s="1"/>
  <c r="AD258" i="37" s="1"/>
  <c r="A259" i="37"/>
  <c r="A260" i="37"/>
  <c r="A261" i="37"/>
  <c r="V261" i="37" s="1"/>
  <c r="A262" i="37"/>
  <c r="A263" i="37"/>
  <c r="A264" i="37"/>
  <c r="A265" i="37"/>
  <c r="A266" i="37"/>
  <c r="A267" i="37"/>
  <c r="AC267" i="37" s="1"/>
  <c r="AD267" i="37" s="1"/>
  <c r="X267" i="37" s="1"/>
  <c r="A268" i="37"/>
  <c r="A269" i="37"/>
  <c r="A270" i="37"/>
  <c r="A271" i="37"/>
  <c r="A272" i="37"/>
  <c r="A273" i="37"/>
  <c r="V273" i="37" s="1"/>
  <c r="A274" i="37"/>
  <c r="A275" i="37"/>
  <c r="A276" i="37"/>
  <c r="A277" i="37"/>
  <c r="A278" i="37"/>
  <c r="A279" i="37"/>
  <c r="AC279" i="37" s="1"/>
  <c r="AD279" i="37" s="1"/>
  <c r="A280" i="37"/>
  <c r="A281" i="37"/>
  <c r="A282" i="37"/>
  <c r="AC282" i="37" s="1"/>
  <c r="AD282" i="37" s="1"/>
  <c r="A283" i="37"/>
  <c r="A284" i="37"/>
  <c r="A285" i="37"/>
  <c r="A286" i="37"/>
  <c r="A287" i="37"/>
  <c r="A288" i="37"/>
  <c r="A289" i="37"/>
  <c r="A290" i="37"/>
  <c r="AC290" i="37" s="1"/>
  <c r="AD290" i="37" s="1"/>
  <c r="A291" i="37"/>
  <c r="AC291" i="37" s="1"/>
  <c r="AD291" i="37" s="1"/>
  <c r="X291" i="37" s="1"/>
  <c r="A292" i="37"/>
  <c r="A293" i="37"/>
  <c r="A294" i="37"/>
  <c r="AC294" i="37" s="1"/>
  <c r="AD294" i="37" s="1"/>
  <c r="A295" i="37"/>
  <c r="A296" i="37"/>
  <c r="A297" i="37"/>
  <c r="A298" i="37"/>
  <c r="AC298" i="37" s="1"/>
  <c r="AD298" i="37" s="1"/>
  <c r="A299" i="37"/>
  <c r="A300" i="37"/>
  <c r="A301" i="37"/>
  <c r="A302" i="37"/>
  <c r="A303" i="37"/>
  <c r="AC303" i="37" s="1"/>
  <c r="AD303" i="37" s="1"/>
  <c r="X303" i="37" s="1"/>
  <c r="A304" i="37"/>
  <c r="AC304" i="37" s="1"/>
  <c r="AD304" i="37" s="1"/>
  <c r="A305" i="37"/>
  <c r="A306" i="37"/>
  <c r="A307" i="37"/>
  <c r="A308" i="37"/>
  <c r="A309" i="37"/>
  <c r="A310" i="37"/>
  <c r="A311" i="37"/>
  <c r="A312" i="37"/>
  <c r="AC312" i="37" s="1"/>
  <c r="AD312" i="37" s="1"/>
  <c r="A313" i="37"/>
  <c r="A314" i="37"/>
  <c r="A315" i="37"/>
  <c r="A316" i="37"/>
  <c r="A317" i="37"/>
  <c r="A318" i="37"/>
  <c r="A319" i="37"/>
  <c r="A320" i="37"/>
  <c r="A321" i="37"/>
  <c r="A322" i="37"/>
  <c r="A323" i="37"/>
  <c r="AC323" i="37" s="1"/>
  <c r="AD323" i="37" s="1"/>
  <c r="X323" i="37" s="1"/>
  <c r="A324" i="37"/>
  <c r="A325" i="37"/>
  <c r="A326" i="37"/>
  <c r="A327" i="37"/>
  <c r="A328" i="37"/>
  <c r="A329" i="37"/>
  <c r="A330" i="37"/>
  <c r="AC330" i="37" s="1"/>
  <c r="AD330" i="37" s="1"/>
  <c r="A331" i="37"/>
  <c r="A332" i="37"/>
  <c r="A333" i="37"/>
  <c r="A334" i="37"/>
  <c r="A335" i="37"/>
  <c r="A336" i="37"/>
  <c r="A337" i="37"/>
  <c r="A338" i="37"/>
  <c r="A339" i="37"/>
  <c r="AC339" i="37" s="1"/>
  <c r="AD339" i="37" s="1"/>
  <c r="X339" i="37" s="1"/>
  <c r="A340" i="37"/>
  <c r="A341" i="37"/>
  <c r="A342" i="37"/>
  <c r="A343" i="37"/>
  <c r="A344" i="37"/>
  <c r="A345" i="37"/>
  <c r="A346" i="37"/>
  <c r="A347" i="37"/>
  <c r="A348" i="37"/>
  <c r="A349" i="37"/>
  <c r="A350" i="37"/>
  <c r="A351" i="37"/>
  <c r="A352" i="37"/>
  <c r="A353" i="37"/>
  <c r="A354" i="37"/>
  <c r="A355" i="37"/>
  <c r="AC355" i="37" s="1"/>
  <c r="AD355" i="37" s="1"/>
  <c r="A356" i="37"/>
  <c r="A357" i="37"/>
  <c r="A358" i="37"/>
  <c r="A359" i="37"/>
  <c r="A360" i="37"/>
  <c r="A361" i="37"/>
  <c r="A362" i="37"/>
  <c r="A363" i="37"/>
  <c r="A364" i="37"/>
  <c r="A365" i="37"/>
  <c r="A366" i="37"/>
  <c r="A367" i="37"/>
  <c r="A368" i="37"/>
  <c r="A369" i="37"/>
  <c r="A370" i="37"/>
  <c r="A371" i="37"/>
  <c r="AC371" i="37" s="1"/>
  <c r="AD371" i="37" s="1"/>
  <c r="X371" i="37" s="1"/>
  <c r="A372" i="37"/>
  <c r="A373" i="37"/>
  <c r="A374" i="37"/>
  <c r="AC374" i="37" s="1"/>
  <c r="AD374" i="37" s="1"/>
  <c r="A375" i="37"/>
  <c r="V375" i="37" s="1"/>
  <c r="A376" i="37"/>
  <c r="A377" i="37"/>
  <c r="A378" i="37"/>
  <c r="A379" i="37"/>
  <c r="A380" i="37"/>
  <c r="A381" i="37"/>
  <c r="A382" i="37"/>
  <c r="AC382" i="37" s="1"/>
  <c r="AD382" i="37" s="1"/>
  <c r="A383" i="37"/>
  <c r="A384" i="37"/>
  <c r="AC384" i="37" s="1"/>
  <c r="AD384" i="37" s="1"/>
  <c r="A385" i="37"/>
  <c r="A386" i="37"/>
  <c r="AC386" i="37" s="1"/>
  <c r="AD386" i="37" s="1"/>
  <c r="A387" i="37"/>
  <c r="A388" i="37"/>
  <c r="A389" i="37"/>
  <c r="A390" i="37"/>
  <c r="AC390" i="37" s="1"/>
  <c r="AD390" i="37" s="1"/>
  <c r="A391" i="37"/>
  <c r="A392" i="37"/>
  <c r="A393" i="37"/>
  <c r="A394" i="37"/>
  <c r="AC394" i="37" s="1"/>
  <c r="AD394" i="37" s="1"/>
  <c r="A395" i="37"/>
  <c r="A396" i="37"/>
  <c r="A397" i="37"/>
  <c r="A398" i="37"/>
  <c r="AC398" i="37" s="1"/>
  <c r="AD398" i="37" s="1"/>
  <c r="A399" i="37"/>
  <c r="AC399" i="37" s="1"/>
  <c r="AD399" i="37" s="1"/>
  <c r="X399" i="37" s="1"/>
  <c r="A400" i="37"/>
  <c r="A401" i="37"/>
  <c r="A402" i="37"/>
  <c r="A403" i="37"/>
  <c r="A404" i="37"/>
  <c r="A405" i="37"/>
  <c r="A406" i="37"/>
  <c r="AC406" i="37" s="1"/>
  <c r="AD406" i="37" s="1"/>
  <c r="A407" i="37"/>
  <c r="A408" i="37"/>
  <c r="A409" i="37"/>
  <c r="A410" i="37"/>
  <c r="A411" i="37"/>
  <c r="A412" i="37"/>
  <c r="A413" i="37"/>
  <c r="A414" i="37"/>
  <c r="A415" i="37"/>
  <c r="AC415" i="37" s="1"/>
  <c r="AD415" i="37" s="1"/>
  <c r="X415" i="37" s="1"/>
  <c r="A416" i="37"/>
  <c r="A417" i="37"/>
  <c r="A418" i="37"/>
  <c r="A419" i="37"/>
  <c r="A420" i="37"/>
  <c r="A421" i="37"/>
  <c r="AC421" i="37" s="1"/>
  <c r="AD421" i="37" s="1"/>
  <c r="A422" i="37"/>
  <c r="A423" i="37"/>
  <c r="A424" i="37"/>
  <c r="A425" i="37"/>
  <c r="A426" i="37"/>
  <c r="A427" i="37"/>
  <c r="AC427" i="37" s="1"/>
  <c r="AD427" i="37" s="1"/>
  <c r="A428" i="37"/>
  <c r="A429" i="37"/>
  <c r="A430" i="37"/>
  <c r="AC430" i="37" s="1"/>
  <c r="AD430" i="37" s="1"/>
  <c r="A431" i="37"/>
  <c r="A432" i="37"/>
  <c r="A433" i="37"/>
  <c r="A434" i="37"/>
  <c r="A435" i="37"/>
  <c r="A436" i="37"/>
  <c r="AC436" i="37" s="1"/>
  <c r="AD436" i="37" s="1"/>
  <c r="A437" i="37"/>
  <c r="A438" i="37"/>
  <c r="A439" i="37"/>
  <c r="A440" i="37"/>
  <c r="AC440" i="37" s="1"/>
  <c r="AD440" i="37" s="1"/>
  <c r="A441" i="37"/>
  <c r="A442" i="37"/>
  <c r="A443" i="37"/>
  <c r="AC443" i="37" s="1"/>
  <c r="AD443" i="37" s="1"/>
  <c r="X443" i="37" s="1"/>
  <c r="A444" i="37"/>
  <c r="A445" i="37"/>
  <c r="A446" i="37"/>
  <c r="A447" i="37"/>
  <c r="A448" i="37"/>
  <c r="A449" i="37"/>
  <c r="A450" i="37"/>
  <c r="AC450" i="37" s="1"/>
  <c r="AD450" i="37" s="1"/>
  <c r="A451" i="37"/>
  <c r="A452" i="37"/>
  <c r="A453" i="37"/>
  <c r="A454" i="37"/>
  <c r="A455" i="37"/>
  <c r="A456" i="37"/>
  <c r="A457" i="37"/>
  <c r="A458" i="37"/>
  <c r="A459" i="37"/>
  <c r="A460" i="37"/>
  <c r="A461" i="37"/>
  <c r="A462" i="37"/>
  <c r="AC462" i="37" s="1"/>
  <c r="AD462" i="37" s="1"/>
  <c r="A463" i="37"/>
  <c r="AC463" i="37" s="1"/>
  <c r="AD463" i="37" s="1"/>
  <c r="X463" i="37" s="1"/>
  <c r="A464" i="37"/>
  <c r="A465" i="37"/>
  <c r="A466" i="37"/>
  <c r="AC466" i="37" s="1"/>
  <c r="AD466" i="37" s="1"/>
  <c r="A467" i="37"/>
  <c r="A468" i="37"/>
  <c r="A469" i="37"/>
  <c r="A470" i="37"/>
  <c r="A471" i="37"/>
  <c r="A472" i="37"/>
  <c r="A473" i="37"/>
  <c r="A474" i="37"/>
  <c r="A475" i="37"/>
  <c r="A476" i="37"/>
  <c r="A477" i="37"/>
  <c r="A478" i="37"/>
  <c r="A479" i="37"/>
  <c r="AC479" i="37" s="1"/>
  <c r="AD479" i="37" s="1"/>
  <c r="X479" i="37" s="1"/>
  <c r="A480" i="37"/>
  <c r="A481" i="37"/>
  <c r="A482" i="37"/>
  <c r="AC482" i="37" s="1"/>
  <c r="AD482" i="37" s="1"/>
  <c r="A483" i="37"/>
  <c r="A484" i="37"/>
  <c r="A485" i="37"/>
  <c r="A486" i="37"/>
  <c r="AC486" i="37" s="1"/>
  <c r="AD486" i="37" s="1"/>
  <c r="A487" i="37"/>
  <c r="A488" i="37"/>
  <c r="A489" i="37"/>
  <c r="A490" i="37"/>
  <c r="A491" i="37"/>
  <c r="A492" i="37"/>
  <c r="A493" i="37"/>
  <c r="A494" i="37"/>
  <c r="A495" i="37"/>
  <c r="AC495" i="37" s="1"/>
  <c r="AD495" i="37" s="1"/>
  <c r="X495" i="37" s="1"/>
  <c r="A496" i="37"/>
  <c r="A497" i="37"/>
  <c r="A498" i="37"/>
  <c r="AC498" i="37" s="1"/>
  <c r="AD498" i="37" s="1"/>
  <c r="A499" i="37"/>
  <c r="A500" i="37"/>
  <c r="A501" i="37"/>
  <c r="A502" i="37"/>
  <c r="AC502" i="37" s="1"/>
  <c r="AD502" i="37" s="1"/>
  <c r="A503" i="37"/>
  <c r="A504" i="37"/>
  <c r="A505" i="37"/>
  <c r="A506" i="37"/>
  <c r="A507" i="37"/>
  <c r="A508" i="37"/>
  <c r="A509" i="37"/>
  <c r="A510" i="37"/>
  <c r="A511" i="37"/>
  <c r="AC511" i="37" s="1"/>
  <c r="AD511" i="37" s="1"/>
  <c r="X511" i="37" s="1"/>
  <c r="A512" i="37"/>
  <c r="A513" i="37"/>
  <c r="A514" i="37"/>
  <c r="A515" i="37"/>
  <c r="A516" i="37"/>
  <c r="A517" i="37"/>
  <c r="A518" i="37"/>
  <c r="A519" i="37"/>
  <c r="A520" i="37"/>
  <c r="A521" i="37"/>
  <c r="A522" i="37"/>
  <c r="A523" i="37"/>
  <c r="AC523" i="37" s="1"/>
  <c r="AD523" i="37" s="1"/>
  <c r="X523" i="37" s="1"/>
  <c r="A524" i="37"/>
  <c r="A525" i="37"/>
  <c r="A526" i="37"/>
  <c r="AC526" i="37" s="1"/>
  <c r="AD526" i="37" s="1"/>
  <c r="A527" i="37"/>
  <c r="A528" i="37"/>
  <c r="A529" i="37"/>
  <c r="A530" i="37"/>
  <c r="A531" i="37"/>
  <c r="A532" i="37"/>
  <c r="A533" i="37"/>
  <c r="A534" i="37"/>
  <c r="A535" i="37"/>
  <c r="A536" i="37"/>
  <c r="A537" i="37"/>
  <c r="A538" i="37"/>
  <c r="A539" i="37"/>
  <c r="AC539" i="37" s="1"/>
  <c r="AD539" i="37" s="1"/>
  <c r="X539" i="37" s="1"/>
  <c r="A540" i="37"/>
  <c r="A541" i="37"/>
  <c r="A542" i="37"/>
  <c r="AC542" i="37" s="1"/>
  <c r="AD542" i="37" s="1"/>
  <c r="A543" i="37"/>
  <c r="A544" i="37"/>
  <c r="A545" i="37"/>
  <c r="A546" i="37"/>
  <c r="A547" i="37"/>
  <c r="A548" i="37"/>
  <c r="A549" i="37"/>
  <c r="A550" i="37"/>
  <c r="A551" i="37"/>
  <c r="A552" i="37"/>
  <c r="A553" i="37"/>
  <c r="A554" i="37"/>
  <c r="A555" i="37"/>
  <c r="A556" i="37"/>
  <c r="A557" i="37"/>
  <c r="A558" i="37"/>
  <c r="A559" i="37"/>
  <c r="A560" i="37"/>
  <c r="A561" i="37"/>
  <c r="A562" i="37"/>
  <c r="A563" i="37"/>
  <c r="A564" i="37"/>
  <c r="A565" i="37"/>
  <c r="A566" i="37"/>
  <c r="A567" i="37"/>
  <c r="A568" i="37"/>
  <c r="A569" i="37"/>
  <c r="A570" i="37"/>
  <c r="A571" i="37"/>
  <c r="A4" i="37"/>
  <c r="V4" i="37" s="1"/>
  <c r="A5" i="37"/>
  <c r="A6" i="37"/>
  <c r="A3" i="37"/>
  <c r="V57" i="37"/>
  <c r="V83" i="37"/>
  <c r="V103" i="37"/>
  <c r="V176" i="37"/>
  <c r="V233" i="37"/>
  <c r="V348" i="37"/>
  <c r="V31" i="37"/>
  <c r="V48" i="37"/>
  <c r="Y76" i="37"/>
  <c r="Y87" i="37"/>
  <c r="Y112" i="37"/>
  <c r="Y124" i="37"/>
  <c r="Y136" i="37"/>
  <c r="Y145" i="37"/>
  <c r="Y147" i="37"/>
  <c r="Y148" i="37"/>
  <c r="Y156" i="37"/>
  <c r="Y161" i="37"/>
  <c r="Y167" i="37"/>
  <c r="Y168" i="37"/>
  <c r="Y181" i="37"/>
  <c r="Y184" i="37"/>
  <c r="Y207" i="37"/>
  <c r="Y216" i="37"/>
  <c r="Y217" i="37"/>
  <c r="Y229" i="37"/>
  <c r="Y240" i="37"/>
  <c r="Y245" i="37"/>
  <c r="Y248" i="37"/>
  <c r="Y272" i="37"/>
  <c r="Y285" i="37"/>
  <c r="Y297" i="37"/>
  <c r="Y304" i="37"/>
  <c r="Y312" i="37"/>
  <c r="Y317" i="37"/>
  <c r="Y328" i="37"/>
  <c r="Y376" i="37"/>
  <c r="Y384" i="37"/>
  <c r="Y392" i="37"/>
  <c r="Y420" i="37"/>
  <c r="Y440" i="37"/>
  <c r="Y504" i="37"/>
  <c r="Y512" i="37"/>
  <c r="Y7" i="37"/>
  <c r="Y12" i="37"/>
  <c r="Y13" i="37"/>
  <c r="Y15" i="37"/>
  <c r="Y24" i="37"/>
  <c r="Y27" i="37"/>
  <c r="Y29" i="37"/>
  <c r="Y36" i="37"/>
  <c r="Y37" i="37"/>
  <c r="Y55" i="37"/>
  <c r="Y60" i="37"/>
  <c r="Y65" i="37"/>
  <c r="X143" i="37"/>
  <c r="X148" i="37"/>
  <c r="X155" i="37"/>
  <c r="X156" i="37"/>
  <c r="X167" i="37"/>
  <c r="X168" i="37"/>
  <c r="X184" i="37"/>
  <c r="X191" i="37"/>
  <c r="X216" i="37"/>
  <c r="X240" i="37"/>
  <c r="X247" i="37"/>
  <c r="X248" i="37"/>
  <c r="X304" i="37"/>
  <c r="X312" i="37"/>
  <c r="X384" i="37"/>
  <c r="X136" i="37"/>
  <c r="X12" i="37"/>
  <c r="X15" i="37"/>
  <c r="X24" i="37"/>
  <c r="X27" i="37"/>
  <c r="X29" i="37"/>
  <c r="X36" i="37"/>
  <c r="X39" i="37"/>
  <c r="X59" i="37"/>
  <c r="X60" i="37"/>
  <c r="X71" i="37"/>
  <c r="X76" i="37"/>
  <c r="X112" i="37"/>
  <c r="X119" i="37"/>
  <c r="Q3" i="37"/>
  <c r="Q4" i="37"/>
  <c r="Q5" i="37"/>
  <c r="Q6" i="37"/>
  <c r="Q7" i="37"/>
  <c r="Q2" i="37"/>
  <c r="A2" i="37"/>
  <c r="Y63" i="37" l="1"/>
  <c r="Z63" i="37" s="1"/>
  <c r="Y175" i="37"/>
  <c r="Y47" i="37"/>
  <c r="Y48" i="37" s="1"/>
  <c r="Y195" i="37"/>
  <c r="Y155" i="37"/>
  <c r="Z155" i="37" s="1"/>
  <c r="Y123" i="37"/>
  <c r="Y71" i="37"/>
  <c r="Z71" i="37" s="1"/>
  <c r="Y43" i="37"/>
  <c r="Z43" i="37" s="1"/>
  <c r="Y35" i="37"/>
  <c r="Z35" i="37" s="1"/>
  <c r="Y23" i="37"/>
  <c r="Z23" i="37" s="1"/>
  <c r="Y171" i="37"/>
  <c r="Y172" i="37" s="1"/>
  <c r="Y151" i="37"/>
  <c r="Y143" i="37"/>
  <c r="Y131" i="37"/>
  <c r="Y119" i="37"/>
  <c r="Z119" i="37" s="1"/>
  <c r="Y75" i="37"/>
  <c r="Y415" i="37"/>
  <c r="Y219" i="37"/>
  <c r="Y163" i="37"/>
  <c r="Z163" i="37" s="1"/>
  <c r="Y135" i="37"/>
  <c r="Y67" i="37"/>
  <c r="Z67" i="37" s="1"/>
  <c r="Y59" i="37"/>
  <c r="Y39" i="37"/>
  <c r="Z39" i="37" s="1"/>
  <c r="Y19" i="37"/>
  <c r="Y11" i="37"/>
  <c r="Z11" i="37" s="1"/>
  <c r="Y279" i="37"/>
  <c r="Y183" i="37"/>
  <c r="Z183" i="37" s="1"/>
  <c r="Y159" i="37"/>
  <c r="Y139" i="37"/>
  <c r="Z139" i="37" s="1"/>
  <c r="Y127" i="37"/>
  <c r="AC503" i="37"/>
  <c r="AD503" i="37" s="1"/>
  <c r="AC375" i="37"/>
  <c r="AD375" i="37" s="1"/>
  <c r="AC251" i="37"/>
  <c r="AD251" i="37" s="1"/>
  <c r="X251" i="37" s="1"/>
  <c r="Y323" i="37"/>
  <c r="Z323" i="37" s="1"/>
  <c r="Y539" i="37"/>
  <c r="Z539" i="37" s="1"/>
  <c r="Y231" i="37"/>
  <c r="Y191" i="37"/>
  <c r="Z191" i="37" s="1"/>
  <c r="V251" i="37"/>
  <c r="Y443" i="37"/>
  <c r="Z443" i="37" s="1"/>
  <c r="Y303" i="37"/>
  <c r="Y247" i="37"/>
  <c r="Z247" i="37" s="1"/>
  <c r="Y211" i="37"/>
  <c r="Z211" i="37" s="1"/>
  <c r="Y187" i="37"/>
  <c r="Z187" i="37" s="1"/>
  <c r="Y179" i="37"/>
  <c r="AC571" i="37"/>
  <c r="AD571" i="37" s="1"/>
  <c r="X571" i="37" s="1"/>
  <c r="Y571" i="37"/>
  <c r="AC535" i="37"/>
  <c r="AD535" i="37" s="1"/>
  <c r="X535" i="37" s="1"/>
  <c r="Y535" i="37"/>
  <c r="AC527" i="37"/>
  <c r="AD527" i="37" s="1"/>
  <c r="X527" i="37" s="1"/>
  <c r="Y527" i="37"/>
  <c r="AC475" i="37"/>
  <c r="AD475" i="37" s="1"/>
  <c r="X475" i="37" s="1"/>
  <c r="Z475" i="37" s="1"/>
  <c r="Y475" i="37"/>
  <c r="AC467" i="37"/>
  <c r="AD467" i="37" s="1"/>
  <c r="X467" i="37" s="1"/>
  <c r="Y467" i="37"/>
  <c r="AC459" i="37"/>
  <c r="AD459" i="37" s="1"/>
  <c r="X459" i="37" s="1"/>
  <c r="Z459" i="37" s="1"/>
  <c r="Y459" i="37"/>
  <c r="V439" i="37"/>
  <c r="AC419" i="37"/>
  <c r="AD419" i="37" s="1"/>
  <c r="X419" i="37" s="1"/>
  <c r="Y419" i="37"/>
  <c r="Z419" i="37" s="1"/>
  <c r="AC395" i="37"/>
  <c r="AD395" i="37" s="1"/>
  <c r="V395" i="37"/>
  <c r="AC367" i="37"/>
  <c r="AD367" i="37" s="1"/>
  <c r="X367" i="37" s="1"/>
  <c r="Y367" i="37"/>
  <c r="AC363" i="37"/>
  <c r="AD363" i="37" s="1"/>
  <c r="X363" i="37" s="1"/>
  <c r="Y363" i="37"/>
  <c r="AC359" i="37"/>
  <c r="AD359" i="37" s="1"/>
  <c r="X359" i="37" s="1"/>
  <c r="Y359" i="37"/>
  <c r="Y360" i="37" s="1"/>
  <c r="AC343" i="37"/>
  <c r="AD343" i="37" s="1"/>
  <c r="Y343" i="37"/>
  <c r="Y495" i="37"/>
  <c r="Z495" i="37" s="1"/>
  <c r="Y371" i="37"/>
  <c r="Z371" i="37" s="1"/>
  <c r="Y479" i="37"/>
  <c r="Y355" i="37"/>
  <c r="AC567" i="37"/>
  <c r="AD567" i="37" s="1"/>
  <c r="X567" i="37" s="1"/>
  <c r="Y567" i="37"/>
  <c r="V551" i="37"/>
  <c r="AC543" i="37"/>
  <c r="AD543" i="37" s="1"/>
  <c r="V543" i="37"/>
  <c r="AC531" i="37"/>
  <c r="AD531" i="37" s="1"/>
  <c r="X531" i="37" s="1"/>
  <c r="Z531" i="37" s="1"/>
  <c r="Y531" i="37"/>
  <c r="AC519" i="37"/>
  <c r="AD519" i="37" s="1"/>
  <c r="X519" i="37" s="1"/>
  <c r="Y519" i="37"/>
  <c r="AC507" i="37"/>
  <c r="AD507" i="37" s="1"/>
  <c r="X507" i="37" s="1"/>
  <c r="Z507" i="37" s="1"/>
  <c r="Y507" i="37"/>
  <c r="AC499" i="37"/>
  <c r="AD499" i="37" s="1"/>
  <c r="X499" i="37" s="1"/>
  <c r="Y499" i="37"/>
  <c r="AC487" i="37"/>
  <c r="AD487" i="37" s="1"/>
  <c r="X487" i="37" s="1"/>
  <c r="Z487" i="37" s="1"/>
  <c r="Y487" i="37"/>
  <c r="AC471" i="37"/>
  <c r="AD471" i="37" s="1"/>
  <c r="X471" i="37" s="1"/>
  <c r="Y471" i="37"/>
  <c r="AC455" i="37"/>
  <c r="AD455" i="37" s="1"/>
  <c r="X455" i="37" s="1"/>
  <c r="Z455" i="37" s="1"/>
  <c r="Y455" i="37"/>
  <c r="AC451" i="37"/>
  <c r="AD451" i="37" s="1"/>
  <c r="V451" i="37"/>
  <c r="AC435" i="37"/>
  <c r="AD435" i="37" s="1"/>
  <c r="X435" i="37" s="1"/>
  <c r="Z435" i="37" s="1"/>
  <c r="Y435" i="37"/>
  <c r="AC407" i="37"/>
  <c r="AD407" i="37" s="1"/>
  <c r="X407" i="37" s="1"/>
  <c r="Y407" i="37"/>
  <c r="AC391" i="37"/>
  <c r="AD391" i="37" s="1"/>
  <c r="X391" i="37" s="1"/>
  <c r="Z391" i="37" s="1"/>
  <c r="Y391" i="37"/>
  <c r="AC379" i="37"/>
  <c r="AD379" i="37" s="1"/>
  <c r="X379" i="37" s="1"/>
  <c r="Y379" i="37"/>
  <c r="Y523" i="37"/>
  <c r="Y399" i="37"/>
  <c r="Y427" i="37"/>
  <c r="Y428" i="37" s="1"/>
  <c r="Y429" i="37" s="1"/>
  <c r="V555" i="37"/>
  <c r="Y511" i="37"/>
  <c r="Z511" i="37" s="1"/>
  <c r="Y463" i="37"/>
  <c r="Y339" i="37"/>
  <c r="Y291" i="37"/>
  <c r="Z291" i="37" s="1"/>
  <c r="Y267" i="37"/>
  <c r="Z267" i="37" s="1"/>
  <c r="V503" i="37"/>
  <c r="AC3" i="37"/>
  <c r="Y3" i="37"/>
  <c r="Y4" i="37" s="1"/>
  <c r="AC563" i="37"/>
  <c r="AD563" i="37" s="1"/>
  <c r="X563" i="37" s="1"/>
  <c r="Z563" i="37" s="1"/>
  <c r="Y563" i="37"/>
  <c r="V559" i="37"/>
  <c r="V547" i="37"/>
  <c r="AC515" i="37"/>
  <c r="AD515" i="37" s="1"/>
  <c r="X515" i="37" s="1"/>
  <c r="Z515" i="37" s="1"/>
  <c r="Y515" i="37"/>
  <c r="AC491" i="37"/>
  <c r="AD491" i="37" s="1"/>
  <c r="X491" i="37" s="1"/>
  <c r="Y491" i="37"/>
  <c r="AC483" i="37"/>
  <c r="AD483" i="37" s="1"/>
  <c r="X483" i="37" s="1"/>
  <c r="Z483" i="37" s="1"/>
  <c r="Y483" i="37"/>
  <c r="AC447" i="37"/>
  <c r="AD447" i="37" s="1"/>
  <c r="X447" i="37" s="1"/>
  <c r="Y447" i="37"/>
  <c r="AC431" i="37"/>
  <c r="AD431" i="37" s="1"/>
  <c r="X431" i="37" s="1"/>
  <c r="Z431" i="37" s="1"/>
  <c r="Y431" i="37"/>
  <c r="AC423" i="37"/>
  <c r="AD423" i="37" s="1"/>
  <c r="X423" i="37" s="1"/>
  <c r="Y423" i="37"/>
  <c r="AC411" i="37"/>
  <c r="AD411" i="37" s="1"/>
  <c r="X411" i="37" s="1"/>
  <c r="Z411" i="37" s="1"/>
  <c r="Y411" i="37"/>
  <c r="Y412" i="37" s="1"/>
  <c r="AC403" i="37"/>
  <c r="AD403" i="37" s="1"/>
  <c r="X403" i="37" s="1"/>
  <c r="Y403" i="37"/>
  <c r="AC387" i="37"/>
  <c r="AD387" i="37" s="1"/>
  <c r="X387" i="37" s="1"/>
  <c r="Z387" i="37" s="1"/>
  <c r="Y387" i="37"/>
  <c r="AC383" i="37"/>
  <c r="AD383" i="37" s="1"/>
  <c r="X383" i="37" s="1"/>
  <c r="Y383" i="37"/>
  <c r="AC351" i="37"/>
  <c r="AD351" i="37" s="1"/>
  <c r="X351" i="37" s="1"/>
  <c r="Z351" i="37" s="1"/>
  <c r="Y351" i="37"/>
  <c r="AC347" i="37"/>
  <c r="AD347" i="37" s="1"/>
  <c r="Y347" i="37"/>
  <c r="Y348" i="37" s="1"/>
  <c r="AC335" i="37"/>
  <c r="AD335" i="37" s="1"/>
  <c r="X335" i="37" s="1"/>
  <c r="Z335" i="37" s="1"/>
  <c r="Y335" i="37"/>
  <c r="AC331" i="37"/>
  <c r="AD331" i="37" s="1"/>
  <c r="X331" i="37" s="1"/>
  <c r="Y331" i="37"/>
  <c r="V327" i="37"/>
  <c r="AC319" i="37"/>
  <c r="AD319" i="37" s="1"/>
  <c r="X319" i="37" s="1"/>
  <c r="Y319" i="37"/>
  <c r="Z319" i="37" s="1"/>
  <c r="AC315" i="37"/>
  <c r="AD315" i="37" s="1"/>
  <c r="X315" i="37" s="1"/>
  <c r="Y315" i="37"/>
  <c r="AC311" i="37"/>
  <c r="AD311" i="37" s="1"/>
  <c r="X311" i="37" s="1"/>
  <c r="Y311" i="37"/>
  <c r="Z311" i="37" s="1"/>
  <c r="AC307" i="37"/>
  <c r="AD307" i="37" s="1"/>
  <c r="X307" i="37" s="1"/>
  <c r="Y307" i="37"/>
  <c r="AC299" i="37"/>
  <c r="AD299" i="37" s="1"/>
  <c r="X299" i="37" s="1"/>
  <c r="Y299" i="37"/>
  <c r="Z299" i="37" s="1"/>
  <c r="AC295" i="37"/>
  <c r="AD295" i="37" s="1"/>
  <c r="X295" i="37" s="1"/>
  <c r="Y295" i="37"/>
  <c r="Z295" i="37" s="1"/>
  <c r="AC287" i="37"/>
  <c r="AD287" i="37" s="1"/>
  <c r="X287" i="37" s="1"/>
  <c r="Y287" i="37"/>
  <c r="Z287" i="37" s="1"/>
  <c r="AC283" i="37"/>
  <c r="AD283" i="37" s="1"/>
  <c r="X283" i="37" s="1"/>
  <c r="Y283" i="37"/>
  <c r="Y284" i="37" s="1"/>
  <c r="AC275" i="37"/>
  <c r="AD275" i="37" s="1"/>
  <c r="X275" i="37" s="1"/>
  <c r="Y275" i="37"/>
  <c r="AC271" i="37"/>
  <c r="AD271" i="37" s="1"/>
  <c r="X271" i="37" s="1"/>
  <c r="Y271" i="37"/>
  <c r="V263" i="37"/>
  <c r="AC259" i="37"/>
  <c r="AD259" i="37" s="1"/>
  <c r="X259" i="37" s="1"/>
  <c r="Y259" i="37"/>
  <c r="Y260" i="37" s="1"/>
  <c r="Y261" i="37" s="1"/>
  <c r="AC255" i="37"/>
  <c r="AD255" i="37" s="1"/>
  <c r="X255" i="37" s="1"/>
  <c r="Y255" i="37"/>
  <c r="AC243" i="37"/>
  <c r="AD243" i="37" s="1"/>
  <c r="X243" i="37" s="1"/>
  <c r="V243" i="37"/>
  <c r="AC239" i="37"/>
  <c r="AD239" i="37" s="1"/>
  <c r="X239" i="37" s="1"/>
  <c r="Z239" i="37" s="1"/>
  <c r="Y239" i="37"/>
  <c r="V235" i="37"/>
  <c r="Y570" i="37"/>
  <c r="AC570" i="37"/>
  <c r="AD570" i="37" s="1"/>
  <c r="X570" i="37" s="1"/>
  <c r="Y566" i="37"/>
  <c r="AC566" i="37"/>
  <c r="AD566" i="37" s="1"/>
  <c r="V562" i="37"/>
  <c r="V558" i="37"/>
  <c r="V554" i="37"/>
  <c r="Y550" i="37"/>
  <c r="Y551" i="37" s="1"/>
  <c r="Y552" i="37" s="1"/>
  <c r="Y553" i="37" s="1"/>
  <c r="AC550" i="37"/>
  <c r="AD550" i="37" s="1"/>
  <c r="V546" i="37"/>
  <c r="Y538" i="37"/>
  <c r="AC538" i="37"/>
  <c r="AD538" i="37" s="1"/>
  <c r="X538" i="37" s="1"/>
  <c r="Z538" i="37" s="1"/>
  <c r="Y534" i="37"/>
  <c r="AC534" i="37"/>
  <c r="AD534" i="37" s="1"/>
  <c r="X534" i="37" s="1"/>
  <c r="Y530" i="37"/>
  <c r="AC530" i="37"/>
  <c r="AD530" i="37" s="1"/>
  <c r="Y522" i="37"/>
  <c r="AC522" i="37"/>
  <c r="AD522" i="37" s="1"/>
  <c r="X522" i="37" s="1"/>
  <c r="Y518" i="37"/>
  <c r="AC518" i="37"/>
  <c r="AD518" i="37" s="1"/>
  <c r="Y514" i="37"/>
  <c r="AC514" i="37"/>
  <c r="AD514" i="37" s="1"/>
  <c r="X514" i="37" s="1"/>
  <c r="Z514" i="37" s="1"/>
  <c r="Y510" i="37"/>
  <c r="AC510" i="37"/>
  <c r="AD510" i="37" s="1"/>
  <c r="X510" i="37" s="1"/>
  <c r="Z510" i="37" s="1"/>
  <c r="Y506" i="37"/>
  <c r="AC506" i="37"/>
  <c r="AD506" i="37" s="1"/>
  <c r="X506" i="37" s="1"/>
  <c r="Y494" i="37"/>
  <c r="AC494" i="37"/>
  <c r="AD494" i="37" s="1"/>
  <c r="X494" i="37" s="1"/>
  <c r="Z494" i="37" s="1"/>
  <c r="Y490" i="37"/>
  <c r="AC490" i="37"/>
  <c r="AD490" i="37" s="1"/>
  <c r="X490" i="37" s="1"/>
  <c r="Y478" i="37"/>
  <c r="AC478" i="37"/>
  <c r="AD478" i="37" s="1"/>
  <c r="Y474" i="37"/>
  <c r="AC474" i="37"/>
  <c r="AD474" i="37" s="1"/>
  <c r="Y470" i="37"/>
  <c r="AC470" i="37"/>
  <c r="AD470" i="37" s="1"/>
  <c r="X470" i="37" s="1"/>
  <c r="Z470" i="37" s="1"/>
  <c r="Y458" i="37"/>
  <c r="AC458" i="37"/>
  <c r="AD458" i="37" s="1"/>
  <c r="X458" i="37" s="1"/>
  <c r="V454" i="37"/>
  <c r="AC446" i="37"/>
  <c r="AD446" i="37" s="1"/>
  <c r="X446" i="37" s="1"/>
  <c r="V442" i="37"/>
  <c r="V438" i="37"/>
  <c r="AC434" i="37"/>
  <c r="AD434" i="37" s="1"/>
  <c r="X434" i="37" s="1"/>
  <c r="Y426" i="37"/>
  <c r="AC426" i="37"/>
  <c r="AD426" i="37" s="1"/>
  <c r="V422" i="37"/>
  <c r="AC422" i="37"/>
  <c r="AD422" i="37" s="1"/>
  <c r="AC418" i="37"/>
  <c r="AD418" i="37" s="1"/>
  <c r="X418" i="37" s="1"/>
  <c r="AC414" i="37"/>
  <c r="AD414" i="37" s="1"/>
  <c r="X414" i="37" s="1"/>
  <c r="V410" i="37"/>
  <c r="Y402" i="37"/>
  <c r="AC402" i="37"/>
  <c r="AD402" i="37" s="1"/>
  <c r="X402" i="37" s="1"/>
  <c r="V370" i="37"/>
  <c r="Y366" i="37"/>
  <c r="AC366" i="37"/>
  <c r="AD366" i="37" s="1"/>
  <c r="X366" i="37" s="1"/>
  <c r="Y362" i="37"/>
  <c r="AC362" i="37"/>
  <c r="AD362" i="37" s="1"/>
  <c r="V358" i="37"/>
  <c r="V350" i="37"/>
  <c r="V346" i="37"/>
  <c r="V342" i="37"/>
  <c r="V338" i="37"/>
  <c r="V334" i="37"/>
  <c r="AC326" i="37"/>
  <c r="AD326" i="37" s="1"/>
  <c r="X326" i="37" s="1"/>
  <c r="AC322" i="37"/>
  <c r="AD322" i="37" s="1"/>
  <c r="X322" i="37" s="1"/>
  <c r="Y318" i="37"/>
  <c r="AC318" i="37"/>
  <c r="AD318" i="37" s="1"/>
  <c r="X318" i="37" s="1"/>
  <c r="AC314" i="37"/>
  <c r="AD314" i="37" s="1"/>
  <c r="X314" i="37" s="1"/>
  <c r="AC310" i="37"/>
  <c r="AD310" i="37" s="1"/>
  <c r="X310" i="37" s="1"/>
  <c r="AC306" i="37"/>
  <c r="AD306" i="37" s="1"/>
  <c r="X306" i="37" s="1"/>
  <c r="AC302" i="37"/>
  <c r="AD302" i="37" s="1"/>
  <c r="X302" i="37" s="1"/>
  <c r="V278" i="37"/>
  <c r="V274" i="37"/>
  <c r="AC262" i="37"/>
  <c r="AD262" i="37" s="1"/>
  <c r="X262" i="37" s="1"/>
  <c r="AC246" i="37"/>
  <c r="AD246" i="37" s="1"/>
  <c r="X246" i="37" s="1"/>
  <c r="V238" i="37"/>
  <c r="V234" i="37"/>
  <c r="V154" i="37"/>
  <c r="Y130" i="37"/>
  <c r="AC130" i="37"/>
  <c r="AD130" i="37" s="1"/>
  <c r="Y126" i="37"/>
  <c r="AC126" i="37"/>
  <c r="AD126" i="37" s="1"/>
  <c r="X126" i="37" s="1"/>
  <c r="Y118" i="37"/>
  <c r="AC118" i="37"/>
  <c r="AD118" i="37" s="1"/>
  <c r="V114" i="37"/>
  <c r="V110" i="37"/>
  <c r="V102" i="37"/>
  <c r="Y98" i="37"/>
  <c r="Y99" i="37" s="1"/>
  <c r="AC98" i="37"/>
  <c r="AD98" i="37" s="1"/>
  <c r="X98" i="37" s="1"/>
  <c r="Y94" i="37"/>
  <c r="Y95" i="37" s="1"/>
  <c r="Y96" i="37" s="1"/>
  <c r="AC94" i="37"/>
  <c r="AD94" i="37" s="1"/>
  <c r="V90" i="37"/>
  <c r="Y86" i="37"/>
  <c r="AC86" i="37"/>
  <c r="AD86" i="37" s="1"/>
  <c r="X86" i="37" s="1"/>
  <c r="Z86" i="37" s="1"/>
  <c r="V82" i="37"/>
  <c r="V78" i="37"/>
  <c r="Y74" i="37"/>
  <c r="AC74" i="37"/>
  <c r="AD74" i="37" s="1"/>
  <c r="X74" i="37" s="1"/>
  <c r="V70" i="37"/>
  <c r="V66" i="37"/>
  <c r="Y62" i="37"/>
  <c r="AC62" i="37"/>
  <c r="AD62" i="37" s="1"/>
  <c r="X62" i="37" s="1"/>
  <c r="Y58" i="37"/>
  <c r="AC58" i="37"/>
  <c r="AD58" i="37" s="1"/>
  <c r="Y54" i="37"/>
  <c r="AC54" i="37"/>
  <c r="AD54" i="37" s="1"/>
  <c r="Y50" i="37"/>
  <c r="AC50" i="37"/>
  <c r="AD50" i="37" s="1"/>
  <c r="Y46" i="37"/>
  <c r="AC46" i="37"/>
  <c r="AD46" i="37" s="1"/>
  <c r="X46" i="37" s="1"/>
  <c r="Y42" i="37"/>
  <c r="AC42" i="37"/>
  <c r="AD42" i="37" s="1"/>
  <c r="V38" i="37"/>
  <c r="AC38" i="37"/>
  <c r="AD38" i="37" s="1"/>
  <c r="X38" i="37" s="1"/>
  <c r="Y34" i="37"/>
  <c r="AC34" i="37"/>
  <c r="AD34" i="37" s="1"/>
  <c r="Y30" i="37"/>
  <c r="AC30" i="37"/>
  <c r="AD30" i="37" s="1"/>
  <c r="X30" i="37" s="1"/>
  <c r="Y26" i="37"/>
  <c r="AC26" i="37"/>
  <c r="AD26" i="37" s="1"/>
  <c r="Y22" i="37"/>
  <c r="AC22" i="37"/>
  <c r="AD22" i="37" s="1"/>
  <c r="X22" i="37" s="1"/>
  <c r="Y14" i="37"/>
  <c r="AC14" i="37"/>
  <c r="AD14" i="37" s="1"/>
  <c r="Y545" i="37"/>
  <c r="Y546" i="37" s="1"/>
  <c r="AC545" i="37"/>
  <c r="AD545" i="37" s="1"/>
  <c r="X545" i="37" s="1"/>
  <c r="V541" i="37"/>
  <c r="AC537" i="37"/>
  <c r="AD537" i="37" s="1"/>
  <c r="X537" i="37" s="1"/>
  <c r="AC533" i="37"/>
  <c r="AD533" i="37" s="1"/>
  <c r="X533" i="37" s="1"/>
  <c r="Y529" i="37"/>
  <c r="AC529" i="37"/>
  <c r="AD529" i="37" s="1"/>
  <c r="X529" i="37" s="1"/>
  <c r="Y525" i="37"/>
  <c r="AC525" i="37"/>
  <c r="AD525" i="37" s="1"/>
  <c r="X525" i="37" s="1"/>
  <c r="AC521" i="37"/>
  <c r="AD521" i="37" s="1"/>
  <c r="X521" i="37" s="1"/>
  <c r="AC517" i="37"/>
  <c r="AD517" i="37" s="1"/>
  <c r="X517" i="37" s="1"/>
  <c r="Y513" i="37"/>
  <c r="AC513" i="37"/>
  <c r="AD513" i="37" s="1"/>
  <c r="X513" i="37" s="1"/>
  <c r="Y509" i="37"/>
  <c r="AC509" i="37"/>
  <c r="AD509" i="37" s="1"/>
  <c r="AC505" i="37"/>
  <c r="AD505" i="37" s="1"/>
  <c r="X505" i="37" s="1"/>
  <c r="Y501" i="37"/>
  <c r="AC501" i="37"/>
  <c r="AD501" i="37" s="1"/>
  <c r="X501" i="37" s="1"/>
  <c r="V497" i="37"/>
  <c r="AC493" i="37"/>
  <c r="AD493" i="37" s="1"/>
  <c r="X493" i="37" s="1"/>
  <c r="Y489" i="37"/>
  <c r="AC489" i="37"/>
  <c r="AD489" i="37" s="1"/>
  <c r="X489" i="37" s="1"/>
  <c r="AC485" i="37"/>
  <c r="AD485" i="37" s="1"/>
  <c r="X485" i="37" s="1"/>
  <c r="AC481" i="37"/>
  <c r="AD481" i="37" s="1"/>
  <c r="X481" i="37" s="1"/>
  <c r="Y477" i="37"/>
  <c r="AC477" i="37"/>
  <c r="AD477" i="37" s="1"/>
  <c r="X477" i="37" s="1"/>
  <c r="Y473" i="37"/>
  <c r="AC473" i="37"/>
  <c r="AD473" i="37" s="1"/>
  <c r="X473" i="37" s="1"/>
  <c r="AC469" i="37"/>
  <c r="AD469" i="37" s="1"/>
  <c r="X469" i="37" s="1"/>
  <c r="AC465" i="37"/>
  <c r="AD465" i="37" s="1"/>
  <c r="X465" i="37" s="1"/>
  <c r="Y461" i="37"/>
  <c r="AC461" i="37"/>
  <c r="AD461" i="37" s="1"/>
  <c r="X461" i="37" s="1"/>
  <c r="Y457" i="37"/>
  <c r="AC457" i="37"/>
  <c r="AD457" i="37" s="1"/>
  <c r="X457" i="37" s="1"/>
  <c r="AC453" i="37"/>
  <c r="AD453" i="37" s="1"/>
  <c r="X453" i="37" s="1"/>
  <c r="V449" i="37"/>
  <c r="AC445" i="37"/>
  <c r="AD445" i="37" s="1"/>
  <c r="X445" i="37" s="1"/>
  <c r="V441" i="37"/>
  <c r="AC441" i="37"/>
  <c r="AD441" i="37" s="1"/>
  <c r="X441" i="37" s="1"/>
  <c r="V437" i="37"/>
  <c r="AC437" i="37"/>
  <c r="AD437" i="37" s="1"/>
  <c r="V433" i="37"/>
  <c r="V429" i="37"/>
  <c r="Y425" i="37"/>
  <c r="AC425" i="37"/>
  <c r="AD425" i="37" s="1"/>
  <c r="X425" i="37" s="1"/>
  <c r="AC417" i="37"/>
  <c r="AD417" i="37" s="1"/>
  <c r="X417" i="37" s="1"/>
  <c r="Y413" i="37"/>
  <c r="AC413" i="37"/>
  <c r="AD413" i="37" s="1"/>
  <c r="V409" i="37"/>
  <c r="Y405" i="37"/>
  <c r="AC405" i="37"/>
  <c r="AD405" i="37" s="1"/>
  <c r="Y401" i="37"/>
  <c r="AC401" i="37"/>
  <c r="AD401" i="37" s="1"/>
  <c r="X401" i="37" s="1"/>
  <c r="AC397" i="37"/>
  <c r="AD397" i="37" s="1"/>
  <c r="X397" i="37" s="1"/>
  <c r="Y393" i="37"/>
  <c r="AC393" i="37"/>
  <c r="AD393" i="37" s="1"/>
  <c r="Y389" i="37"/>
  <c r="AC389" i="37"/>
  <c r="AD389" i="37" s="1"/>
  <c r="X389" i="37" s="1"/>
  <c r="AC385" i="37"/>
  <c r="AD385" i="37" s="1"/>
  <c r="X385" i="37" s="1"/>
  <c r="AC381" i="37"/>
  <c r="AD381" i="37" s="1"/>
  <c r="X381" i="37" s="1"/>
  <c r="Y377" i="37"/>
  <c r="Y378" i="37" s="1"/>
  <c r="AC377" i="37"/>
  <c r="AD377" i="37" s="1"/>
  <c r="X377" i="37" s="1"/>
  <c r="AC373" i="37"/>
  <c r="AD373" i="37" s="1"/>
  <c r="X373" i="37" s="1"/>
  <c r="AC369" i="37"/>
  <c r="AD369" i="37" s="1"/>
  <c r="X369" i="37" s="1"/>
  <c r="Y365" i="37"/>
  <c r="AC365" i="37"/>
  <c r="AD365" i="37" s="1"/>
  <c r="X365" i="37" s="1"/>
  <c r="Y361" i="37"/>
  <c r="AC361" i="37"/>
  <c r="AD361" i="37" s="1"/>
  <c r="AC357" i="37"/>
  <c r="AD357" i="37" s="1"/>
  <c r="X357" i="37" s="1"/>
  <c r="Y353" i="37"/>
  <c r="Y354" i="37" s="1"/>
  <c r="AC353" i="37"/>
  <c r="AD353" i="37" s="1"/>
  <c r="AC349" i="37"/>
  <c r="AD349" i="37" s="1"/>
  <c r="X349" i="37" s="1"/>
  <c r="Y345" i="37"/>
  <c r="Y346" i="37" s="1"/>
  <c r="AC345" i="37"/>
  <c r="AD345" i="37" s="1"/>
  <c r="X345" i="37" s="1"/>
  <c r="AC341" i="37"/>
  <c r="AD341" i="37" s="1"/>
  <c r="X341" i="37" s="1"/>
  <c r="Y337" i="37"/>
  <c r="Y338" i="37" s="1"/>
  <c r="AC337" i="37"/>
  <c r="AD337" i="37" s="1"/>
  <c r="X337" i="37" s="1"/>
  <c r="Y333" i="37"/>
  <c r="Y334" i="37" s="1"/>
  <c r="AC333" i="37"/>
  <c r="AD333" i="37" s="1"/>
  <c r="Y329" i="37"/>
  <c r="AC329" i="37"/>
  <c r="AD329" i="37" s="1"/>
  <c r="X329" i="37" s="1"/>
  <c r="Y325" i="37"/>
  <c r="AC325" i="37"/>
  <c r="AD325" i="37" s="1"/>
  <c r="X325" i="37" s="1"/>
  <c r="Y321" i="37"/>
  <c r="AC321" i="37"/>
  <c r="AD321" i="37" s="1"/>
  <c r="X321" i="37" s="1"/>
  <c r="AC317" i="37"/>
  <c r="AD317" i="37" s="1"/>
  <c r="X317" i="37" s="1"/>
  <c r="Z317" i="37" s="1"/>
  <c r="Y313" i="37"/>
  <c r="AC313" i="37"/>
  <c r="AD313" i="37" s="1"/>
  <c r="X313" i="37" s="1"/>
  <c r="Z313" i="37" s="1"/>
  <c r="Y309" i="37"/>
  <c r="AC309" i="37"/>
  <c r="AD309" i="37" s="1"/>
  <c r="Y305" i="37"/>
  <c r="AC305" i="37"/>
  <c r="AD305" i="37" s="1"/>
  <c r="X305" i="37" s="1"/>
  <c r="Z305" i="37" s="1"/>
  <c r="Y301" i="37"/>
  <c r="AC301" i="37"/>
  <c r="AD301" i="37" s="1"/>
  <c r="X301" i="37" s="1"/>
  <c r="AC297" i="37"/>
  <c r="AD297" i="37" s="1"/>
  <c r="X297" i="37" s="1"/>
  <c r="Z297" i="37" s="1"/>
  <c r="Y293" i="37"/>
  <c r="AC293" i="37"/>
  <c r="AD293" i="37" s="1"/>
  <c r="X293" i="37" s="1"/>
  <c r="Y289" i="37"/>
  <c r="AC289" i="37"/>
  <c r="AD289" i="37" s="1"/>
  <c r="AC285" i="37"/>
  <c r="AD285" i="37" s="1"/>
  <c r="X285" i="37" s="1"/>
  <c r="Z285" i="37" s="1"/>
  <c r="V281" i="37"/>
  <c r="Y277" i="37"/>
  <c r="Y278" i="37" s="1"/>
  <c r="AC277" i="37"/>
  <c r="AD277" i="37" s="1"/>
  <c r="Y269" i="37"/>
  <c r="Y270" i="37" s="1"/>
  <c r="AC269" i="37"/>
  <c r="AD269" i="37" s="1"/>
  <c r="X269" i="37" s="1"/>
  <c r="Y265" i="37"/>
  <c r="AC265" i="37"/>
  <c r="AD265" i="37" s="1"/>
  <c r="X265" i="37" s="1"/>
  <c r="Y257" i="37"/>
  <c r="AC257" i="37"/>
  <c r="AD257" i="37" s="1"/>
  <c r="X257" i="37" s="1"/>
  <c r="Y253" i="37"/>
  <c r="AC253" i="37"/>
  <c r="AD253" i="37" s="1"/>
  <c r="X253" i="37" s="1"/>
  <c r="Y249" i="37"/>
  <c r="AC249" i="37"/>
  <c r="AD249" i="37" s="1"/>
  <c r="X249" i="37" s="1"/>
  <c r="AC245" i="37"/>
  <c r="AD245" i="37" s="1"/>
  <c r="X245" i="37" s="1"/>
  <c r="Z245" i="37" s="1"/>
  <c r="Y241" i="37"/>
  <c r="AC241" i="37"/>
  <c r="AD241" i="37" s="1"/>
  <c r="AC229" i="37"/>
  <c r="AD229" i="37" s="1"/>
  <c r="X229" i="37" s="1"/>
  <c r="Z229" i="37" s="1"/>
  <c r="Y225" i="37"/>
  <c r="AC225" i="37"/>
  <c r="AD225" i="37" s="1"/>
  <c r="X225" i="37" s="1"/>
  <c r="Y221" i="37"/>
  <c r="AC221" i="37"/>
  <c r="AD221" i="37" s="1"/>
  <c r="X221" i="37" s="1"/>
  <c r="AC217" i="37"/>
  <c r="AD217" i="37" s="1"/>
  <c r="X217" i="37" s="1"/>
  <c r="Z217" i="37" s="1"/>
  <c r="Y213" i="37"/>
  <c r="AC213" i="37"/>
  <c r="AD213" i="37" s="1"/>
  <c r="X213" i="37" s="1"/>
  <c r="Y209" i="37"/>
  <c r="AC209" i="37"/>
  <c r="AD209" i="37" s="1"/>
  <c r="X209" i="37" s="1"/>
  <c r="Y205" i="37"/>
  <c r="AC205" i="37"/>
  <c r="AD205" i="37" s="1"/>
  <c r="X205" i="37" s="1"/>
  <c r="Y201" i="37"/>
  <c r="AC201" i="37"/>
  <c r="AD201" i="37" s="1"/>
  <c r="X201" i="37" s="1"/>
  <c r="AC197" i="37"/>
  <c r="AD197" i="37" s="1"/>
  <c r="X197" i="37" s="1"/>
  <c r="Y193" i="37"/>
  <c r="AC193" i="37"/>
  <c r="AD193" i="37" s="1"/>
  <c r="X193" i="37" s="1"/>
  <c r="Y189" i="37"/>
  <c r="AC189" i="37"/>
  <c r="AD189" i="37" s="1"/>
  <c r="X189" i="37" s="1"/>
  <c r="AC185" i="37"/>
  <c r="AD185" i="37" s="1"/>
  <c r="X185" i="37" s="1"/>
  <c r="AC181" i="37"/>
  <c r="AD181" i="37" s="1"/>
  <c r="X181" i="37" s="1"/>
  <c r="Z181" i="37" s="1"/>
  <c r="Y177" i="37"/>
  <c r="AC177" i="37"/>
  <c r="AD177" i="37" s="1"/>
  <c r="Y173" i="37"/>
  <c r="AC173" i="37"/>
  <c r="AD173" i="37" s="1"/>
  <c r="X173" i="37" s="1"/>
  <c r="Y169" i="37"/>
  <c r="AC169" i="37"/>
  <c r="AD169" i="37" s="1"/>
  <c r="Y165" i="37"/>
  <c r="AC165" i="37"/>
  <c r="AD165" i="37" s="1"/>
  <c r="X165" i="37" s="1"/>
  <c r="AC161" i="37"/>
  <c r="AD161" i="37" s="1"/>
  <c r="X161" i="37" s="1"/>
  <c r="Z161" i="37" s="1"/>
  <c r="AC157" i="37"/>
  <c r="AD157" i="37" s="1"/>
  <c r="X157" i="37" s="1"/>
  <c r="Y153" i="37"/>
  <c r="AC153" i="37"/>
  <c r="AD153" i="37" s="1"/>
  <c r="Y149" i="37"/>
  <c r="AC149" i="37"/>
  <c r="AD149" i="37" s="1"/>
  <c r="AC145" i="37"/>
  <c r="AD145" i="37" s="1"/>
  <c r="X145" i="37" s="1"/>
  <c r="Z145" i="37" s="1"/>
  <c r="AC141" i="37"/>
  <c r="AD141" i="37" s="1"/>
  <c r="X141" i="37" s="1"/>
  <c r="Y137" i="37"/>
  <c r="AC137" i="37"/>
  <c r="AD137" i="37" s="1"/>
  <c r="X137" i="37" s="1"/>
  <c r="Y133" i="37"/>
  <c r="AC133" i="37"/>
  <c r="AD133" i="37" s="1"/>
  <c r="X133" i="37" s="1"/>
  <c r="Y129" i="37"/>
  <c r="AC129" i="37"/>
  <c r="AD129" i="37" s="1"/>
  <c r="X129" i="37" s="1"/>
  <c r="AC125" i="37"/>
  <c r="AD125" i="37" s="1"/>
  <c r="X125" i="37" s="1"/>
  <c r="Y121" i="37"/>
  <c r="AC121" i="37"/>
  <c r="AD121" i="37" s="1"/>
  <c r="X121" i="37" s="1"/>
  <c r="Y117" i="37"/>
  <c r="AC117" i="37"/>
  <c r="AD117" i="37" s="1"/>
  <c r="X117" i="37" s="1"/>
  <c r="V113" i="37"/>
  <c r="AC113" i="37"/>
  <c r="AD113" i="37" s="1"/>
  <c r="X113" i="37" s="1"/>
  <c r="Y109" i="37"/>
  <c r="AC109" i="37"/>
  <c r="AD109" i="37" s="1"/>
  <c r="X109" i="37" s="1"/>
  <c r="Y105" i="37"/>
  <c r="Y106" i="37" s="1"/>
  <c r="Y107" i="37" s="1"/>
  <c r="Y108" i="37" s="1"/>
  <c r="AC105" i="37"/>
  <c r="AD105" i="37" s="1"/>
  <c r="X105" i="37" s="1"/>
  <c r="Y101" i="37"/>
  <c r="AC101" i="37"/>
  <c r="AD101" i="37" s="1"/>
  <c r="X101" i="37" s="1"/>
  <c r="V97" i="37"/>
  <c r="V93" i="37"/>
  <c r="V89" i="37"/>
  <c r="AC85" i="37"/>
  <c r="AD85" i="37" s="1"/>
  <c r="X85" i="37" s="1"/>
  <c r="V81" i="37"/>
  <c r="V77" i="37"/>
  <c r="AC77" i="37"/>
  <c r="AD77" i="37" s="1"/>
  <c r="X77" i="37" s="1"/>
  <c r="V73" i="37"/>
  <c r="V69" i="37"/>
  <c r="AC65" i="37"/>
  <c r="AD65" i="37" s="1"/>
  <c r="X65" i="37" s="1"/>
  <c r="Z65" i="37" s="1"/>
  <c r="Y61" i="37"/>
  <c r="AC61" i="37"/>
  <c r="AD61" i="37" s="1"/>
  <c r="X61" i="37" s="1"/>
  <c r="Y53" i="37"/>
  <c r="AC53" i="37"/>
  <c r="AD53" i="37" s="1"/>
  <c r="X53" i="37" s="1"/>
  <c r="Y49" i="37"/>
  <c r="AC49" i="37"/>
  <c r="AD49" i="37" s="1"/>
  <c r="Y45" i="37"/>
  <c r="AC45" i="37"/>
  <c r="AD45" i="37" s="1"/>
  <c r="X45" i="37" s="1"/>
  <c r="V41" i="37"/>
  <c r="Y33" i="37"/>
  <c r="AC33" i="37"/>
  <c r="AD33" i="37" s="1"/>
  <c r="X33" i="37" s="1"/>
  <c r="Y25" i="37"/>
  <c r="AC25" i="37"/>
  <c r="AD25" i="37" s="1"/>
  <c r="Y21" i="37"/>
  <c r="AC21" i="37"/>
  <c r="AD21" i="37" s="1"/>
  <c r="X21" i="37" s="1"/>
  <c r="V17" i="37"/>
  <c r="AC13" i="37"/>
  <c r="AD13" i="37" s="1"/>
  <c r="X13" i="37" s="1"/>
  <c r="Z13" i="37" s="1"/>
  <c r="Y9" i="37"/>
  <c r="AC9" i="37"/>
  <c r="Y227" i="37"/>
  <c r="Z227" i="37" s="1"/>
  <c r="Y203" i="37"/>
  <c r="AC5" i="37"/>
  <c r="AD5" i="37" s="1"/>
  <c r="X5" i="37" s="1"/>
  <c r="AC569" i="37"/>
  <c r="AD569" i="37" s="1"/>
  <c r="X569" i="37" s="1"/>
  <c r="Y565" i="37"/>
  <c r="AC565" i="37"/>
  <c r="AD565" i="37" s="1"/>
  <c r="X565" i="37" s="1"/>
  <c r="Y561" i="37"/>
  <c r="AC561" i="37"/>
  <c r="AD561" i="37" s="1"/>
  <c r="X561" i="37" s="1"/>
  <c r="AC557" i="37"/>
  <c r="AD557" i="37" s="1"/>
  <c r="X557" i="37" s="1"/>
  <c r="V553" i="37"/>
  <c r="V549" i="37"/>
  <c r="Z27" i="37"/>
  <c r="Z384" i="37"/>
  <c r="Y223" i="37"/>
  <c r="Y215" i="37"/>
  <c r="Z215" i="37" s="1"/>
  <c r="Y199" i="37"/>
  <c r="Z199" i="37" s="1"/>
  <c r="Y568" i="37"/>
  <c r="AC568" i="37"/>
  <c r="AD568" i="37" s="1"/>
  <c r="Y564" i="37"/>
  <c r="AC564" i="37"/>
  <c r="AD564" i="37" s="1"/>
  <c r="X564" i="37" s="1"/>
  <c r="Y560" i="37"/>
  <c r="AC560" i="37"/>
  <c r="AD560" i="37" s="1"/>
  <c r="X560" i="37" s="1"/>
  <c r="V556" i="37"/>
  <c r="V552" i="37"/>
  <c r="Y548" i="37"/>
  <c r="Y549" i="37" s="1"/>
  <c r="AC548" i="37"/>
  <c r="AD548" i="37" s="1"/>
  <c r="X548" i="37" s="1"/>
  <c r="V544" i="37"/>
  <c r="Y540" i="37"/>
  <c r="Y541" i="37" s="1"/>
  <c r="AC540" i="37"/>
  <c r="AD540" i="37" s="1"/>
  <c r="X540" i="37" s="1"/>
  <c r="Y536" i="37"/>
  <c r="AC536" i="37"/>
  <c r="AD536" i="37" s="1"/>
  <c r="X536" i="37" s="1"/>
  <c r="Y532" i="37"/>
  <c r="AC532" i="37"/>
  <c r="AD532" i="37" s="1"/>
  <c r="X532" i="37" s="1"/>
  <c r="Z532" i="37" s="1"/>
  <c r="Y528" i="37"/>
  <c r="AC528" i="37"/>
  <c r="AD528" i="37" s="1"/>
  <c r="X528" i="37" s="1"/>
  <c r="Y524" i="37"/>
  <c r="AC524" i="37"/>
  <c r="AD524" i="37" s="1"/>
  <c r="X524" i="37" s="1"/>
  <c r="AC520" i="37"/>
  <c r="AD520" i="37" s="1"/>
  <c r="X520" i="37" s="1"/>
  <c r="Y516" i="37"/>
  <c r="AC516" i="37"/>
  <c r="AD516" i="37" s="1"/>
  <c r="X516" i="37" s="1"/>
  <c r="AC512" i="37"/>
  <c r="AD512" i="37" s="1"/>
  <c r="X512" i="37" s="1"/>
  <c r="Z512" i="37" s="1"/>
  <c r="Y508" i="37"/>
  <c r="AC508" i="37"/>
  <c r="AD508" i="37" s="1"/>
  <c r="X508" i="37" s="1"/>
  <c r="AC504" i="37"/>
  <c r="AD504" i="37" s="1"/>
  <c r="X504" i="37" s="1"/>
  <c r="Z504" i="37" s="1"/>
  <c r="Y500" i="37"/>
  <c r="AC500" i="37"/>
  <c r="AD500" i="37" s="1"/>
  <c r="X500" i="37" s="1"/>
  <c r="Y496" i="37"/>
  <c r="Y497" i="37" s="1"/>
  <c r="AC496" i="37"/>
  <c r="AD496" i="37" s="1"/>
  <c r="X496" i="37" s="1"/>
  <c r="V492" i="37"/>
  <c r="Y488" i="37"/>
  <c r="AC488" i="37"/>
  <c r="AD488" i="37" s="1"/>
  <c r="X488" i="37" s="1"/>
  <c r="Y484" i="37"/>
  <c r="AC484" i="37"/>
  <c r="AD484" i="37" s="1"/>
  <c r="X484" i="37" s="1"/>
  <c r="Y480" i="37"/>
  <c r="AC480" i="37"/>
  <c r="AD480" i="37" s="1"/>
  <c r="X480" i="37" s="1"/>
  <c r="Z480" i="37" s="1"/>
  <c r="Y476" i="37"/>
  <c r="AC476" i="37"/>
  <c r="AD476" i="37" s="1"/>
  <c r="X476" i="37" s="1"/>
  <c r="AC472" i="37"/>
  <c r="AD472" i="37" s="1"/>
  <c r="X472" i="37" s="1"/>
  <c r="Y468" i="37"/>
  <c r="AC468" i="37"/>
  <c r="AD468" i="37" s="1"/>
  <c r="X468" i="37" s="1"/>
  <c r="Y464" i="37"/>
  <c r="AC464" i="37"/>
  <c r="AD464" i="37" s="1"/>
  <c r="X464" i="37" s="1"/>
  <c r="Y460" i="37"/>
  <c r="AC460" i="37"/>
  <c r="AD460" i="37" s="1"/>
  <c r="X460" i="37" s="1"/>
  <c r="AC456" i="37"/>
  <c r="AD456" i="37" s="1"/>
  <c r="X456" i="37" s="1"/>
  <c r="Y452" i="37"/>
  <c r="AC452" i="37"/>
  <c r="AD452" i="37" s="1"/>
  <c r="X452" i="37" s="1"/>
  <c r="Y448" i="37"/>
  <c r="Y449" i="37" s="1"/>
  <c r="AC448" i="37"/>
  <c r="AD448" i="37" s="1"/>
  <c r="Y444" i="37"/>
  <c r="AC444" i="37"/>
  <c r="AD444" i="37" s="1"/>
  <c r="X444" i="37" s="1"/>
  <c r="Y432" i="37"/>
  <c r="Y433" i="37" s="1"/>
  <c r="AC432" i="37"/>
  <c r="AD432" i="37" s="1"/>
  <c r="X432" i="37" s="1"/>
  <c r="Z432" i="37" s="1"/>
  <c r="V428" i="37"/>
  <c r="AC428" i="37"/>
  <c r="AD428" i="37" s="1"/>
  <c r="Y424" i="37"/>
  <c r="AC424" i="37"/>
  <c r="AD424" i="37" s="1"/>
  <c r="X424" i="37" s="1"/>
  <c r="AC420" i="37"/>
  <c r="AD420" i="37" s="1"/>
  <c r="X420" i="37" s="1"/>
  <c r="Z420" i="37" s="1"/>
  <c r="Y416" i="37"/>
  <c r="AC416" i="37"/>
  <c r="AD416" i="37" s="1"/>
  <c r="X416" i="37" s="1"/>
  <c r="V412" i="37"/>
  <c r="Y408" i="37"/>
  <c r="AC408" i="37"/>
  <c r="AD408" i="37" s="1"/>
  <c r="X408" i="37" s="1"/>
  <c r="Y404" i="37"/>
  <c r="AC404" i="37"/>
  <c r="AD404" i="37" s="1"/>
  <c r="X404" i="37" s="1"/>
  <c r="Y400" i="37"/>
  <c r="AC400" i="37"/>
  <c r="AD400" i="37" s="1"/>
  <c r="X400" i="37" s="1"/>
  <c r="Y396" i="37"/>
  <c r="AC396" i="37"/>
  <c r="AD396" i="37" s="1"/>
  <c r="X396" i="37" s="1"/>
  <c r="AC392" i="37"/>
  <c r="AD392" i="37" s="1"/>
  <c r="X392" i="37" s="1"/>
  <c r="Z392" i="37" s="1"/>
  <c r="Y388" i="37"/>
  <c r="AC388" i="37"/>
  <c r="AD388" i="37" s="1"/>
  <c r="X388" i="37" s="1"/>
  <c r="Y380" i="37"/>
  <c r="AC380" i="37"/>
  <c r="AD380" i="37" s="1"/>
  <c r="X380" i="37" s="1"/>
  <c r="AC376" i="37"/>
  <c r="AD376" i="37" s="1"/>
  <c r="X376" i="37" s="1"/>
  <c r="Z376" i="37" s="1"/>
  <c r="AC372" i="37"/>
  <c r="AD372" i="37" s="1"/>
  <c r="X372" i="37" s="1"/>
  <c r="Y368" i="37"/>
  <c r="AC368" i="37"/>
  <c r="AD368" i="37" s="1"/>
  <c r="X368" i="37" s="1"/>
  <c r="AC364" i="37"/>
  <c r="AD364" i="37" s="1"/>
  <c r="X364" i="37" s="1"/>
  <c r="V360" i="37"/>
  <c r="AC360" i="37"/>
  <c r="AD360" i="37" s="1"/>
  <c r="X360" i="37" s="1"/>
  <c r="V356" i="37"/>
  <c r="AC356" i="37"/>
  <c r="AD356" i="37" s="1"/>
  <c r="X356" i="37" s="1"/>
  <c r="V352" i="37"/>
  <c r="AC348" i="37"/>
  <c r="AD348" i="37" s="1"/>
  <c r="X348" i="37" s="1"/>
  <c r="V344" i="37"/>
  <c r="AC344" i="37"/>
  <c r="AD344" i="37" s="1"/>
  <c r="X344" i="37" s="1"/>
  <c r="V340" i="37"/>
  <c r="AC340" i="37"/>
  <c r="AD340" i="37" s="1"/>
  <c r="X340" i="37" s="1"/>
  <c r="V336" i="37"/>
  <c r="Y332" i="37"/>
  <c r="AC332" i="37"/>
  <c r="AD332" i="37" s="1"/>
  <c r="X332" i="37" s="1"/>
  <c r="AC328" i="37"/>
  <c r="AD328" i="37" s="1"/>
  <c r="X328" i="37" s="1"/>
  <c r="Z328" i="37" s="1"/>
  <c r="Y324" i="37"/>
  <c r="AC324" i="37"/>
  <c r="AD324" i="37" s="1"/>
  <c r="X324" i="37" s="1"/>
  <c r="Y320" i="37"/>
  <c r="AC320" i="37"/>
  <c r="AD320" i="37" s="1"/>
  <c r="X320" i="37" s="1"/>
  <c r="Z320" i="37" s="1"/>
  <c r="Y316" i="37"/>
  <c r="AC316" i="37"/>
  <c r="AD316" i="37" s="1"/>
  <c r="X316" i="37" s="1"/>
  <c r="Y308" i="37"/>
  <c r="AC308" i="37"/>
  <c r="AD308" i="37" s="1"/>
  <c r="X308" i="37" s="1"/>
  <c r="AC300" i="37"/>
  <c r="AD300" i="37" s="1"/>
  <c r="X300" i="37" s="1"/>
  <c r="AC296" i="37"/>
  <c r="AD296" i="37" s="1"/>
  <c r="X296" i="37" s="1"/>
  <c r="Y292" i="37"/>
  <c r="AC292" i="37"/>
  <c r="AD292" i="37" s="1"/>
  <c r="X292" i="37" s="1"/>
  <c r="AC288" i="37"/>
  <c r="AD288" i="37" s="1"/>
  <c r="X288" i="37" s="1"/>
  <c r="V284" i="37"/>
  <c r="AC284" i="37"/>
  <c r="AD284" i="37" s="1"/>
  <c r="X284" i="37" s="1"/>
  <c r="V280" i="37"/>
  <c r="AC280" i="37"/>
  <c r="AD280" i="37" s="1"/>
  <c r="Y276" i="37"/>
  <c r="AC276" i="37"/>
  <c r="AD276" i="37" s="1"/>
  <c r="X276" i="37" s="1"/>
  <c r="AC272" i="37"/>
  <c r="Y268" i="37"/>
  <c r="AC268" i="37"/>
  <c r="AD268" i="37" s="1"/>
  <c r="X268" i="37" s="1"/>
  <c r="Z268" i="37" s="1"/>
  <c r="V264" i="37"/>
  <c r="V260" i="37"/>
  <c r="Y256" i="37"/>
  <c r="AC256" i="37"/>
  <c r="AD256" i="37" s="1"/>
  <c r="X256" i="37" s="1"/>
  <c r="V252" i="37"/>
  <c r="Y244" i="37"/>
  <c r="AC244" i="37"/>
  <c r="AD244" i="37" s="1"/>
  <c r="X244" i="37" s="1"/>
  <c r="Y236" i="37"/>
  <c r="Y237" i="37" s="1"/>
  <c r="Y238" i="37" s="1"/>
  <c r="AC236" i="37"/>
  <c r="V232" i="37"/>
  <c r="AC232" i="37"/>
  <c r="Y228" i="37"/>
  <c r="AC228" i="37"/>
  <c r="AD228" i="37" s="1"/>
  <c r="Y224" i="37"/>
  <c r="AC224" i="37"/>
  <c r="AD224" i="37" s="1"/>
  <c r="X224" i="37" s="1"/>
  <c r="Y220" i="37"/>
  <c r="AC220" i="37"/>
  <c r="AD220" i="37" s="1"/>
  <c r="Y212" i="37"/>
  <c r="AC212" i="37"/>
  <c r="AD212" i="37" s="1"/>
  <c r="X212" i="37" s="1"/>
  <c r="Y208" i="37"/>
  <c r="AC208" i="37"/>
  <c r="AD208" i="37" s="1"/>
  <c r="X208" i="37" s="1"/>
  <c r="Y204" i="37"/>
  <c r="AC204" i="37"/>
  <c r="AD204" i="37" s="1"/>
  <c r="X204" i="37" s="1"/>
  <c r="Y200" i="37"/>
  <c r="AC200" i="37"/>
  <c r="AD200" i="37" s="1"/>
  <c r="Y196" i="37"/>
  <c r="AC196" i="37"/>
  <c r="AD196" i="37" s="1"/>
  <c r="X196" i="37" s="1"/>
  <c r="Y192" i="37"/>
  <c r="AC192" i="37"/>
  <c r="AD192" i="37" s="1"/>
  <c r="X192" i="37" s="1"/>
  <c r="Y188" i="37"/>
  <c r="AC188" i="37"/>
  <c r="AD188" i="37" s="1"/>
  <c r="X188" i="37" s="1"/>
  <c r="Y180" i="37"/>
  <c r="AC180" i="37"/>
  <c r="AD180" i="37" s="1"/>
  <c r="AC176" i="37"/>
  <c r="AD176" i="37" s="1"/>
  <c r="X176" i="37" s="1"/>
  <c r="V172" i="37"/>
  <c r="AC172" i="37"/>
  <c r="AD172" i="37" s="1"/>
  <c r="Y164" i="37"/>
  <c r="AC164" i="37"/>
  <c r="AD164" i="37" s="1"/>
  <c r="X164" i="37" s="1"/>
  <c r="Z164" i="37" s="1"/>
  <c r="Y160" i="37"/>
  <c r="AC160" i="37"/>
  <c r="AD160" i="37" s="1"/>
  <c r="X160" i="37" s="1"/>
  <c r="Y152" i="37"/>
  <c r="AC152" i="37"/>
  <c r="AD152" i="37" s="1"/>
  <c r="X152" i="37" s="1"/>
  <c r="Z152" i="37" s="1"/>
  <c r="Y144" i="37"/>
  <c r="AC144" i="37"/>
  <c r="AD144" i="37" s="1"/>
  <c r="X144" i="37" s="1"/>
  <c r="Y140" i="37"/>
  <c r="AC140" i="37"/>
  <c r="AD140" i="37" s="1"/>
  <c r="X140" i="37" s="1"/>
  <c r="Z140" i="37" s="1"/>
  <c r="AC132" i="37"/>
  <c r="AD132" i="37" s="1"/>
  <c r="X132" i="37" s="1"/>
  <c r="AC128" i="37"/>
  <c r="AD128" i="37" s="1"/>
  <c r="X128" i="37" s="1"/>
  <c r="AC124" i="37"/>
  <c r="AD124" i="37" s="1"/>
  <c r="X124" i="37" s="1"/>
  <c r="Z124" i="37" s="1"/>
  <c r="Y120" i="37"/>
  <c r="AC120" i="37"/>
  <c r="AD120" i="37" s="1"/>
  <c r="X120" i="37" s="1"/>
  <c r="V116" i="37"/>
  <c r="V108" i="37"/>
  <c r="V104" i="37"/>
  <c r="Y92" i="37"/>
  <c r="Y93" i="37" s="1"/>
  <c r="AC92" i="37"/>
  <c r="AD92" i="37" s="1"/>
  <c r="X92" i="37" s="1"/>
  <c r="Y84" i="37"/>
  <c r="AC84" i="37"/>
  <c r="AD84" i="37" s="1"/>
  <c r="X84" i="37" s="1"/>
  <c r="Z84" i="37" s="1"/>
  <c r="Y80" i="37"/>
  <c r="AC80" i="37"/>
  <c r="AD80" i="37" s="1"/>
  <c r="X80" i="37" s="1"/>
  <c r="Y72" i="37"/>
  <c r="Y73" i="37" s="1"/>
  <c r="AC72" i="37"/>
  <c r="AD72" i="37" s="1"/>
  <c r="X72" i="37" s="1"/>
  <c r="Z72" i="37" s="1"/>
  <c r="V68" i="37"/>
  <c r="AC68" i="37"/>
  <c r="AD68" i="37" s="1"/>
  <c r="Y64" i="37"/>
  <c r="AC64" i="37"/>
  <c r="AD64" i="37" s="1"/>
  <c r="X64" i="37" s="1"/>
  <c r="Z64" i="37" s="1"/>
  <c r="Y56" i="37"/>
  <c r="Y57" i="37" s="1"/>
  <c r="AC56" i="37"/>
  <c r="AD56" i="37" s="1"/>
  <c r="X56" i="37" s="1"/>
  <c r="Y52" i="37"/>
  <c r="AC52" i="37"/>
  <c r="AD52" i="37" s="1"/>
  <c r="X52" i="37" s="1"/>
  <c r="Z52" i="37" s="1"/>
  <c r="AC48" i="37"/>
  <c r="AD48" i="37" s="1"/>
  <c r="X48" i="37" s="1"/>
  <c r="V44" i="37"/>
  <c r="AC44" i="37"/>
  <c r="AD44" i="37" s="1"/>
  <c r="X44" i="37" s="1"/>
  <c r="V40" i="37"/>
  <c r="AC40" i="37"/>
  <c r="AD40" i="37" s="1"/>
  <c r="Y32" i="37"/>
  <c r="AC32" i="37"/>
  <c r="AD32" i="37" s="1"/>
  <c r="X32" i="37" s="1"/>
  <c r="Y28" i="37"/>
  <c r="AC28" i="37"/>
  <c r="AD28" i="37" s="1"/>
  <c r="X28" i="37" s="1"/>
  <c r="Y20" i="37"/>
  <c r="AC20" i="37"/>
  <c r="AD20" i="37" s="1"/>
  <c r="X20" i="37" s="1"/>
  <c r="Y16" i="37"/>
  <c r="Y17" i="37" s="1"/>
  <c r="AC16" i="37"/>
  <c r="AD16" i="37" s="1"/>
  <c r="X16" i="37" s="1"/>
  <c r="AC95" i="37"/>
  <c r="AC88" i="37"/>
  <c r="AD88" i="37" s="1"/>
  <c r="AD87" i="37"/>
  <c r="X87" i="37" s="1"/>
  <c r="Z87" i="37" s="1"/>
  <c r="AC51" i="37"/>
  <c r="AD51" i="37" s="1"/>
  <c r="AC8" i="37"/>
  <c r="AD8" i="37" s="1"/>
  <c r="X8" i="37" s="1"/>
  <c r="AD7" i="37"/>
  <c r="X7" i="37" s="1"/>
  <c r="Z7" i="37" s="1"/>
  <c r="X353" i="37"/>
  <c r="X277" i="37"/>
  <c r="Y465" i="37"/>
  <c r="Y197" i="37"/>
  <c r="Y185" i="37"/>
  <c r="Y125" i="37"/>
  <c r="Y85" i="37"/>
  <c r="Y81" i="37"/>
  <c r="Y82" i="37" s="1"/>
  <c r="Y83" i="37" s="1"/>
  <c r="X49" i="37"/>
  <c r="Z49" i="37" s="1"/>
  <c r="X25" i="37"/>
  <c r="X361" i="37"/>
  <c r="Z361" i="37" s="1"/>
  <c r="Y505" i="37"/>
  <c r="Y157" i="37"/>
  <c r="Y141" i="37"/>
  <c r="Y77" i="37"/>
  <c r="Y78" i="37" s="1"/>
  <c r="Y79" i="37" s="1"/>
  <c r="Y441" i="37"/>
  <c r="Y442" i="37" s="1"/>
  <c r="X568" i="37"/>
  <c r="X228" i="37"/>
  <c r="X220" i="37"/>
  <c r="Y44" i="37"/>
  <c r="Y520" i="37"/>
  <c r="Y472" i="37"/>
  <c r="Y456" i="37"/>
  <c r="Y436" i="37"/>
  <c r="Y437" i="37" s="1"/>
  <c r="Y438" i="37" s="1"/>
  <c r="Y372" i="37"/>
  <c r="Y364" i="37"/>
  <c r="Y352" i="37"/>
  <c r="Y336" i="37"/>
  <c r="Y296" i="37"/>
  <c r="Y288" i="37"/>
  <c r="Y280" i="37"/>
  <c r="Y281" i="37" s="1"/>
  <c r="Y128" i="37"/>
  <c r="X200" i="37"/>
  <c r="Y300" i="37"/>
  <c r="Y132" i="37"/>
  <c r="Y51" i="37"/>
  <c r="Y31" i="37"/>
  <c r="X180" i="37"/>
  <c r="Y68" i="37"/>
  <c r="Y69" i="37" s="1"/>
  <c r="Y70" i="37" s="1"/>
  <c r="Y8" i="37"/>
  <c r="Y344" i="37"/>
  <c r="X58" i="37"/>
  <c r="Z58" i="37" s="1"/>
  <c r="X130" i="37"/>
  <c r="Z130" i="37" s="1"/>
  <c r="Z463" i="37"/>
  <c r="Y492" i="37"/>
  <c r="X14" i="37"/>
  <c r="Z14" i="37" s="1"/>
  <c r="X393" i="37"/>
  <c r="Z393" i="37" s="1"/>
  <c r="Y469" i="37"/>
  <c r="Z112" i="37"/>
  <c r="Z59" i="37"/>
  <c r="Z36" i="37"/>
  <c r="Z24" i="37"/>
  <c r="Z19" i="37"/>
  <c r="X509" i="37"/>
  <c r="Z509" i="37" s="1"/>
  <c r="X413" i="37"/>
  <c r="X405" i="37"/>
  <c r="Y341" i="37"/>
  <c r="Y342" i="37" s="1"/>
  <c r="Z479" i="37"/>
  <c r="Z184" i="37"/>
  <c r="Z304" i="37"/>
  <c r="Z248" i="37"/>
  <c r="Z156" i="37"/>
  <c r="X118" i="37"/>
  <c r="Z118" i="37" s="1"/>
  <c r="Z60" i="37"/>
  <c r="X42" i="37"/>
  <c r="Z42" i="37" s="1"/>
  <c r="Z12" i="37"/>
  <c r="Y369" i="37"/>
  <c r="Y370" i="37" s="1"/>
  <c r="Y349" i="37"/>
  <c r="X94" i="37"/>
  <c r="Z312" i="37"/>
  <c r="Z216" i="37"/>
  <c r="Z415" i="37"/>
  <c r="Y557" i="37"/>
  <c r="Y558" i="37" s="1"/>
  <c r="Y559" i="37" s="1"/>
  <c r="Y537" i="37"/>
  <c r="Y417" i="37"/>
  <c r="Y381" i="37"/>
  <c r="Y533" i="37"/>
  <c r="Y517" i="37"/>
  <c r="Y481" i="37"/>
  <c r="Y569" i="37"/>
  <c r="Y521" i="37"/>
  <c r="Y493" i="37"/>
  <c r="Y485" i="37"/>
  <c r="Y453" i="37"/>
  <c r="Y454" i="37" s="1"/>
  <c r="Y445" i="37"/>
  <c r="Y357" i="37"/>
  <c r="Y2" i="37"/>
  <c r="AC2" i="37"/>
  <c r="AD2" i="37" s="1"/>
  <c r="X2" i="37" s="1"/>
  <c r="X37" i="37"/>
  <c r="Z37" i="37" s="1"/>
  <c r="Z55" i="37"/>
  <c r="X50" i="37"/>
  <c r="Z50" i="37" s="1"/>
  <c r="X26" i="37"/>
  <c r="Z26" i="37" s="1"/>
  <c r="X333" i="37"/>
  <c r="X289" i="37"/>
  <c r="Z289" i="37" s="1"/>
  <c r="X149" i="37"/>
  <c r="Y5" i="37"/>
  <c r="Y421" i="37"/>
  <c r="Y422" i="37" s="1"/>
  <c r="Y409" i="37"/>
  <c r="Y410" i="37" s="1"/>
  <c r="Y397" i="37"/>
  <c r="Y385" i="37"/>
  <c r="Y373" i="37"/>
  <c r="Z76" i="37"/>
  <c r="X54" i="37"/>
  <c r="X34" i="37"/>
  <c r="Z34" i="37" s="1"/>
  <c r="Z15" i="37"/>
  <c r="X437" i="37"/>
  <c r="X309" i="37"/>
  <c r="X241" i="37"/>
  <c r="Z241" i="37" s="1"/>
  <c r="X177" i="37"/>
  <c r="X169" i="37"/>
  <c r="Y273" i="37"/>
  <c r="Y274" i="37" s="1"/>
  <c r="Y113" i="37"/>
  <c r="Y114" i="37" s="1"/>
  <c r="Y115" i="37" s="1"/>
  <c r="Y116" i="37" s="1"/>
  <c r="X394" i="37"/>
  <c r="Y394" i="37"/>
  <c r="X390" i="37"/>
  <c r="Y390" i="37"/>
  <c r="X386" i="37"/>
  <c r="Y386" i="37"/>
  <c r="X382" i="37"/>
  <c r="Y382" i="37"/>
  <c r="V270" i="37"/>
  <c r="Y258" i="37"/>
  <c r="X258" i="37"/>
  <c r="Y254" i="37"/>
  <c r="X254" i="37"/>
  <c r="Y242" i="37"/>
  <c r="Y243" i="37" s="1"/>
  <c r="X242" i="37"/>
  <c r="Y230" i="37"/>
  <c r="X230" i="37"/>
  <c r="Y226" i="37"/>
  <c r="X226" i="37"/>
  <c r="Y222" i="37"/>
  <c r="X222" i="37"/>
  <c r="Y218" i="37"/>
  <c r="X218" i="37"/>
  <c r="Y214" i="37"/>
  <c r="X214" i="37"/>
  <c r="Y210" i="37"/>
  <c r="X210" i="37"/>
  <c r="Y186" i="37"/>
  <c r="X186" i="37"/>
  <c r="Y182" i="37"/>
  <c r="X182" i="37"/>
  <c r="X174" i="37"/>
  <c r="Y174" i="37"/>
  <c r="Y158" i="37"/>
  <c r="X158" i="37"/>
  <c r="X18" i="37"/>
  <c r="Y18" i="37"/>
  <c r="V6" i="37"/>
  <c r="Y66" i="37"/>
  <c r="Y102" i="37"/>
  <c r="Y103" i="37" s="1"/>
  <c r="Y542" i="37"/>
  <c r="Y543" i="37" s="1"/>
  <c r="Y544" i="37" s="1"/>
  <c r="X542" i="37"/>
  <c r="X526" i="37"/>
  <c r="Y526" i="37"/>
  <c r="Y502" i="37"/>
  <c r="Y503" i="37" s="1"/>
  <c r="X502" i="37"/>
  <c r="Y498" i="37"/>
  <c r="X498" i="37"/>
  <c r="Y486" i="37"/>
  <c r="X486" i="37"/>
  <c r="Y482" i="37"/>
  <c r="X482" i="37"/>
  <c r="Y466" i="37"/>
  <c r="X466" i="37"/>
  <c r="Y462" i="37"/>
  <c r="X462" i="37"/>
  <c r="Y450" i="37"/>
  <c r="Y430" i="37"/>
  <c r="X430" i="37"/>
  <c r="X406" i="37"/>
  <c r="Y406" i="37"/>
  <c r="Y398" i="37"/>
  <c r="X398" i="37"/>
  <c r="Y374" i="37"/>
  <c r="V354" i="37"/>
  <c r="X330" i="37"/>
  <c r="Y330" i="37"/>
  <c r="Y298" i="37"/>
  <c r="X298" i="37"/>
  <c r="X294" i="37"/>
  <c r="Y294" i="37"/>
  <c r="X290" i="37"/>
  <c r="Y290" i="37"/>
  <c r="V286" i="37"/>
  <c r="Y282" i="37"/>
  <c r="X282" i="37"/>
  <c r="V266" i="37"/>
  <c r="Y266" i="37"/>
  <c r="X250" i="37"/>
  <c r="X206" i="37"/>
  <c r="Y206" i="37"/>
  <c r="X202" i="37"/>
  <c r="Y202" i="37"/>
  <c r="X198" i="37"/>
  <c r="Y198" i="37"/>
  <c r="X194" i="37"/>
  <c r="Y194" i="37"/>
  <c r="X190" i="37"/>
  <c r="Y190" i="37"/>
  <c r="X178" i="37"/>
  <c r="Y178" i="37"/>
  <c r="Y170" i="37"/>
  <c r="X170" i="37"/>
  <c r="Y166" i="37"/>
  <c r="X166" i="37"/>
  <c r="Y162" i="37"/>
  <c r="X162" i="37"/>
  <c r="X150" i="37"/>
  <c r="Y150" i="37"/>
  <c r="X146" i="37"/>
  <c r="Y146" i="37"/>
  <c r="Y142" i="37"/>
  <c r="X142" i="37"/>
  <c r="Y138" i="37"/>
  <c r="X138" i="37"/>
  <c r="Y134" i="37"/>
  <c r="X134" i="37"/>
  <c r="Y122" i="37"/>
  <c r="X122" i="37"/>
  <c r="V106" i="37"/>
  <c r="X518" i="37"/>
  <c r="Z518" i="37" s="1"/>
  <c r="X426" i="37"/>
  <c r="Z426" i="37" s="1"/>
  <c r="Y446" i="37"/>
  <c r="Y434" i="37"/>
  <c r="Y262" i="37"/>
  <c r="Y263" i="37" s="1"/>
  <c r="V378" i="37"/>
  <c r="X279" i="37"/>
  <c r="Z279" i="37" s="1"/>
  <c r="X280" i="37"/>
  <c r="X440" i="37"/>
  <c r="Z440" i="37" s="1"/>
  <c r="X566" i="37"/>
  <c r="Z566" i="37" s="1"/>
  <c r="X530" i="37"/>
  <c r="Z530" i="37" s="1"/>
  <c r="X478" i="37"/>
  <c r="Z478" i="37" s="1"/>
  <c r="X474" i="37"/>
  <c r="X362" i="37"/>
  <c r="Y418" i="37"/>
  <c r="Y414" i="37"/>
  <c r="Y326" i="37"/>
  <c r="Y327" i="37" s="1"/>
  <c r="Y322" i="37"/>
  <c r="Y314" i="37"/>
  <c r="Y310" i="37"/>
  <c r="Y306" i="37"/>
  <c r="Y302" i="37"/>
  <c r="Y250" i="37"/>
  <c r="Y251" i="37" s="1"/>
  <c r="Y252" i="37" s="1"/>
  <c r="Y246" i="37"/>
  <c r="Z136" i="37"/>
  <c r="Y286" i="37"/>
  <c r="Y110" i="37"/>
  <c r="Y111" i="37" s="1"/>
  <c r="X448" i="37"/>
  <c r="Z399" i="37"/>
  <c r="Y38" i="37"/>
  <c r="Y562" i="37"/>
  <c r="X422" i="37"/>
  <c r="Y10" i="37"/>
  <c r="Y154" i="37"/>
  <c r="Z259" i="37"/>
  <c r="Z255" i="37"/>
  <c r="Z240" i="37"/>
  <c r="Z168" i="37"/>
  <c r="Z148" i="37"/>
  <c r="X436" i="37"/>
  <c r="X421" i="37"/>
  <c r="Z207" i="37"/>
  <c r="Z159" i="37"/>
  <c r="Z143" i="37"/>
  <c r="Z223" i="37"/>
  <c r="Z127" i="37"/>
  <c r="Z219" i="37"/>
  <c r="Z203" i="37"/>
  <c r="Z123" i="37"/>
  <c r="Z75" i="37"/>
  <c r="Z167" i="37"/>
  <c r="Z151" i="37"/>
  <c r="Z135" i="37"/>
  <c r="Z195" i="37"/>
  <c r="Z179" i="37"/>
  <c r="Z147" i="37"/>
  <c r="Z131" i="37"/>
  <c r="Z499" i="37"/>
  <c r="Z523" i="37"/>
  <c r="Z363" i="37"/>
  <c r="Z339" i="37"/>
  <c r="Z275" i="37"/>
  <c r="Y104" i="37"/>
  <c r="Y100" i="37"/>
  <c r="Z231" i="37"/>
  <c r="Y232" i="37"/>
  <c r="Z303" i="37"/>
  <c r="Y176" i="37"/>
  <c r="Y88" i="37"/>
  <c r="Z29" i="37"/>
  <c r="X428" i="37"/>
  <c r="X550" i="37"/>
  <c r="Z550" i="37" s="1"/>
  <c r="X427" i="37"/>
  <c r="Z427" i="37" s="1"/>
  <c r="X355" i="37"/>
  <c r="X347" i="37"/>
  <c r="X343" i="37"/>
  <c r="X175" i="37"/>
  <c r="Z175" i="37" s="1"/>
  <c r="X171" i="37"/>
  <c r="X172" i="37"/>
  <c r="N2" i="37"/>
  <c r="N3" i="37"/>
  <c r="R3" i="37" s="1"/>
  <c r="N4" i="37"/>
  <c r="R4" i="37" s="1"/>
  <c r="N5" i="37"/>
  <c r="R5" i="37" s="1"/>
  <c r="N6" i="37"/>
  <c r="R6" i="37" s="1"/>
  <c r="B4" i="37"/>
  <c r="B5" i="37"/>
  <c r="B6" i="37"/>
  <c r="B7" i="37"/>
  <c r="B3" i="37"/>
  <c r="N7" i="37"/>
  <c r="Z180" i="37" l="1"/>
  <c r="Z220" i="37"/>
  <c r="Z405" i="37"/>
  <c r="Z228" i="37"/>
  <c r="Z208" i="37"/>
  <c r="Z276" i="37"/>
  <c r="Z496" i="37"/>
  <c r="Z564" i="37"/>
  <c r="Z401" i="37"/>
  <c r="Z425" i="37"/>
  <c r="Z98" i="37"/>
  <c r="Z389" i="37"/>
  <c r="Z169" i="37"/>
  <c r="Z177" i="37"/>
  <c r="Z277" i="37"/>
  <c r="Z331" i="37"/>
  <c r="Z379" i="37"/>
  <c r="Z407" i="37"/>
  <c r="Z149" i="37"/>
  <c r="Y40" i="37"/>
  <c r="Y41" i="37" s="1"/>
  <c r="Z548" i="37"/>
  <c r="Z565" i="37"/>
  <c r="Z109" i="37"/>
  <c r="Z137" i="37"/>
  <c r="Z189" i="37"/>
  <c r="Z225" i="37"/>
  <c r="Z253" i="37"/>
  <c r="Z265" i="37"/>
  <c r="Z325" i="37"/>
  <c r="Z461" i="37"/>
  <c r="Z54" i="37"/>
  <c r="Z284" i="37"/>
  <c r="Z368" i="37"/>
  <c r="Z400" i="37"/>
  <c r="Z567" i="37"/>
  <c r="Z359" i="37"/>
  <c r="Z457" i="37"/>
  <c r="Z283" i="37"/>
  <c r="AC99" i="37"/>
  <c r="AC100" i="37" s="1"/>
  <c r="AD100" i="37" s="1"/>
  <c r="X100" i="37" s="1"/>
  <c r="Z100" i="37" s="1"/>
  <c r="Z296" i="37"/>
  <c r="AC352" i="37"/>
  <c r="AD352" i="37" s="1"/>
  <c r="X352" i="37" s="1"/>
  <c r="Z352" i="37" s="1"/>
  <c r="AC412" i="37"/>
  <c r="AD412" i="37" s="1"/>
  <c r="X412" i="37" s="1"/>
  <c r="Z412" i="37" s="1"/>
  <c r="Z77" i="37"/>
  <c r="Z171" i="37"/>
  <c r="Z309" i="37"/>
  <c r="Z47" i="37"/>
  <c r="Z301" i="37"/>
  <c r="Z80" i="37"/>
  <c r="Z324" i="37"/>
  <c r="AC336" i="37"/>
  <c r="AD336" i="37" s="1"/>
  <c r="X336" i="37" s="1"/>
  <c r="Z336" i="37" s="1"/>
  <c r="Z524" i="37"/>
  <c r="Z540" i="37"/>
  <c r="Z209" i="37"/>
  <c r="Z377" i="37"/>
  <c r="Z477" i="37"/>
  <c r="Z489" i="37"/>
  <c r="Z501" i="37"/>
  <c r="Z529" i="37"/>
  <c r="Z545" i="37"/>
  <c r="Z22" i="37"/>
  <c r="Z30" i="37"/>
  <c r="Z46" i="37"/>
  <c r="Z62" i="37"/>
  <c r="Z74" i="37"/>
  <c r="Z126" i="37"/>
  <c r="Z318" i="37"/>
  <c r="Z366" i="37"/>
  <c r="Z355" i="37"/>
  <c r="Z333" i="37"/>
  <c r="Z117" i="37"/>
  <c r="Z353" i="37"/>
  <c r="Z8" i="37"/>
  <c r="AC252" i="37"/>
  <c r="AD252" i="37" s="1"/>
  <c r="X252" i="37" s="1"/>
  <c r="Z252" i="37" s="1"/>
  <c r="AC260" i="37"/>
  <c r="Z396" i="37"/>
  <c r="Z404" i="37"/>
  <c r="Z464" i="37"/>
  <c r="Z508" i="37"/>
  <c r="Z516" i="37"/>
  <c r="Z528" i="37"/>
  <c r="Z536" i="37"/>
  <c r="AC544" i="37"/>
  <c r="AD544" i="37" s="1"/>
  <c r="Z561" i="37"/>
  <c r="Z21" i="37"/>
  <c r="Z33" i="37"/>
  <c r="Z45" i="37"/>
  <c r="Z53" i="37"/>
  <c r="Z133" i="37"/>
  <c r="Z165" i="37"/>
  <c r="Z173" i="37"/>
  <c r="Z193" i="37"/>
  <c r="Z201" i="37"/>
  <c r="Z221" i="37"/>
  <c r="Z249" i="37"/>
  <c r="Z257" i="37"/>
  <c r="Z269" i="37"/>
  <c r="Z293" i="37"/>
  <c r="Z321" i="37"/>
  <c r="Z329" i="37"/>
  <c r="Z337" i="37"/>
  <c r="Z513" i="37"/>
  <c r="Z525" i="37"/>
  <c r="Z343" i="37"/>
  <c r="Z448" i="37"/>
  <c r="Z246" i="37"/>
  <c r="Z205" i="37"/>
  <c r="Z388" i="37"/>
  <c r="Z424" i="37"/>
  <c r="Z484" i="37"/>
  <c r="AC492" i="37"/>
  <c r="AD492" i="37" s="1"/>
  <c r="X492" i="37" s="1"/>
  <c r="Z61" i="37"/>
  <c r="Z473" i="37"/>
  <c r="Z481" i="37"/>
  <c r="Z535" i="37"/>
  <c r="Z428" i="37"/>
  <c r="Z568" i="37"/>
  <c r="Z25" i="37"/>
  <c r="Z48" i="37"/>
  <c r="Z120" i="37"/>
  <c r="Z188" i="37"/>
  <c r="Z196" i="37"/>
  <c r="Z204" i="37"/>
  <c r="Z212" i="37"/>
  <c r="Z224" i="37"/>
  <c r="Z244" i="37"/>
  <c r="Z256" i="37"/>
  <c r="Z560" i="37"/>
  <c r="Z129" i="37"/>
  <c r="Z402" i="37"/>
  <c r="Z271" i="37"/>
  <c r="Z307" i="37"/>
  <c r="Z315" i="37"/>
  <c r="Z383" i="37"/>
  <c r="Z403" i="37"/>
  <c r="Z423" i="37"/>
  <c r="Z447" i="37"/>
  <c r="Z491" i="37"/>
  <c r="Z471" i="37"/>
  <c r="Z519" i="37"/>
  <c r="Z367" i="37"/>
  <c r="Z467" i="37"/>
  <c r="Z527" i="37"/>
  <c r="Z571" i="37"/>
  <c r="Z413" i="37"/>
  <c r="Z348" i="37"/>
  <c r="Z397" i="37"/>
  <c r="Z474" i="37"/>
  <c r="Z458" i="37"/>
  <c r="Z347" i="37"/>
  <c r="Z492" i="37"/>
  <c r="Z362" i="37"/>
  <c r="Z506" i="37"/>
  <c r="Z522" i="37"/>
  <c r="Z105" i="37"/>
  <c r="Z465" i="37"/>
  <c r="AC31" i="37"/>
  <c r="AD31" i="37" s="1"/>
  <c r="Z306" i="37"/>
  <c r="Z490" i="37"/>
  <c r="Z534" i="37"/>
  <c r="Z570" i="37"/>
  <c r="Z381" i="37"/>
  <c r="Z94" i="37"/>
  <c r="Z345" i="37"/>
  <c r="Z365" i="37"/>
  <c r="Z32" i="37"/>
  <c r="Z332" i="37"/>
  <c r="Z380" i="37"/>
  <c r="Z444" i="37"/>
  <c r="Z452" i="37"/>
  <c r="Z488" i="37"/>
  <c r="Z56" i="37"/>
  <c r="Z360" i="37"/>
  <c r="Z292" i="37"/>
  <c r="Z472" i="37"/>
  <c r="Z569" i="37"/>
  <c r="Z157" i="37"/>
  <c r="Z197" i="37"/>
  <c r="Z485" i="37"/>
  <c r="Z533" i="37"/>
  <c r="Z446" i="37"/>
  <c r="Z436" i="37"/>
  <c r="Z280" i="37"/>
  <c r="Z2" i="37"/>
  <c r="Z92" i="37"/>
  <c r="Z20" i="37"/>
  <c r="Z372" i="37"/>
  <c r="Z476" i="37"/>
  <c r="Z500" i="37"/>
  <c r="Z520" i="37"/>
  <c r="Z121" i="37"/>
  <c r="Z469" i="37"/>
  <c r="Z408" i="37"/>
  <c r="Z314" i="37"/>
  <c r="Z128" i="37"/>
  <c r="Z144" i="37"/>
  <c r="Z160" i="37"/>
  <c r="Z364" i="37"/>
  <c r="Z416" i="37"/>
  <c r="Z460" i="37"/>
  <c r="Z468" i="37"/>
  <c r="Z141" i="37"/>
  <c r="Z453" i="37"/>
  <c r="Z341" i="37"/>
  <c r="Z132" i="37"/>
  <c r="AC89" i="37"/>
  <c r="AD89" i="37" s="1"/>
  <c r="Z101" i="37"/>
  <c r="Z125" i="37"/>
  <c r="Z185" i="37"/>
  <c r="Z213" i="37"/>
  <c r="Z417" i="37"/>
  <c r="Y547" i="37"/>
  <c r="Z414" i="37"/>
  <c r="Z517" i="37"/>
  <c r="Z418" i="37"/>
  <c r="Y264" i="37"/>
  <c r="Y451" i="37"/>
  <c r="Y395" i="37"/>
  <c r="Z357" i="37"/>
  <c r="Z493" i="37"/>
  <c r="Z537" i="37"/>
  <c r="Z349" i="37"/>
  <c r="Z300" i="37"/>
  <c r="Z308" i="37"/>
  <c r="Z288" i="37"/>
  <c r="Z456" i="37"/>
  <c r="Z316" i="37"/>
  <c r="Z16" i="37"/>
  <c r="AC96" i="37"/>
  <c r="AD95" i="37"/>
  <c r="AC233" i="37"/>
  <c r="AD232" i="37"/>
  <c r="X232" i="37" s="1"/>
  <c r="AC273" i="37"/>
  <c r="AD272" i="37"/>
  <c r="X272" i="37" s="1"/>
  <c r="Z272" i="37" s="1"/>
  <c r="AC114" i="37"/>
  <c r="AC154" i="37"/>
  <c r="AD154" i="37" s="1"/>
  <c r="X154" i="37" s="1"/>
  <c r="AC286" i="37"/>
  <c r="AD286" i="37" s="1"/>
  <c r="X286" i="37" s="1"/>
  <c r="Z286" i="37" s="1"/>
  <c r="AC370" i="37"/>
  <c r="AD370" i="37" s="1"/>
  <c r="X370" i="37" s="1"/>
  <c r="Y375" i="37"/>
  <c r="Z557" i="37"/>
  <c r="AC73" i="37"/>
  <c r="AD73" i="37" s="1"/>
  <c r="X73" i="37" s="1"/>
  <c r="Z73" i="37" s="1"/>
  <c r="AC81" i="37"/>
  <c r="AC281" i="37"/>
  <c r="AD281" i="37" s="1"/>
  <c r="X281" i="37" s="1"/>
  <c r="Z281" i="37" s="1"/>
  <c r="AC409" i="37"/>
  <c r="AC429" i="37"/>
  <c r="AD429" i="37" s="1"/>
  <c r="X429" i="37" s="1"/>
  <c r="Z429" i="37" s="1"/>
  <c r="AC541" i="37"/>
  <c r="AD541" i="37" s="1"/>
  <c r="X541" i="37" s="1"/>
  <c r="Z541" i="37" s="1"/>
  <c r="AC66" i="37"/>
  <c r="AD66" i="37" s="1"/>
  <c r="X66" i="37" s="1"/>
  <c r="Z66" i="37" s="1"/>
  <c r="AC106" i="37"/>
  <c r="AC338" i="37"/>
  <c r="AD338" i="37" s="1"/>
  <c r="AC346" i="37"/>
  <c r="AD346" i="37" s="1"/>
  <c r="X346" i="37" s="1"/>
  <c r="Z346" i="37" s="1"/>
  <c r="AC354" i="37"/>
  <c r="AD354" i="37" s="1"/>
  <c r="X354" i="37" s="1"/>
  <c r="Z354" i="37" s="1"/>
  <c r="AC438" i="37"/>
  <c r="AC546" i="37"/>
  <c r="AC562" i="37"/>
  <c r="AD562" i="37" s="1"/>
  <c r="X562" i="37" s="1"/>
  <c r="Z562" i="37" s="1"/>
  <c r="AC263" i="37"/>
  <c r="AC551" i="37"/>
  <c r="Y356" i="37"/>
  <c r="Z356" i="37" s="1"/>
  <c r="Z302" i="37"/>
  <c r="Z322" i="37"/>
  <c r="Z434" i="37"/>
  <c r="Z445" i="37"/>
  <c r="Z521" i="37"/>
  <c r="Z369" i="37"/>
  <c r="Z28" i="37"/>
  <c r="AD99" i="37"/>
  <c r="X99" i="37" s="1"/>
  <c r="Z99" i="37" s="1"/>
  <c r="Z44" i="37"/>
  <c r="Z113" i="37"/>
  <c r="Z38" i="37"/>
  <c r="Y350" i="37"/>
  <c r="Z441" i="37"/>
  <c r="Z373" i="37"/>
  <c r="Z5" i="37"/>
  <c r="Z505" i="37"/>
  <c r="Z192" i="37"/>
  <c r="Z200" i="37"/>
  <c r="AC237" i="37"/>
  <c r="AD236" i="37"/>
  <c r="X236" i="37" s="1"/>
  <c r="Z236" i="37" s="1"/>
  <c r="AC261" i="37"/>
  <c r="AD261" i="37" s="1"/>
  <c r="X261" i="37" s="1"/>
  <c r="Z261" i="37" s="1"/>
  <c r="AD260" i="37"/>
  <c r="X260" i="37" s="1"/>
  <c r="Z260" i="37" s="1"/>
  <c r="AC10" i="37"/>
  <c r="AD10" i="37" s="1"/>
  <c r="X10" i="37" s="1"/>
  <c r="Z10" i="37" s="1"/>
  <c r="AD9" i="37"/>
  <c r="X9" i="37" s="1"/>
  <c r="Z9" i="37" s="1"/>
  <c r="AC17" i="37"/>
  <c r="AD17" i="37" s="1"/>
  <c r="X17" i="37" s="1"/>
  <c r="Z17" i="37" s="1"/>
  <c r="AC41" i="37"/>
  <c r="AD41" i="37" s="1"/>
  <c r="X41" i="37" s="1"/>
  <c r="Z41" i="37" s="1"/>
  <c r="AC57" i="37"/>
  <c r="AD57" i="37" s="1"/>
  <c r="X57" i="37" s="1"/>
  <c r="Z57" i="37" s="1"/>
  <c r="AC110" i="37"/>
  <c r="AC266" i="37"/>
  <c r="AD266" i="37" s="1"/>
  <c r="X266" i="37" s="1"/>
  <c r="AC278" i="37"/>
  <c r="AD278" i="37" s="1"/>
  <c r="X278" i="37" s="1"/>
  <c r="AC358" i="37"/>
  <c r="AD358" i="37" s="1"/>
  <c r="X358" i="37" s="1"/>
  <c r="AC378" i="37"/>
  <c r="AD378" i="37" s="1"/>
  <c r="X378" i="37" s="1"/>
  <c r="Z378" i="37" s="1"/>
  <c r="Y340" i="37"/>
  <c r="Z340" i="37" s="1"/>
  <c r="Z310" i="37"/>
  <c r="Z385" i="37"/>
  <c r="Z85" i="37"/>
  <c r="AC549" i="37"/>
  <c r="AD549" i="37" s="1"/>
  <c r="X549" i="37" s="1"/>
  <c r="Z549" i="37" s="1"/>
  <c r="AC69" i="37"/>
  <c r="AC93" i="37"/>
  <c r="AD93" i="37" s="1"/>
  <c r="X93" i="37" s="1"/>
  <c r="Z93" i="37" s="1"/>
  <c r="AC433" i="37"/>
  <c r="AD433" i="37" s="1"/>
  <c r="X433" i="37" s="1"/>
  <c r="Z433" i="37" s="1"/>
  <c r="AC449" i="37"/>
  <c r="AD449" i="37" s="1"/>
  <c r="X449" i="37" s="1"/>
  <c r="Z449" i="37" s="1"/>
  <c r="AC497" i="37"/>
  <c r="AD497" i="37" s="1"/>
  <c r="X497" i="37" s="1"/>
  <c r="Z497" i="37" s="1"/>
  <c r="AC78" i="37"/>
  <c r="AC102" i="37"/>
  <c r="AC270" i="37"/>
  <c r="AD270" i="37" s="1"/>
  <c r="X270" i="37" s="1"/>
  <c r="Z270" i="37" s="1"/>
  <c r="AC334" i="37"/>
  <c r="AD334" i="37" s="1"/>
  <c r="X334" i="37" s="1"/>
  <c r="AC342" i="37"/>
  <c r="AD342" i="37" s="1"/>
  <c r="X342" i="37" s="1"/>
  <c r="Z342" i="37" s="1"/>
  <c r="AC350" i="37"/>
  <c r="AD350" i="37" s="1"/>
  <c r="X350" i="37" s="1"/>
  <c r="Z350" i="37" s="1"/>
  <c r="AC442" i="37"/>
  <c r="AD442" i="37" s="1"/>
  <c r="X442" i="37" s="1"/>
  <c r="Z442" i="37" s="1"/>
  <c r="AC454" i="37"/>
  <c r="AD454" i="37" s="1"/>
  <c r="X454" i="37" s="1"/>
  <c r="AC558" i="37"/>
  <c r="AC6" i="37"/>
  <c r="AD6" i="37" s="1"/>
  <c r="X6" i="37" s="1"/>
  <c r="AC327" i="37"/>
  <c r="AD327" i="37" s="1"/>
  <c r="X327" i="37" s="1"/>
  <c r="Z327" i="37" s="1"/>
  <c r="AC4" i="37"/>
  <c r="AD4" i="37" s="1"/>
  <c r="X4" i="37" s="1"/>
  <c r="Z4" i="37" s="1"/>
  <c r="AD3" i="37"/>
  <c r="X3" i="37" s="1"/>
  <c r="Z3" i="37" s="1"/>
  <c r="Z198" i="37"/>
  <c r="Z266" i="37"/>
  <c r="Z344" i="37"/>
  <c r="X543" i="37"/>
  <c r="Z543" i="37" s="1"/>
  <c r="X153" i="37"/>
  <c r="Z153" i="37" s="1"/>
  <c r="X395" i="37"/>
  <c r="Z395" i="37" s="1"/>
  <c r="Z18" i="37"/>
  <c r="Z174" i="37"/>
  <c r="Z186" i="37"/>
  <c r="Z437" i="37"/>
  <c r="Z421" i="37"/>
  <c r="X338" i="37"/>
  <c r="Z338" i="37" s="1"/>
  <c r="X95" i="37"/>
  <c r="Z95" i="37" s="1"/>
  <c r="X51" i="37"/>
  <c r="Z51" i="37" s="1"/>
  <c r="Z206" i="37"/>
  <c r="Z502" i="37"/>
  <c r="Z542" i="37"/>
  <c r="R2" i="37"/>
  <c r="Z593" i="37" s="1"/>
  <c r="Z591" i="37"/>
  <c r="R7" i="37"/>
  <c r="Z251" i="37"/>
  <c r="X31" i="37"/>
  <c r="Z31" i="37" s="1"/>
  <c r="Y6" i="37"/>
  <c r="Y358" i="37"/>
  <c r="Z178" i="37"/>
  <c r="Z194" i="37"/>
  <c r="Z202" i="37"/>
  <c r="Z290" i="37"/>
  <c r="Z398" i="37"/>
  <c r="Z498" i="37"/>
  <c r="Z182" i="37"/>
  <c r="Z382" i="37"/>
  <c r="Z422" i="37"/>
  <c r="Z282" i="37"/>
  <c r="Z334" i="37"/>
  <c r="Z154" i="37"/>
  <c r="Z190" i="37"/>
  <c r="Z214" i="37"/>
  <c r="Z222" i="37"/>
  <c r="Z230" i="37"/>
  <c r="Z386" i="37"/>
  <c r="Z243" i="37"/>
  <c r="X503" i="37"/>
  <c r="Z503" i="37" s="1"/>
  <c r="Z330" i="37"/>
  <c r="Z406" i="37"/>
  <c r="Z394" i="37"/>
  <c r="Z134" i="37"/>
  <c r="Z142" i="37"/>
  <c r="Z166" i="37"/>
  <c r="Z158" i="37"/>
  <c r="Z210" i="37"/>
  <c r="Z218" i="37"/>
  <c r="Z226" i="37"/>
  <c r="Z242" i="37"/>
  <c r="Z258" i="37"/>
  <c r="Z278" i="37"/>
  <c r="Z146" i="37"/>
  <c r="Z462" i="37"/>
  <c r="Z482" i="37"/>
  <c r="Z390" i="37"/>
  <c r="Z254" i="37"/>
  <c r="Z298" i="37"/>
  <c r="Z466" i="37"/>
  <c r="Z486" i="37"/>
  <c r="Z370" i="37"/>
  <c r="Z122" i="37"/>
  <c r="Z138" i="37"/>
  <c r="Z162" i="37"/>
  <c r="Z170" i="37"/>
  <c r="Z294" i="37"/>
  <c r="X374" i="37"/>
  <c r="Z374" i="37" s="1"/>
  <c r="X375" i="37"/>
  <c r="Z375" i="37" s="1"/>
  <c r="Z526" i="37"/>
  <c r="Z250" i="37"/>
  <c r="Z262" i="37"/>
  <c r="Z430" i="37"/>
  <c r="X451" i="37"/>
  <c r="Z451" i="37" s="1"/>
  <c r="X450" i="37"/>
  <c r="Z450" i="37" s="1"/>
  <c r="Z150" i="37"/>
  <c r="Z326" i="37"/>
  <c r="Z172" i="37"/>
  <c r="Z454" i="37"/>
  <c r="X88" i="37"/>
  <c r="Z88" i="37" s="1"/>
  <c r="Z176" i="37"/>
  <c r="X40" i="37"/>
  <c r="Z40" i="37" s="1"/>
  <c r="X68" i="37"/>
  <c r="Z68" i="37" s="1"/>
  <c r="Y89" i="37"/>
  <c r="Y233" i="37"/>
  <c r="Z232" i="37"/>
  <c r="Y439" i="37"/>
  <c r="Y554" i="37"/>
  <c r="Y97" i="37"/>
  <c r="X544" i="37"/>
  <c r="Z544" i="37" s="1"/>
  <c r="AC90" i="37" l="1"/>
  <c r="AD90" i="37" s="1"/>
  <c r="Z358" i="37"/>
  <c r="AD558" i="37"/>
  <c r="X558" i="37" s="1"/>
  <c r="Z558" i="37" s="1"/>
  <c r="AC559" i="37"/>
  <c r="AD559" i="37" s="1"/>
  <c r="X559" i="37" s="1"/>
  <c r="Z559" i="37" s="1"/>
  <c r="AD102" i="37"/>
  <c r="X102" i="37" s="1"/>
  <c r="Z102" i="37" s="1"/>
  <c r="AC103" i="37"/>
  <c r="AD438" i="37"/>
  <c r="X438" i="37" s="1"/>
  <c r="Z438" i="37" s="1"/>
  <c r="AC439" i="37"/>
  <c r="AD439" i="37" s="1"/>
  <c r="X439" i="37" s="1"/>
  <c r="Z439" i="37" s="1"/>
  <c r="AD233" i="37"/>
  <c r="X233" i="37" s="1"/>
  <c r="AC234" i="37"/>
  <c r="Z6" i="37"/>
  <c r="AD78" i="37"/>
  <c r="X78" i="37" s="1"/>
  <c r="Z78" i="37" s="1"/>
  <c r="AC79" i="37"/>
  <c r="AD79" i="37" s="1"/>
  <c r="X79" i="37" s="1"/>
  <c r="Z79" i="37" s="1"/>
  <c r="AD263" i="37"/>
  <c r="X263" i="37" s="1"/>
  <c r="Z263" i="37" s="1"/>
  <c r="AC264" i="37"/>
  <c r="AD264" i="37" s="1"/>
  <c r="X264" i="37" s="1"/>
  <c r="Z264" i="37" s="1"/>
  <c r="AD81" i="37"/>
  <c r="X81" i="37" s="1"/>
  <c r="Z81" i="37" s="1"/>
  <c r="AC82" i="37"/>
  <c r="AD114" i="37"/>
  <c r="X114" i="37" s="1"/>
  <c r="Z114" i="37" s="1"/>
  <c r="AC115" i="37"/>
  <c r="AD69" i="37"/>
  <c r="X69" i="37" s="1"/>
  <c r="Z69" i="37" s="1"/>
  <c r="AC70" i="37"/>
  <c r="AD70" i="37" s="1"/>
  <c r="X70" i="37" s="1"/>
  <c r="Z70" i="37" s="1"/>
  <c r="AD110" i="37"/>
  <c r="X110" i="37" s="1"/>
  <c r="Z110" i="37" s="1"/>
  <c r="AC111" i="37"/>
  <c r="AD111" i="37" s="1"/>
  <c r="X111" i="37" s="1"/>
  <c r="Z111" i="37" s="1"/>
  <c r="AD551" i="37"/>
  <c r="X551" i="37" s="1"/>
  <c r="Z551" i="37" s="1"/>
  <c r="AC552" i="37"/>
  <c r="AD106" i="37"/>
  <c r="X106" i="37" s="1"/>
  <c r="Z106" i="37" s="1"/>
  <c r="AC107" i="37"/>
  <c r="AD273" i="37"/>
  <c r="X273" i="37" s="1"/>
  <c r="Z273" i="37" s="1"/>
  <c r="AC274" i="37"/>
  <c r="AD274" i="37" s="1"/>
  <c r="X274" i="37" s="1"/>
  <c r="Z274" i="37" s="1"/>
  <c r="AD96" i="37"/>
  <c r="X96" i="37" s="1"/>
  <c r="Z96" i="37" s="1"/>
  <c r="AC97" i="37"/>
  <c r="AD97" i="37" s="1"/>
  <c r="X97" i="37" s="1"/>
  <c r="Z97" i="37" s="1"/>
  <c r="AD237" i="37"/>
  <c r="X237" i="37" s="1"/>
  <c r="Z237" i="37" s="1"/>
  <c r="AC238" i="37"/>
  <c r="AD238" i="37" s="1"/>
  <c r="X238" i="37" s="1"/>
  <c r="Z238" i="37" s="1"/>
  <c r="AD546" i="37"/>
  <c r="X546" i="37" s="1"/>
  <c r="Z546" i="37" s="1"/>
  <c r="AC547" i="37"/>
  <c r="AD547" i="37" s="1"/>
  <c r="X547" i="37" s="1"/>
  <c r="Z547" i="37" s="1"/>
  <c r="AC91" i="37"/>
  <c r="AD91" i="37" s="1"/>
  <c r="AD409" i="37"/>
  <c r="X409" i="37" s="1"/>
  <c r="Z409" i="37" s="1"/>
  <c r="AC410" i="37"/>
  <c r="AD410" i="37" s="1"/>
  <c r="X410" i="37" s="1"/>
  <c r="Z410" i="37" s="1"/>
  <c r="X89" i="37"/>
  <c r="Z89" i="37" s="1"/>
  <c r="Y90" i="37"/>
  <c r="Y555" i="37"/>
  <c r="Y234" i="37"/>
  <c r="Z233" i="37"/>
  <c r="AD552" i="37" l="1"/>
  <c r="X552" i="37" s="1"/>
  <c r="Z552" i="37" s="1"/>
  <c r="AC553" i="37"/>
  <c r="AD82" i="37"/>
  <c r="X82" i="37" s="1"/>
  <c r="Z82" i="37" s="1"/>
  <c r="AC83" i="37"/>
  <c r="AD83" i="37" s="1"/>
  <c r="X83" i="37" s="1"/>
  <c r="Z83" i="37" s="1"/>
  <c r="AD234" i="37"/>
  <c r="X234" i="37" s="1"/>
  <c r="Z234" i="37" s="1"/>
  <c r="AC235" i="37"/>
  <c r="AD235" i="37" s="1"/>
  <c r="X235" i="37" s="1"/>
  <c r="AD103" i="37"/>
  <c r="X103" i="37" s="1"/>
  <c r="Z103" i="37" s="1"/>
  <c r="AC104" i="37"/>
  <c r="AD104" i="37" s="1"/>
  <c r="X104" i="37" s="1"/>
  <c r="Z104" i="37" s="1"/>
  <c r="AD107" i="37"/>
  <c r="X107" i="37" s="1"/>
  <c r="Z107" i="37" s="1"/>
  <c r="AC108" i="37"/>
  <c r="AD108" i="37" s="1"/>
  <c r="X108" i="37" s="1"/>
  <c r="Z108" i="37" s="1"/>
  <c r="AD115" i="37"/>
  <c r="X115" i="37" s="1"/>
  <c r="Z115" i="37" s="1"/>
  <c r="AC116" i="37"/>
  <c r="AD116" i="37" s="1"/>
  <c r="X116" i="37" s="1"/>
  <c r="Z116" i="37" s="1"/>
  <c r="X90" i="37"/>
  <c r="Z90" i="37" s="1"/>
  <c r="X91" i="37"/>
  <c r="Y235" i="37"/>
  <c r="Y91" i="37"/>
  <c r="Y556" i="37"/>
  <c r="B240" i="37"/>
  <c r="B241" i="37"/>
  <c r="B242" i="37"/>
  <c r="B243" i="37"/>
  <c r="B244" i="37"/>
  <c r="B245" i="37"/>
  <c r="B246" i="37"/>
  <c r="B247" i="37"/>
  <c r="B248" i="37"/>
  <c r="B249" i="37"/>
  <c r="B250" i="37"/>
  <c r="B251" i="37"/>
  <c r="B252" i="37"/>
  <c r="B253" i="37"/>
  <c r="B254" i="37"/>
  <c r="B255" i="37"/>
  <c r="B256" i="37"/>
  <c r="B257" i="37"/>
  <c r="B258" i="37"/>
  <c r="B259" i="37"/>
  <c r="B260" i="37"/>
  <c r="B261" i="37"/>
  <c r="B262" i="37"/>
  <c r="B263" i="37"/>
  <c r="B264" i="37"/>
  <c r="B265" i="37"/>
  <c r="B266" i="37"/>
  <c r="B267" i="37"/>
  <c r="B268" i="37"/>
  <c r="B269" i="37"/>
  <c r="B270" i="37"/>
  <c r="B271" i="37"/>
  <c r="B272" i="37"/>
  <c r="B273" i="37"/>
  <c r="B274" i="37"/>
  <c r="B275" i="37"/>
  <c r="B276" i="37"/>
  <c r="B277" i="37"/>
  <c r="B278" i="37"/>
  <c r="B279" i="37"/>
  <c r="B280" i="37"/>
  <c r="B281" i="37"/>
  <c r="B282" i="37"/>
  <c r="B283" i="37"/>
  <c r="B284" i="37"/>
  <c r="B285" i="37"/>
  <c r="B286" i="37"/>
  <c r="B287" i="37"/>
  <c r="B288" i="37"/>
  <c r="B289" i="37"/>
  <c r="B290" i="37"/>
  <c r="B291" i="37"/>
  <c r="B292" i="37"/>
  <c r="B293" i="37"/>
  <c r="B294" i="37"/>
  <c r="B295" i="37"/>
  <c r="B296" i="37"/>
  <c r="B297" i="37"/>
  <c r="B298" i="37"/>
  <c r="B299" i="37"/>
  <c r="B300" i="37"/>
  <c r="B301" i="37"/>
  <c r="B302" i="37"/>
  <c r="B303" i="37"/>
  <c r="B304" i="37"/>
  <c r="B305" i="37"/>
  <c r="B306" i="37"/>
  <c r="B307" i="37"/>
  <c r="B308" i="37"/>
  <c r="B309" i="37"/>
  <c r="B310" i="37"/>
  <c r="B311" i="37"/>
  <c r="B312" i="37"/>
  <c r="B313" i="37"/>
  <c r="B314" i="37"/>
  <c r="B315" i="37"/>
  <c r="B316" i="37"/>
  <c r="B317" i="37"/>
  <c r="B318" i="37"/>
  <c r="B319" i="37"/>
  <c r="B320" i="37"/>
  <c r="B321" i="37"/>
  <c r="B322" i="37"/>
  <c r="B323" i="37"/>
  <c r="B324" i="37"/>
  <c r="B325" i="37"/>
  <c r="B326" i="37"/>
  <c r="B327" i="37"/>
  <c r="B328" i="37"/>
  <c r="B329" i="37"/>
  <c r="B330" i="37"/>
  <c r="B331" i="37"/>
  <c r="B332" i="37"/>
  <c r="B333" i="37"/>
  <c r="B334" i="37"/>
  <c r="B335" i="37"/>
  <c r="B336" i="37"/>
  <c r="B337" i="37"/>
  <c r="B338" i="37"/>
  <c r="B339" i="37"/>
  <c r="B340" i="37"/>
  <c r="B341" i="37"/>
  <c r="B342" i="37"/>
  <c r="B343" i="37"/>
  <c r="B344" i="37"/>
  <c r="B345" i="37"/>
  <c r="B346" i="37"/>
  <c r="B347" i="37"/>
  <c r="B348" i="37"/>
  <c r="B349" i="37"/>
  <c r="B350" i="37"/>
  <c r="B351" i="37"/>
  <c r="B352" i="37"/>
  <c r="B353" i="37"/>
  <c r="B354" i="37"/>
  <c r="B355" i="37"/>
  <c r="B356" i="37"/>
  <c r="B357" i="37"/>
  <c r="B358" i="37"/>
  <c r="B359" i="37"/>
  <c r="B360" i="37"/>
  <c r="B361" i="37"/>
  <c r="B362" i="37"/>
  <c r="B363" i="37"/>
  <c r="B364" i="37"/>
  <c r="B365" i="37"/>
  <c r="B366" i="37"/>
  <c r="B367" i="37"/>
  <c r="B368" i="37"/>
  <c r="B369" i="37"/>
  <c r="B370" i="37"/>
  <c r="B371" i="37"/>
  <c r="B372" i="37"/>
  <c r="B373" i="37"/>
  <c r="B374" i="37"/>
  <c r="B375" i="37"/>
  <c r="B376" i="37"/>
  <c r="B377" i="37"/>
  <c r="B378" i="37"/>
  <c r="B379" i="37"/>
  <c r="B380" i="37"/>
  <c r="B381" i="37"/>
  <c r="B382" i="37"/>
  <c r="B383" i="37"/>
  <c r="B384" i="37"/>
  <c r="B385" i="37"/>
  <c r="B386" i="37"/>
  <c r="B387" i="37"/>
  <c r="B388" i="37"/>
  <c r="B389" i="37"/>
  <c r="B390" i="37"/>
  <c r="B391" i="37"/>
  <c r="B392" i="37"/>
  <c r="B393" i="37"/>
  <c r="B394" i="37"/>
  <c r="B395" i="37"/>
  <c r="B396" i="37"/>
  <c r="B397" i="37"/>
  <c r="B398" i="37"/>
  <c r="B399" i="37"/>
  <c r="B400" i="37"/>
  <c r="B401" i="37"/>
  <c r="B402" i="37"/>
  <c r="B403" i="37"/>
  <c r="B404" i="37"/>
  <c r="B405" i="37"/>
  <c r="B406" i="37"/>
  <c r="B407" i="37"/>
  <c r="B408" i="37"/>
  <c r="B409" i="37"/>
  <c r="B410" i="37"/>
  <c r="B411" i="37"/>
  <c r="B412" i="37"/>
  <c r="B413" i="37"/>
  <c r="B414" i="37"/>
  <c r="B415" i="37"/>
  <c r="B416" i="37"/>
  <c r="B417" i="37"/>
  <c r="B418" i="37"/>
  <c r="B419" i="37"/>
  <c r="B420" i="37"/>
  <c r="B421" i="37"/>
  <c r="B422" i="37"/>
  <c r="B423" i="37"/>
  <c r="B424" i="37"/>
  <c r="B425" i="37"/>
  <c r="B426" i="37"/>
  <c r="B427" i="37"/>
  <c r="B428" i="37"/>
  <c r="B429" i="37"/>
  <c r="B430" i="37"/>
  <c r="B431" i="37"/>
  <c r="B432" i="37"/>
  <c r="B433" i="37"/>
  <c r="B434" i="37"/>
  <c r="B435" i="37"/>
  <c r="B436" i="37"/>
  <c r="B437" i="37"/>
  <c r="B438" i="37"/>
  <c r="B439" i="37"/>
  <c r="B440" i="37"/>
  <c r="B441" i="37"/>
  <c r="B442" i="37"/>
  <c r="B443" i="37"/>
  <c r="B444" i="37"/>
  <c r="B445" i="37"/>
  <c r="B446" i="37"/>
  <c r="B447" i="37"/>
  <c r="B448" i="37"/>
  <c r="B449" i="37"/>
  <c r="B450" i="37"/>
  <c r="B451" i="37"/>
  <c r="B452" i="37"/>
  <c r="B453" i="37"/>
  <c r="B454" i="37"/>
  <c r="B455" i="37"/>
  <c r="B456" i="37"/>
  <c r="B457" i="37"/>
  <c r="B458" i="37"/>
  <c r="B459" i="37"/>
  <c r="B460" i="37"/>
  <c r="B461" i="37"/>
  <c r="B462" i="37"/>
  <c r="B463" i="37"/>
  <c r="B464" i="37"/>
  <c r="B465" i="37"/>
  <c r="B466" i="37"/>
  <c r="B467" i="37"/>
  <c r="B468" i="37"/>
  <c r="B469" i="37"/>
  <c r="B470" i="37"/>
  <c r="B471" i="37"/>
  <c r="B472" i="37"/>
  <c r="B473" i="37"/>
  <c r="B474" i="37"/>
  <c r="B475" i="37"/>
  <c r="B476" i="37"/>
  <c r="B477" i="37"/>
  <c r="B478" i="37"/>
  <c r="B479" i="37"/>
  <c r="B480" i="37"/>
  <c r="B481" i="37"/>
  <c r="B482" i="37"/>
  <c r="B483" i="37"/>
  <c r="B484" i="37"/>
  <c r="B485" i="37"/>
  <c r="B486" i="37"/>
  <c r="B487" i="37"/>
  <c r="B488" i="37"/>
  <c r="B489" i="37"/>
  <c r="B490" i="37"/>
  <c r="B491" i="37"/>
  <c r="B492" i="37"/>
  <c r="B493" i="37"/>
  <c r="B494" i="37"/>
  <c r="B495" i="37"/>
  <c r="B496" i="37"/>
  <c r="B497" i="37"/>
  <c r="B498" i="37"/>
  <c r="B499" i="37"/>
  <c r="B500" i="37"/>
  <c r="B501" i="37"/>
  <c r="B502" i="37"/>
  <c r="B503" i="37"/>
  <c r="B504" i="37"/>
  <c r="B505" i="37"/>
  <c r="B506" i="37"/>
  <c r="B507" i="37"/>
  <c r="B508" i="37"/>
  <c r="B509" i="37"/>
  <c r="B510" i="37"/>
  <c r="B511" i="37"/>
  <c r="B512" i="37"/>
  <c r="B513" i="37"/>
  <c r="B514" i="37"/>
  <c r="B515" i="37"/>
  <c r="B516" i="37"/>
  <c r="B517" i="37"/>
  <c r="B518" i="37"/>
  <c r="B519" i="37"/>
  <c r="B520" i="37"/>
  <c r="B521" i="37"/>
  <c r="B522" i="37"/>
  <c r="B523" i="37"/>
  <c r="B524" i="37"/>
  <c r="B525" i="37"/>
  <c r="B526" i="37"/>
  <c r="B527" i="37"/>
  <c r="B528" i="37"/>
  <c r="B529" i="37"/>
  <c r="B530" i="37"/>
  <c r="B531" i="37"/>
  <c r="B532" i="37"/>
  <c r="B533" i="37"/>
  <c r="B534" i="37"/>
  <c r="B535" i="37"/>
  <c r="B536" i="37"/>
  <c r="B537" i="37"/>
  <c r="B538" i="37"/>
  <c r="B539" i="37"/>
  <c r="B540" i="37"/>
  <c r="B541" i="37"/>
  <c r="B542" i="37"/>
  <c r="B543" i="37"/>
  <c r="B544" i="37"/>
  <c r="B545" i="37"/>
  <c r="B546" i="37"/>
  <c r="B547" i="37"/>
  <c r="B548" i="37"/>
  <c r="B549" i="37"/>
  <c r="B550" i="37"/>
  <c r="B551" i="37"/>
  <c r="B552" i="37"/>
  <c r="B553" i="37"/>
  <c r="B554" i="37"/>
  <c r="B555" i="37"/>
  <c r="B556" i="37"/>
  <c r="B557" i="37"/>
  <c r="B558" i="37"/>
  <c r="B559" i="37"/>
  <c r="B560" i="37"/>
  <c r="B561" i="37"/>
  <c r="B562" i="37"/>
  <c r="B563" i="37"/>
  <c r="B564" i="37"/>
  <c r="B565" i="37"/>
  <c r="B566" i="37"/>
  <c r="B567" i="37"/>
  <c r="B568" i="37"/>
  <c r="B569" i="37"/>
  <c r="B570" i="37"/>
  <c r="B571" i="37"/>
  <c r="B239" i="37"/>
  <c r="B9"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57" i="37"/>
  <c r="B58" i="37"/>
  <c r="B59" i="37"/>
  <c r="B60" i="37"/>
  <c r="B61" i="37"/>
  <c r="B62" i="37"/>
  <c r="B63" i="37"/>
  <c r="B64" i="37"/>
  <c r="B65" i="37"/>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B204" i="37"/>
  <c r="B205" i="37"/>
  <c r="B206" i="37"/>
  <c r="B207" i="37"/>
  <c r="B208" i="37"/>
  <c r="B209" i="37"/>
  <c r="B210" i="37"/>
  <c r="B211" i="37"/>
  <c r="B212" i="37"/>
  <c r="B213" i="37"/>
  <c r="B214" i="37"/>
  <c r="B215" i="37"/>
  <c r="B216" i="37"/>
  <c r="B217" i="37"/>
  <c r="B218" i="37"/>
  <c r="B219" i="37"/>
  <c r="B220" i="37"/>
  <c r="B221" i="37"/>
  <c r="B222" i="37"/>
  <c r="B223" i="37"/>
  <c r="B224" i="37"/>
  <c r="B225" i="37"/>
  <c r="B226" i="37"/>
  <c r="B227" i="37"/>
  <c r="B228" i="37"/>
  <c r="B229" i="37"/>
  <c r="B230" i="37"/>
  <c r="B231" i="37"/>
  <c r="B232" i="37"/>
  <c r="B233" i="37"/>
  <c r="B234" i="37"/>
  <c r="B235" i="37"/>
  <c r="B236" i="37"/>
  <c r="B237" i="37"/>
  <c r="B238" i="37"/>
  <c r="B8" i="37"/>
  <c r="Z235" i="37" l="1"/>
  <c r="AD553" i="37"/>
  <c r="X553" i="37" s="1"/>
  <c r="Z553" i="37" s="1"/>
  <c r="AC554" i="37"/>
  <c r="Z91" i="37"/>
  <c r="Q156" i="37"/>
  <c r="U156" i="37" s="1"/>
  <c r="AA156" i="37" s="1"/>
  <c r="AB156" i="37" s="1"/>
  <c r="Q157" i="37"/>
  <c r="U157" i="37" s="1"/>
  <c r="AA157" i="37" s="1"/>
  <c r="AB157" i="37" s="1"/>
  <c r="Q158" i="37"/>
  <c r="U158" i="37" s="1"/>
  <c r="AA158" i="37" s="1"/>
  <c r="AB158" i="37" s="1"/>
  <c r="Q159" i="37"/>
  <c r="U159" i="37" s="1"/>
  <c r="AA159" i="37" s="1"/>
  <c r="AB159" i="37" s="1"/>
  <c r="Q160" i="37"/>
  <c r="U160" i="37" s="1"/>
  <c r="AA160" i="37" s="1"/>
  <c r="AB160" i="37" s="1"/>
  <c r="Q161" i="37"/>
  <c r="U161" i="37" s="1"/>
  <c r="AA161" i="37" s="1"/>
  <c r="AB161" i="37" s="1"/>
  <c r="Q162" i="37"/>
  <c r="U162" i="37" s="1"/>
  <c r="AA162" i="37" s="1"/>
  <c r="AB162" i="37" s="1"/>
  <c r="Q163" i="37"/>
  <c r="U163" i="37" s="1"/>
  <c r="AA163" i="37" s="1"/>
  <c r="AB163" i="37" s="1"/>
  <c r="Q164" i="37"/>
  <c r="U164" i="37" s="1"/>
  <c r="AA164" i="37" s="1"/>
  <c r="AB164" i="37" s="1"/>
  <c r="Q165" i="37"/>
  <c r="U165" i="37" s="1"/>
  <c r="AA165" i="37" s="1"/>
  <c r="AB165" i="37" s="1"/>
  <c r="Q166" i="37"/>
  <c r="U166" i="37" s="1"/>
  <c r="AA166" i="37" s="1"/>
  <c r="AB166" i="37" s="1"/>
  <c r="Q167" i="37"/>
  <c r="U167" i="37" s="1"/>
  <c r="AA167" i="37" s="1"/>
  <c r="AB167" i="37" s="1"/>
  <c r="Q168" i="37"/>
  <c r="U168" i="37" s="1"/>
  <c r="AA168" i="37" s="1"/>
  <c r="AB168" i="37" s="1"/>
  <c r="Q169" i="37"/>
  <c r="U169" i="37" s="1"/>
  <c r="AA169" i="37" s="1"/>
  <c r="AB169" i="37" s="1"/>
  <c r="Q170" i="37"/>
  <c r="U170" i="37" s="1"/>
  <c r="AA170" i="37" s="1"/>
  <c r="AB170" i="37" s="1"/>
  <c r="Q171" i="37"/>
  <c r="Q172" i="37"/>
  <c r="U172" i="37" s="1"/>
  <c r="AA172" i="37" s="1"/>
  <c r="AB172" i="37" s="1"/>
  <c r="Q173" i="37"/>
  <c r="U173" i="37" s="1"/>
  <c r="AA173" i="37" s="1"/>
  <c r="AB173" i="37" s="1"/>
  <c r="Q174" i="37"/>
  <c r="U174" i="37" s="1"/>
  <c r="AA174" i="37" s="1"/>
  <c r="AB174" i="37" s="1"/>
  <c r="Q175" i="37"/>
  <c r="U175" i="37" s="1"/>
  <c r="AA175" i="37" s="1"/>
  <c r="Q176" i="37"/>
  <c r="U176" i="37" s="1"/>
  <c r="AA176" i="37" s="1"/>
  <c r="AB176" i="37" s="1"/>
  <c r="Q177" i="37"/>
  <c r="Q178" i="37"/>
  <c r="U178" i="37" s="1"/>
  <c r="AA178" i="37" s="1"/>
  <c r="AB178" i="37" s="1"/>
  <c r="Q179" i="37"/>
  <c r="U179" i="37" s="1"/>
  <c r="AA179" i="37" s="1"/>
  <c r="AB179" i="37" s="1"/>
  <c r="Q180" i="37"/>
  <c r="U180" i="37" s="1"/>
  <c r="AA180" i="37" s="1"/>
  <c r="AB180" i="37" s="1"/>
  <c r="Q181" i="37"/>
  <c r="U181" i="37" s="1"/>
  <c r="AA181" i="37" s="1"/>
  <c r="AB181" i="37" s="1"/>
  <c r="Q182" i="37"/>
  <c r="Q183" i="37"/>
  <c r="U183" i="37" s="1"/>
  <c r="AA183" i="37" s="1"/>
  <c r="AB183" i="37" s="1"/>
  <c r="Q184" i="37"/>
  <c r="U184" i="37" s="1"/>
  <c r="AA184" i="37" s="1"/>
  <c r="AB184" i="37" s="1"/>
  <c r="Q185" i="37"/>
  <c r="U185" i="37" s="1"/>
  <c r="AA185" i="37" s="1"/>
  <c r="AB185" i="37" s="1"/>
  <c r="Q186" i="37"/>
  <c r="U186" i="37" s="1"/>
  <c r="AA186" i="37" s="1"/>
  <c r="AB186" i="37" s="1"/>
  <c r="Q187" i="37"/>
  <c r="Q188" i="37"/>
  <c r="U188" i="37" s="1"/>
  <c r="AA188" i="37" s="1"/>
  <c r="AB188" i="37" s="1"/>
  <c r="Q189" i="37"/>
  <c r="Q190" i="37"/>
  <c r="U190" i="37" s="1"/>
  <c r="AA190" i="37" s="1"/>
  <c r="AB190" i="37" s="1"/>
  <c r="Q191" i="37"/>
  <c r="U191" i="37" s="1"/>
  <c r="AA191" i="37" s="1"/>
  <c r="AB191" i="37" s="1"/>
  <c r="Q192" i="37"/>
  <c r="Q193" i="37"/>
  <c r="U193" i="37" s="1"/>
  <c r="AA193" i="37" s="1"/>
  <c r="AB193" i="37" s="1"/>
  <c r="Q194" i="37"/>
  <c r="U194" i="37" s="1"/>
  <c r="AA194" i="37" s="1"/>
  <c r="AB194" i="37" s="1"/>
  <c r="Q195" i="37"/>
  <c r="U195" i="37" s="1"/>
  <c r="AA195" i="37" s="1"/>
  <c r="AB195" i="37" s="1"/>
  <c r="Q196" i="37"/>
  <c r="U196" i="37" s="1"/>
  <c r="AA196" i="37" s="1"/>
  <c r="AB196" i="37" s="1"/>
  <c r="Q197" i="37"/>
  <c r="Q198" i="37"/>
  <c r="U198" i="37" s="1"/>
  <c r="AA198" i="37" s="1"/>
  <c r="AB198" i="37" s="1"/>
  <c r="Q199" i="37"/>
  <c r="U199" i="37" s="1"/>
  <c r="AA199" i="37" s="1"/>
  <c r="AB199" i="37" s="1"/>
  <c r="Q200" i="37"/>
  <c r="U200" i="37" s="1"/>
  <c r="AA200" i="37" s="1"/>
  <c r="AB200" i="37" s="1"/>
  <c r="Q201" i="37"/>
  <c r="U201" i="37" s="1"/>
  <c r="AA201" i="37" s="1"/>
  <c r="AB201" i="37" s="1"/>
  <c r="Q202" i="37"/>
  <c r="U202" i="37" s="1"/>
  <c r="AA202" i="37" s="1"/>
  <c r="AB202" i="37" s="1"/>
  <c r="Q203" i="37"/>
  <c r="U203" i="37" s="1"/>
  <c r="AA203" i="37" s="1"/>
  <c r="AB203" i="37" s="1"/>
  <c r="Q204" i="37"/>
  <c r="U204" i="37" s="1"/>
  <c r="AA204" i="37" s="1"/>
  <c r="AB204" i="37" s="1"/>
  <c r="Q205" i="37"/>
  <c r="U205" i="37" s="1"/>
  <c r="AA205" i="37" s="1"/>
  <c r="AB205" i="37" s="1"/>
  <c r="Q206" i="37"/>
  <c r="U206" i="37" s="1"/>
  <c r="AA206" i="37" s="1"/>
  <c r="AB206" i="37" s="1"/>
  <c r="Q207" i="37"/>
  <c r="U207" i="37" s="1"/>
  <c r="AA207" i="37" s="1"/>
  <c r="AB207" i="37" s="1"/>
  <c r="Q208" i="37"/>
  <c r="U208" i="37" s="1"/>
  <c r="AA208" i="37" s="1"/>
  <c r="AB208" i="37" s="1"/>
  <c r="Q209" i="37"/>
  <c r="Q210" i="37"/>
  <c r="Q211" i="37"/>
  <c r="U211" i="37" s="1"/>
  <c r="AA211" i="37" s="1"/>
  <c r="AB211" i="37" s="1"/>
  <c r="Q212" i="37"/>
  <c r="U212" i="37" s="1"/>
  <c r="AA212" i="37" s="1"/>
  <c r="AB212" i="37" s="1"/>
  <c r="Q213" i="37"/>
  <c r="U213" i="37" s="1"/>
  <c r="AA213" i="37" s="1"/>
  <c r="AB213" i="37" s="1"/>
  <c r="Q214" i="37"/>
  <c r="U214" i="37" s="1"/>
  <c r="AA214" i="37" s="1"/>
  <c r="AB214" i="37" s="1"/>
  <c r="Q215" i="37"/>
  <c r="U215" i="37" s="1"/>
  <c r="AA215" i="37" s="1"/>
  <c r="AB215" i="37" s="1"/>
  <c r="Q216" i="37"/>
  <c r="U216" i="37" s="1"/>
  <c r="AA216" i="37" s="1"/>
  <c r="AB216" i="37" s="1"/>
  <c r="Q217" i="37"/>
  <c r="U217" i="37" s="1"/>
  <c r="AA217" i="37" s="1"/>
  <c r="AB217" i="37" s="1"/>
  <c r="Q218" i="37"/>
  <c r="U218" i="37" s="1"/>
  <c r="AA218" i="37" s="1"/>
  <c r="AB218" i="37" s="1"/>
  <c r="Q219" i="37"/>
  <c r="U219" i="37" s="1"/>
  <c r="AA219" i="37" s="1"/>
  <c r="AB219" i="37" s="1"/>
  <c r="Q220" i="37"/>
  <c r="U220" i="37" s="1"/>
  <c r="AA220" i="37" s="1"/>
  <c r="AB220" i="37" s="1"/>
  <c r="Q221" i="37"/>
  <c r="U221" i="37" s="1"/>
  <c r="AA221" i="37" s="1"/>
  <c r="AB221" i="37" s="1"/>
  <c r="Q222" i="37"/>
  <c r="U222" i="37" s="1"/>
  <c r="AA222" i="37" s="1"/>
  <c r="AB222" i="37" s="1"/>
  <c r="Q223" i="37"/>
  <c r="U223" i="37" s="1"/>
  <c r="AA223" i="37" s="1"/>
  <c r="AB223" i="37" s="1"/>
  <c r="Q224" i="37"/>
  <c r="U224" i="37" s="1"/>
  <c r="AA224" i="37" s="1"/>
  <c r="AB224" i="37" s="1"/>
  <c r="Q225" i="37"/>
  <c r="U225" i="37" s="1"/>
  <c r="AA225" i="37" s="1"/>
  <c r="AB225" i="37" s="1"/>
  <c r="Q226" i="37"/>
  <c r="U226" i="37" s="1"/>
  <c r="AA226" i="37" s="1"/>
  <c r="AB226" i="37" s="1"/>
  <c r="Q227" i="37"/>
  <c r="U227" i="37" s="1"/>
  <c r="AA227" i="37" s="1"/>
  <c r="AB227" i="37" s="1"/>
  <c r="Q228" i="37"/>
  <c r="U228" i="37" s="1"/>
  <c r="AA228" i="37" s="1"/>
  <c r="AB228" i="37" s="1"/>
  <c r="Q229" i="37"/>
  <c r="U229" i="37" s="1"/>
  <c r="AA229" i="37" s="1"/>
  <c r="AB229" i="37" s="1"/>
  <c r="Q230" i="37"/>
  <c r="U230" i="37" s="1"/>
  <c r="AA230" i="37" s="1"/>
  <c r="AB230" i="37" s="1"/>
  <c r="Q231" i="37"/>
  <c r="U231" i="37" s="1"/>
  <c r="AA231" i="37" s="1"/>
  <c r="Q232" i="37"/>
  <c r="Q233" i="37"/>
  <c r="Q234" i="37"/>
  <c r="Q235" i="37"/>
  <c r="Q236" i="37"/>
  <c r="U236" i="37" s="1"/>
  <c r="AA236" i="37" s="1"/>
  <c r="Q237" i="37"/>
  <c r="Q238" i="37"/>
  <c r="Q239" i="37"/>
  <c r="Q240" i="37"/>
  <c r="Q241" i="37"/>
  <c r="Q242" i="37"/>
  <c r="Q243" i="37"/>
  <c r="Q244" i="37"/>
  <c r="U244" i="37" s="1"/>
  <c r="AA244" i="37" s="1"/>
  <c r="AB244" i="37" s="1"/>
  <c r="Q245" i="37"/>
  <c r="U245" i="37" s="1"/>
  <c r="AA245" i="37" s="1"/>
  <c r="AB245" i="37" s="1"/>
  <c r="Q246" i="37"/>
  <c r="U246" i="37" s="1"/>
  <c r="AA246" i="37" s="1"/>
  <c r="AB246" i="37" s="1"/>
  <c r="Q247" i="37"/>
  <c r="U247" i="37" s="1"/>
  <c r="AA247" i="37" s="1"/>
  <c r="AB247" i="37" s="1"/>
  <c r="Q248" i="37"/>
  <c r="U248" i="37" s="1"/>
  <c r="AA248" i="37" s="1"/>
  <c r="AB248" i="37" s="1"/>
  <c r="Q249" i="37"/>
  <c r="U249" i="37" s="1"/>
  <c r="AA249" i="37" s="1"/>
  <c r="AB249" i="37" s="1"/>
  <c r="Q250" i="37"/>
  <c r="Q251" i="37"/>
  <c r="Q252" i="37"/>
  <c r="Q253" i="37"/>
  <c r="Q254" i="37"/>
  <c r="Q255" i="37"/>
  <c r="U255" i="37" s="1"/>
  <c r="AA255" i="37" s="1"/>
  <c r="AB255" i="37" s="1"/>
  <c r="Q256" i="37"/>
  <c r="U256" i="37" s="1"/>
  <c r="AA256" i="37" s="1"/>
  <c r="AB256" i="37" s="1"/>
  <c r="Q257" i="37"/>
  <c r="U257" i="37" s="1"/>
  <c r="AA257" i="37" s="1"/>
  <c r="AB257" i="37" s="1"/>
  <c r="Q258" i="37"/>
  <c r="U258" i="37" s="1"/>
  <c r="AA258" i="37" s="1"/>
  <c r="AB258" i="37" s="1"/>
  <c r="Q259" i="37"/>
  <c r="U259" i="37" s="1"/>
  <c r="AA259" i="37" s="1"/>
  <c r="Q260" i="37"/>
  <c r="U260" i="37" s="1"/>
  <c r="AA260" i="37" s="1"/>
  <c r="Q261" i="37"/>
  <c r="U261" i="37" s="1"/>
  <c r="AA261" i="37" s="1"/>
  <c r="AB261" i="37" s="1"/>
  <c r="Q262" i="37"/>
  <c r="U262" i="37" s="1"/>
  <c r="AA262" i="37" s="1"/>
  <c r="Q263" i="37"/>
  <c r="U263" i="37" s="1"/>
  <c r="AA263" i="37" s="1"/>
  <c r="Q264" i="37"/>
  <c r="U264" i="37" s="1"/>
  <c r="AA264" i="37" s="1"/>
  <c r="AB264" i="37" s="1"/>
  <c r="Q265" i="37"/>
  <c r="U265" i="37" s="1"/>
  <c r="AA265" i="37" s="1"/>
  <c r="Q266" i="37"/>
  <c r="U266" i="37" s="1"/>
  <c r="AA266" i="37" s="1"/>
  <c r="AB266" i="37" s="1"/>
  <c r="Q267" i="37"/>
  <c r="Q268" i="37"/>
  <c r="U268" i="37" s="1"/>
  <c r="AA268" i="37" s="1"/>
  <c r="AB268" i="37" s="1"/>
  <c r="Q269" i="37"/>
  <c r="U269" i="37" s="1"/>
  <c r="AA269" i="37" s="1"/>
  <c r="Q270" i="37"/>
  <c r="Q271" i="37"/>
  <c r="U271" i="37" s="1"/>
  <c r="AA271" i="37" s="1"/>
  <c r="AB271" i="37" s="1"/>
  <c r="Q272" i="37"/>
  <c r="Q273" i="37"/>
  <c r="Q274" i="37"/>
  <c r="U274" i="37" s="1"/>
  <c r="AA274" i="37" s="1"/>
  <c r="AB274" i="37" s="1"/>
  <c r="Q275" i="37"/>
  <c r="U275" i="37" s="1"/>
  <c r="AA275" i="37" s="1"/>
  <c r="AB275" i="37" s="1"/>
  <c r="Q276" i="37"/>
  <c r="U276" i="37" s="1"/>
  <c r="AA276" i="37" s="1"/>
  <c r="AB276" i="37" s="1"/>
  <c r="Q277" i="37"/>
  <c r="U277" i="37" s="1"/>
  <c r="AA277" i="37" s="1"/>
  <c r="Q278" i="37"/>
  <c r="Q279" i="37"/>
  <c r="Q280" i="37"/>
  <c r="Q281" i="37"/>
  <c r="Q282" i="37"/>
  <c r="Q283" i="37"/>
  <c r="Q284" i="37"/>
  <c r="Q285" i="37"/>
  <c r="U285" i="37" s="1"/>
  <c r="AA285" i="37" s="1"/>
  <c r="Q286" i="37"/>
  <c r="U286" i="37" s="1"/>
  <c r="AA286" i="37" s="1"/>
  <c r="AB286" i="37" s="1"/>
  <c r="Q287" i="37"/>
  <c r="U287" i="37" s="1"/>
  <c r="AA287" i="37" s="1"/>
  <c r="AB287" i="37" s="1"/>
  <c r="Q288" i="37"/>
  <c r="U288" i="37" s="1"/>
  <c r="AA288" i="37" s="1"/>
  <c r="AB288" i="37" s="1"/>
  <c r="Q289" i="37"/>
  <c r="Q290" i="37"/>
  <c r="Q291" i="37"/>
  <c r="Q292" i="37"/>
  <c r="U292" i="37" s="1"/>
  <c r="AA292" i="37" s="1"/>
  <c r="AB292" i="37" s="1"/>
  <c r="Q293" i="37"/>
  <c r="Q294" i="37"/>
  <c r="Q295" i="37"/>
  <c r="U295" i="37" s="1"/>
  <c r="AA295" i="37" s="1"/>
  <c r="AB295" i="37" s="1"/>
  <c r="Q296" i="37"/>
  <c r="Q297" i="37"/>
  <c r="Q298" i="37"/>
  <c r="Q299" i="37"/>
  <c r="Q300" i="37"/>
  <c r="Q301" i="37"/>
  <c r="Q302" i="37"/>
  <c r="Q303" i="37"/>
  <c r="Q304" i="37"/>
  <c r="Q305" i="37"/>
  <c r="Q306" i="37"/>
  <c r="Q307" i="37"/>
  <c r="Q308" i="37"/>
  <c r="Q309" i="37"/>
  <c r="Q310" i="37"/>
  <c r="Q311" i="37"/>
  <c r="Q312" i="37"/>
  <c r="Q313" i="37"/>
  <c r="Q314" i="37"/>
  <c r="Q315" i="37"/>
  <c r="U315" i="37" s="1"/>
  <c r="AA315" i="37" s="1"/>
  <c r="AB315" i="37" s="1"/>
  <c r="Q316" i="37"/>
  <c r="Q317" i="37"/>
  <c r="Q318" i="37"/>
  <c r="Q319" i="37"/>
  <c r="Q320" i="37"/>
  <c r="Q321" i="37"/>
  <c r="U321" i="37" s="1"/>
  <c r="AA321" i="37" s="1"/>
  <c r="AB321" i="37" s="1"/>
  <c r="Q322" i="37"/>
  <c r="Q323" i="37"/>
  <c r="U323" i="37" s="1"/>
  <c r="AA323" i="37" s="1"/>
  <c r="AB323" i="37" s="1"/>
  <c r="Q324" i="37"/>
  <c r="Q325" i="37"/>
  <c r="Q326" i="37"/>
  <c r="U326" i="37" s="1"/>
  <c r="AA326" i="37" s="1"/>
  <c r="Q327" i="37"/>
  <c r="Q328" i="37"/>
  <c r="Q329" i="37"/>
  <c r="Q330" i="37"/>
  <c r="U330" i="37" s="1"/>
  <c r="AA330" i="37" s="1"/>
  <c r="AB330" i="37" s="1"/>
  <c r="Q331" i="37"/>
  <c r="U331" i="37" s="1"/>
  <c r="AA331" i="37" s="1"/>
  <c r="AB331" i="37" s="1"/>
  <c r="Q332" i="37"/>
  <c r="U332" i="37" s="1"/>
  <c r="AA332" i="37" s="1"/>
  <c r="AB332" i="37" s="1"/>
  <c r="Q333" i="37"/>
  <c r="U333" i="37" s="1"/>
  <c r="AA333" i="37" s="1"/>
  <c r="Q334" i="37"/>
  <c r="U334" i="37" s="1"/>
  <c r="AA334" i="37" s="1"/>
  <c r="AB334" i="37" s="1"/>
  <c r="Q335" i="37"/>
  <c r="U335" i="37" s="1"/>
  <c r="AA335" i="37" s="1"/>
  <c r="Q336" i="37"/>
  <c r="U336" i="37" s="1"/>
  <c r="AA336" i="37" s="1"/>
  <c r="AB336" i="37" s="1"/>
  <c r="Q337" i="37"/>
  <c r="U337" i="37" s="1"/>
  <c r="AA337" i="37" s="1"/>
  <c r="Q338" i="37"/>
  <c r="U338" i="37" s="1"/>
  <c r="AA338" i="37" s="1"/>
  <c r="AB338" i="37" s="1"/>
  <c r="Q339" i="37"/>
  <c r="U339" i="37" s="1"/>
  <c r="AA339" i="37" s="1"/>
  <c r="Q340" i="37"/>
  <c r="U340" i="37" s="1"/>
  <c r="AA340" i="37" s="1"/>
  <c r="AB340" i="37" s="1"/>
  <c r="Q341" i="37"/>
  <c r="U341" i="37" s="1"/>
  <c r="AA341" i="37" s="1"/>
  <c r="Q342" i="37"/>
  <c r="U342" i="37" s="1"/>
  <c r="AA342" i="37" s="1"/>
  <c r="AB342" i="37" s="1"/>
  <c r="Q343" i="37"/>
  <c r="U343" i="37" s="1"/>
  <c r="AA343" i="37" s="1"/>
  <c r="Q344" i="37"/>
  <c r="U344" i="37" s="1"/>
  <c r="AA344" i="37" s="1"/>
  <c r="AB344" i="37" s="1"/>
  <c r="Q345" i="37"/>
  <c r="U345" i="37" s="1"/>
  <c r="AA345" i="37" s="1"/>
  <c r="Q346" i="37"/>
  <c r="U346" i="37" s="1"/>
  <c r="AA346" i="37" s="1"/>
  <c r="AB346" i="37" s="1"/>
  <c r="Q347" i="37"/>
  <c r="U347" i="37" s="1"/>
  <c r="AA347" i="37" s="1"/>
  <c r="Q348" i="37"/>
  <c r="U348" i="37" s="1"/>
  <c r="AA348" i="37" s="1"/>
  <c r="AB348" i="37" s="1"/>
  <c r="Q349" i="37"/>
  <c r="U349" i="37" s="1"/>
  <c r="AA349" i="37" s="1"/>
  <c r="Q350" i="37"/>
  <c r="U350" i="37" s="1"/>
  <c r="AA350" i="37" s="1"/>
  <c r="AB350" i="37" s="1"/>
  <c r="Q351" i="37"/>
  <c r="U351" i="37" s="1"/>
  <c r="AA351" i="37" s="1"/>
  <c r="Q352" i="37"/>
  <c r="U352" i="37" s="1"/>
  <c r="AA352" i="37" s="1"/>
  <c r="AB352" i="37" s="1"/>
  <c r="Q353" i="37"/>
  <c r="U353" i="37" s="1"/>
  <c r="AA353" i="37" s="1"/>
  <c r="Q354" i="37"/>
  <c r="U354" i="37" s="1"/>
  <c r="AA354" i="37" s="1"/>
  <c r="AB354" i="37" s="1"/>
  <c r="Q355" i="37"/>
  <c r="U355" i="37" s="1"/>
  <c r="AA355" i="37" s="1"/>
  <c r="Q356" i="37"/>
  <c r="U356" i="37" s="1"/>
  <c r="AA356" i="37" s="1"/>
  <c r="AB356" i="37" s="1"/>
  <c r="Q357" i="37"/>
  <c r="U357" i="37" s="1"/>
  <c r="AA357" i="37" s="1"/>
  <c r="Q358" i="37"/>
  <c r="U358" i="37" s="1"/>
  <c r="AA358" i="37" s="1"/>
  <c r="AB358" i="37" s="1"/>
  <c r="Q359" i="37"/>
  <c r="U359" i="37" s="1"/>
  <c r="AA359" i="37" s="1"/>
  <c r="Q360" i="37"/>
  <c r="U360" i="37" s="1"/>
  <c r="AA360" i="37" s="1"/>
  <c r="AB360" i="37" s="1"/>
  <c r="Q361" i="37"/>
  <c r="U361" i="37" s="1"/>
  <c r="AA361" i="37" s="1"/>
  <c r="AB361" i="37" s="1"/>
  <c r="Q362" i="37"/>
  <c r="U362" i="37" s="1"/>
  <c r="AA362" i="37" s="1"/>
  <c r="AB362" i="37" s="1"/>
  <c r="Q363" i="37"/>
  <c r="U363" i="37" s="1"/>
  <c r="AA363" i="37" s="1"/>
  <c r="AB363" i="37" s="1"/>
  <c r="Q364" i="37"/>
  <c r="U364" i="37" s="1"/>
  <c r="AA364" i="37" s="1"/>
  <c r="AB364" i="37" s="1"/>
  <c r="Q365" i="37"/>
  <c r="U365" i="37" s="1"/>
  <c r="AA365" i="37" s="1"/>
  <c r="AB365" i="37" s="1"/>
  <c r="Q366" i="37"/>
  <c r="U366" i="37" s="1"/>
  <c r="AA366" i="37" s="1"/>
  <c r="AB366" i="37" s="1"/>
  <c r="Q367" i="37"/>
  <c r="Q368" i="37"/>
  <c r="U368" i="37" s="1"/>
  <c r="AA368" i="37" s="1"/>
  <c r="AB368" i="37" s="1"/>
  <c r="Q369" i="37"/>
  <c r="U369" i="37" s="1"/>
  <c r="AA369" i="37" s="1"/>
  <c r="Q370" i="37"/>
  <c r="U370" i="37" s="1"/>
  <c r="AA370" i="37" s="1"/>
  <c r="AB370" i="37" s="1"/>
  <c r="Q371" i="37"/>
  <c r="U371" i="37" s="1"/>
  <c r="AA371" i="37" s="1"/>
  <c r="AB371" i="37" s="1"/>
  <c r="Q372" i="37"/>
  <c r="U372" i="37" s="1"/>
  <c r="AA372" i="37" s="1"/>
  <c r="AB372" i="37" s="1"/>
  <c r="Q373" i="37"/>
  <c r="U373" i="37" s="1"/>
  <c r="AA373" i="37" s="1"/>
  <c r="AB373" i="37" s="1"/>
  <c r="Q374" i="37"/>
  <c r="U374" i="37" s="1"/>
  <c r="AA374" i="37" s="1"/>
  <c r="Q375" i="37"/>
  <c r="U375" i="37" s="1"/>
  <c r="AA375" i="37" s="1"/>
  <c r="AB375" i="37" s="1"/>
  <c r="Q376" i="37"/>
  <c r="U376" i="37" s="1"/>
  <c r="AA376" i="37" s="1"/>
  <c r="AB376" i="37" s="1"/>
  <c r="Q377" i="37"/>
  <c r="U377" i="37" s="1"/>
  <c r="AA377" i="37" s="1"/>
  <c r="Q378" i="37"/>
  <c r="U378" i="37" s="1"/>
  <c r="AA378" i="37" s="1"/>
  <c r="AB378" i="37" s="1"/>
  <c r="Q379" i="37"/>
  <c r="U379" i="37" s="1"/>
  <c r="AA379" i="37" s="1"/>
  <c r="AB379" i="37" s="1"/>
  <c r="Q380" i="37"/>
  <c r="Q381" i="37"/>
  <c r="Q382" i="37"/>
  <c r="U382" i="37" s="1"/>
  <c r="AA382" i="37" s="1"/>
  <c r="AB382" i="37" s="1"/>
  <c r="Q383" i="37"/>
  <c r="U383" i="37" s="1"/>
  <c r="AA383" i="37" s="1"/>
  <c r="AB383" i="37" s="1"/>
  <c r="Q384" i="37"/>
  <c r="U384" i="37" s="1"/>
  <c r="AA384" i="37" s="1"/>
  <c r="AB384" i="37" s="1"/>
  <c r="Q385" i="37"/>
  <c r="U385" i="37" s="1"/>
  <c r="AA385" i="37" s="1"/>
  <c r="AB385" i="37" s="1"/>
  <c r="Q386" i="37"/>
  <c r="U386" i="37" s="1"/>
  <c r="AA386" i="37" s="1"/>
  <c r="AB386" i="37" s="1"/>
  <c r="Q387" i="37"/>
  <c r="U387" i="37" s="1"/>
  <c r="AA387" i="37" s="1"/>
  <c r="AB387" i="37" s="1"/>
  <c r="Q388" i="37"/>
  <c r="U388" i="37" s="1"/>
  <c r="AA388" i="37" s="1"/>
  <c r="AB388" i="37" s="1"/>
  <c r="Q389" i="37"/>
  <c r="Q390" i="37"/>
  <c r="U390" i="37" s="1"/>
  <c r="AA390" i="37" s="1"/>
  <c r="AB390" i="37" s="1"/>
  <c r="Q391" i="37"/>
  <c r="U391" i="37" s="1"/>
  <c r="AA391" i="37" s="1"/>
  <c r="AB391" i="37" s="1"/>
  <c r="Q392" i="37"/>
  <c r="U392" i="37" s="1"/>
  <c r="AA392" i="37" s="1"/>
  <c r="AB392" i="37" s="1"/>
  <c r="Q393" i="37"/>
  <c r="U393" i="37" s="1"/>
  <c r="AA393" i="37" s="1"/>
  <c r="AB393" i="37" s="1"/>
  <c r="Q394" i="37"/>
  <c r="U394" i="37" s="1"/>
  <c r="AA394" i="37" s="1"/>
  <c r="Q395" i="37"/>
  <c r="U395" i="37" s="1"/>
  <c r="AA395" i="37" s="1"/>
  <c r="AB395" i="37" s="1"/>
  <c r="Q396" i="37"/>
  <c r="U396" i="37" s="1"/>
  <c r="AA396" i="37" s="1"/>
  <c r="AB396" i="37" s="1"/>
  <c r="Q397" i="37"/>
  <c r="U397" i="37" s="1"/>
  <c r="AA397" i="37" s="1"/>
  <c r="AB397" i="37" s="1"/>
  <c r="Q398" i="37"/>
  <c r="U398" i="37" s="1"/>
  <c r="AA398" i="37" s="1"/>
  <c r="AB398" i="37" s="1"/>
  <c r="Q399" i="37"/>
  <c r="U399" i="37" s="1"/>
  <c r="AA399" i="37" s="1"/>
  <c r="AB399" i="37" s="1"/>
  <c r="Q400" i="37"/>
  <c r="U400" i="37" s="1"/>
  <c r="AA400" i="37" s="1"/>
  <c r="AB400" i="37" s="1"/>
  <c r="Q401" i="37"/>
  <c r="U401" i="37" s="1"/>
  <c r="AA401" i="37" s="1"/>
  <c r="AB401" i="37" s="1"/>
  <c r="Q402" i="37"/>
  <c r="U402" i="37" s="1"/>
  <c r="AA402" i="37" s="1"/>
  <c r="AB402" i="37" s="1"/>
  <c r="Q403" i="37"/>
  <c r="U403" i="37" s="1"/>
  <c r="AA403" i="37" s="1"/>
  <c r="AB403" i="37" s="1"/>
  <c r="Q404" i="37"/>
  <c r="U404" i="37" s="1"/>
  <c r="AA404" i="37" s="1"/>
  <c r="AB404" i="37" s="1"/>
  <c r="Q405" i="37"/>
  <c r="U405" i="37" s="1"/>
  <c r="AA405" i="37" s="1"/>
  <c r="AB405" i="37" s="1"/>
  <c r="Q406" i="37"/>
  <c r="U406" i="37" s="1"/>
  <c r="AA406" i="37" s="1"/>
  <c r="AB406" i="37" s="1"/>
  <c r="Q407" i="37"/>
  <c r="Q408" i="37"/>
  <c r="U408" i="37" s="1"/>
  <c r="AA408" i="37" s="1"/>
  <c r="Q409" i="37"/>
  <c r="U409" i="37" s="1"/>
  <c r="AA409" i="37" s="1"/>
  <c r="Q410" i="37"/>
  <c r="Q411" i="37"/>
  <c r="U411" i="37" s="1"/>
  <c r="AA411" i="37" s="1"/>
  <c r="Q412" i="37"/>
  <c r="U412" i="37" s="1"/>
  <c r="AA412" i="37" s="1"/>
  <c r="AB412" i="37" s="1"/>
  <c r="Q413" i="37"/>
  <c r="U413" i="37" s="1"/>
  <c r="AA413" i="37" s="1"/>
  <c r="AB413" i="37" s="1"/>
  <c r="Q414" i="37"/>
  <c r="Q415" i="37"/>
  <c r="U415" i="37" s="1"/>
  <c r="AA415" i="37" s="1"/>
  <c r="AB415" i="37" s="1"/>
  <c r="Q416" i="37"/>
  <c r="U416" i="37" s="1"/>
  <c r="AA416" i="37" s="1"/>
  <c r="AB416" i="37" s="1"/>
  <c r="Q417" i="37"/>
  <c r="U417" i="37" s="1"/>
  <c r="AA417" i="37" s="1"/>
  <c r="AB417" i="37" s="1"/>
  <c r="Q418" i="37"/>
  <c r="U418" i="37" s="1"/>
  <c r="AA418" i="37" s="1"/>
  <c r="AB418" i="37" s="1"/>
  <c r="Q419" i="37"/>
  <c r="U419" i="37" s="1"/>
  <c r="AA419" i="37" s="1"/>
  <c r="AB419" i="37" s="1"/>
  <c r="Q420" i="37"/>
  <c r="U420" i="37" s="1"/>
  <c r="AA420" i="37" s="1"/>
  <c r="AB420" i="37" s="1"/>
  <c r="Q421" i="37"/>
  <c r="U421" i="37" s="1"/>
  <c r="AA421" i="37" s="1"/>
  <c r="Q422" i="37"/>
  <c r="U422" i="37" s="1"/>
  <c r="AA422" i="37" s="1"/>
  <c r="AB422" i="37" s="1"/>
  <c r="Q423" i="37"/>
  <c r="U423" i="37" s="1"/>
  <c r="AA423" i="37" s="1"/>
  <c r="AB423" i="37" s="1"/>
  <c r="Q424" i="37"/>
  <c r="U424" i="37" s="1"/>
  <c r="AA424" i="37" s="1"/>
  <c r="AB424" i="37" s="1"/>
  <c r="Q425" i="37"/>
  <c r="Q426" i="37"/>
  <c r="Q427" i="37"/>
  <c r="U427" i="37" s="1"/>
  <c r="AA427" i="37" s="1"/>
  <c r="Q428" i="37"/>
  <c r="U428" i="37" s="1"/>
  <c r="AA428" i="37" s="1"/>
  <c r="Q429" i="37"/>
  <c r="Q430" i="37"/>
  <c r="Q431" i="37"/>
  <c r="Q432" i="37"/>
  <c r="U432" i="37" s="1"/>
  <c r="AA432" i="37" s="1"/>
  <c r="Q433" i="37"/>
  <c r="U433" i="37" s="1"/>
  <c r="AA433" i="37" s="1"/>
  <c r="AB433" i="37" s="1"/>
  <c r="Q434" i="37"/>
  <c r="U434" i="37" s="1"/>
  <c r="AA434" i="37" s="1"/>
  <c r="AB434" i="37" s="1"/>
  <c r="Q435" i="37"/>
  <c r="U435" i="37" s="1"/>
  <c r="AA435" i="37" s="1"/>
  <c r="AB435" i="37" s="1"/>
  <c r="Q436" i="37"/>
  <c r="U436" i="37" s="1"/>
  <c r="AA436" i="37" s="1"/>
  <c r="Q437" i="37"/>
  <c r="U437" i="37" s="1"/>
  <c r="AA437" i="37" s="1"/>
  <c r="Q438" i="37"/>
  <c r="U438" i="37" s="1"/>
  <c r="AA438" i="37" s="1"/>
  <c r="Q439" i="37"/>
  <c r="U439" i="37" s="1"/>
  <c r="AA439" i="37" s="1"/>
  <c r="AB439" i="37" s="1"/>
  <c r="Q440" i="37"/>
  <c r="U440" i="37" s="1"/>
  <c r="AA440" i="37" s="1"/>
  <c r="Q441" i="37"/>
  <c r="U441" i="37" s="1"/>
  <c r="AA441" i="37" s="1"/>
  <c r="Q442" i="37"/>
  <c r="U442" i="37" s="1"/>
  <c r="AA442" i="37" s="1"/>
  <c r="AB442" i="37" s="1"/>
  <c r="Q443" i="37"/>
  <c r="Q444" i="37"/>
  <c r="U444" i="37" s="1"/>
  <c r="AA444" i="37" s="1"/>
  <c r="AB444" i="37" s="1"/>
  <c r="Q445" i="37"/>
  <c r="Q446" i="37"/>
  <c r="U446" i="37" s="1"/>
  <c r="AA446" i="37" s="1"/>
  <c r="AB446" i="37" s="1"/>
  <c r="Q447" i="37"/>
  <c r="U447" i="37" s="1"/>
  <c r="AA447" i="37" s="1"/>
  <c r="AB447" i="37" s="1"/>
  <c r="Q448" i="37"/>
  <c r="U448" i="37" s="1"/>
  <c r="AA448" i="37" s="1"/>
  <c r="Q449" i="37"/>
  <c r="U449" i="37" s="1"/>
  <c r="AA449" i="37" s="1"/>
  <c r="AB449" i="37" s="1"/>
  <c r="Q450" i="37"/>
  <c r="U450" i="37" s="1"/>
  <c r="AA450" i="37" s="1"/>
  <c r="Q451" i="37"/>
  <c r="U451" i="37" s="1"/>
  <c r="AA451" i="37" s="1"/>
  <c r="AB451" i="37" s="1"/>
  <c r="Q452" i="37"/>
  <c r="U452" i="37" s="1"/>
  <c r="AA452" i="37" s="1"/>
  <c r="AB452" i="37" s="1"/>
  <c r="Q453" i="37"/>
  <c r="U453" i="37" s="1"/>
  <c r="AA453" i="37" s="1"/>
  <c r="Q454" i="37"/>
  <c r="U454" i="37" s="1"/>
  <c r="AA454" i="37" s="1"/>
  <c r="AB454" i="37" s="1"/>
  <c r="Q455" i="37"/>
  <c r="U455" i="37" s="1"/>
  <c r="AA455" i="37" s="1"/>
  <c r="AB455" i="37" s="1"/>
  <c r="Q456" i="37"/>
  <c r="U456" i="37" s="1"/>
  <c r="AA456" i="37" s="1"/>
  <c r="AB456" i="37" s="1"/>
  <c r="Q457" i="37"/>
  <c r="U457" i="37" s="1"/>
  <c r="AA457" i="37" s="1"/>
  <c r="AB457" i="37" s="1"/>
  <c r="Q458" i="37"/>
  <c r="U458" i="37" s="1"/>
  <c r="AA458" i="37" s="1"/>
  <c r="AB458" i="37" s="1"/>
  <c r="Q459" i="37"/>
  <c r="U459" i="37" s="1"/>
  <c r="AA459" i="37" s="1"/>
  <c r="AB459" i="37" s="1"/>
  <c r="Q460" i="37"/>
  <c r="Q461" i="37"/>
  <c r="U461" i="37" s="1"/>
  <c r="AA461" i="37" s="1"/>
  <c r="AB461" i="37" s="1"/>
  <c r="Q462" i="37"/>
  <c r="U462" i="37" s="1"/>
  <c r="AA462" i="37" s="1"/>
  <c r="AB462" i="37" s="1"/>
  <c r="Q463" i="37"/>
  <c r="Q464" i="37"/>
  <c r="U464" i="37" s="1"/>
  <c r="AA464" i="37" s="1"/>
  <c r="AB464" i="37" s="1"/>
  <c r="Q465" i="37"/>
  <c r="U465" i="37" s="1"/>
  <c r="AA465" i="37" s="1"/>
  <c r="AB465" i="37" s="1"/>
  <c r="Q466" i="37"/>
  <c r="U466" i="37" s="1"/>
  <c r="AA466" i="37" s="1"/>
  <c r="AB466" i="37" s="1"/>
  <c r="Q467" i="37"/>
  <c r="U467" i="37" s="1"/>
  <c r="AA467" i="37" s="1"/>
  <c r="AB467" i="37" s="1"/>
  <c r="Q468" i="37"/>
  <c r="U468" i="37" s="1"/>
  <c r="AA468" i="37" s="1"/>
  <c r="AB468" i="37" s="1"/>
  <c r="Q469" i="37"/>
  <c r="Q470" i="37"/>
  <c r="Q471" i="37"/>
  <c r="U471" i="37" s="1"/>
  <c r="AA471" i="37" s="1"/>
  <c r="AB471" i="37" s="1"/>
  <c r="Q472" i="37"/>
  <c r="U472" i="37" s="1"/>
  <c r="AA472" i="37" s="1"/>
  <c r="AB472" i="37" s="1"/>
  <c r="Q473" i="37"/>
  <c r="U473" i="37" s="1"/>
  <c r="AA473" i="37" s="1"/>
  <c r="AB473" i="37" s="1"/>
  <c r="Q474" i="37"/>
  <c r="U474" i="37" s="1"/>
  <c r="AA474" i="37" s="1"/>
  <c r="AB474" i="37" s="1"/>
  <c r="Q475" i="37"/>
  <c r="U475" i="37" s="1"/>
  <c r="AA475" i="37" s="1"/>
  <c r="AB475" i="37" s="1"/>
  <c r="Q476" i="37"/>
  <c r="U476" i="37" s="1"/>
  <c r="AA476" i="37" s="1"/>
  <c r="AB476" i="37" s="1"/>
  <c r="Q477" i="37"/>
  <c r="U477" i="37" s="1"/>
  <c r="AA477" i="37" s="1"/>
  <c r="AB477" i="37" s="1"/>
  <c r="Q478" i="37"/>
  <c r="U478" i="37" s="1"/>
  <c r="AA478" i="37" s="1"/>
  <c r="AB478" i="37" s="1"/>
  <c r="Q479" i="37"/>
  <c r="U479" i="37" s="1"/>
  <c r="AA479" i="37" s="1"/>
  <c r="AB479" i="37" s="1"/>
  <c r="Q480" i="37"/>
  <c r="U480" i="37" s="1"/>
  <c r="AA480" i="37" s="1"/>
  <c r="AB480" i="37" s="1"/>
  <c r="Q481" i="37"/>
  <c r="Q482" i="37"/>
  <c r="Q483" i="37"/>
  <c r="U483" i="37" s="1"/>
  <c r="AA483" i="37" s="1"/>
  <c r="AB483" i="37" s="1"/>
  <c r="Q484" i="37"/>
  <c r="U484" i="37" s="1"/>
  <c r="AA484" i="37" s="1"/>
  <c r="AB484" i="37" s="1"/>
  <c r="Q485" i="37"/>
  <c r="U485" i="37" s="1"/>
  <c r="AA485" i="37" s="1"/>
  <c r="AB485" i="37" s="1"/>
  <c r="Q486" i="37"/>
  <c r="U486" i="37" s="1"/>
  <c r="AA486" i="37" s="1"/>
  <c r="AB486" i="37" s="1"/>
  <c r="Q487" i="37"/>
  <c r="U487" i="37" s="1"/>
  <c r="AA487" i="37" s="1"/>
  <c r="AB487" i="37" s="1"/>
  <c r="Q488" i="37"/>
  <c r="U488" i="37" s="1"/>
  <c r="AA488" i="37" s="1"/>
  <c r="AB488" i="37" s="1"/>
  <c r="Q489" i="37"/>
  <c r="U489" i="37" s="1"/>
  <c r="AA489" i="37" s="1"/>
  <c r="AB489" i="37" s="1"/>
  <c r="Q490" i="37"/>
  <c r="U490" i="37" s="1"/>
  <c r="AA490" i="37" s="1"/>
  <c r="AB490" i="37" s="1"/>
  <c r="Q491" i="37"/>
  <c r="Q492" i="37"/>
  <c r="Q493" i="37"/>
  <c r="U493" i="37" s="1"/>
  <c r="AA493" i="37" s="1"/>
  <c r="AB493" i="37" s="1"/>
  <c r="Q494" i="37"/>
  <c r="Q495" i="37"/>
  <c r="Q496" i="37"/>
  <c r="U496" i="37" s="1"/>
  <c r="AA496" i="37" s="1"/>
  <c r="Q497" i="37"/>
  <c r="Q498" i="37"/>
  <c r="U498" i="37" s="1"/>
  <c r="AA498" i="37" s="1"/>
  <c r="AB498" i="37" s="1"/>
  <c r="Q499" i="37"/>
  <c r="U499" i="37" s="1"/>
  <c r="AA499" i="37" s="1"/>
  <c r="AB499" i="37" s="1"/>
  <c r="Q500" i="37"/>
  <c r="U500" i="37" s="1"/>
  <c r="AA500" i="37" s="1"/>
  <c r="AB500" i="37" s="1"/>
  <c r="Q501" i="37"/>
  <c r="U501" i="37" s="1"/>
  <c r="AA501" i="37" s="1"/>
  <c r="AB501" i="37" s="1"/>
  <c r="Q502" i="37"/>
  <c r="U502" i="37" s="1"/>
  <c r="AA502" i="37" s="1"/>
  <c r="Q503" i="37"/>
  <c r="U503" i="37" s="1"/>
  <c r="AA503" i="37" s="1"/>
  <c r="AB503" i="37" s="1"/>
  <c r="Q504" i="37"/>
  <c r="U504" i="37" s="1"/>
  <c r="AA504" i="37" s="1"/>
  <c r="AB504" i="37" s="1"/>
  <c r="Q505" i="37"/>
  <c r="U505" i="37" s="1"/>
  <c r="AA505" i="37" s="1"/>
  <c r="AB505" i="37" s="1"/>
  <c r="Q506" i="37"/>
  <c r="U506" i="37" s="1"/>
  <c r="AA506" i="37" s="1"/>
  <c r="AB506" i="37" s="1"/>
  <c r="Q507" i="37"/>
  <c r="U507" i="37" s="1"/>
  <c r="AA507" i="37" s="1"/>
  <c r="AB507" i="37" s="1"/>
  <c r="Q508" i="37"/>
  <c r="U508" i="37" s="1"/>
  <c r="AA508" i="37" s="1"/>
  <c r="AB508" i="37" s="1"/>
  <c r="Q509" i="37"/>
  <c r="U509" i="37" s="1"/>
  <c r="AA509" i="37" s="1"/>
  <c r="AB509" i="37" s="1"/>
  <c r="Q510" i="37"/>
  <c r="U510" i="37" s="1"/>
  <c r="AA510" i="37" s="1"/>
  <c r="AB510" i="37" s="1"/>
  <c r="Q511" i="37"/>
  <c r="U511" i="37" s="1"/>
  <c r="AA511" i="37" s="1"/>
  <c r="AB511" i="37" s="1"/>
  <c r="Q512" i="37"/>
  <c r="U512" i="37" s="1"/>
  <c r="AA512" i="37" s="1"/>
  <c r="AB512" i="37" s="1"/>
  <c r="Q513" i="37"/>
  <c r="U513" i="37" s="1"/>
  <c r="AA513" i="37" s="1"/>
  <c r="AB513" i="37" s="1"/>
  <c r="Q514" i="37"/>
  <c r="U514" i="37" s="1"/>
  <c r="AA514" i="37" s="1"/>
  <c r="AB514" i="37" s="1"/>
  <c r="Q515" i="37"/>
  <c r="U515" i="37" s="1"/>
  <c r="AA515" i="37" s="1"/>
  <c r="AB515" i="37" s="1"/>
  <c r="Q516" i="37"/>
  <c r="U516" i="37" s="1"/>
  <c r="AA516" i="37" s="1"/>
  <c r="AB516" i="37" s="1"/>
  <c r="Q517" i="37"/>
  <c r="U517" i="37" s="1"/>
  <c r="AA517" i="37" s="1"/>
  <c r="AB517" i="37" s="1"/>
  <c r="Q518" i="37"/>
  <c r="U518" i="37" s="1"/>
  <c r="AA518" i="37" s="1"/>
  <c r="AB518" i="37" s="1"/>
  <c r="Q519" i="37"/>
  <c r="U519" i="37" s="1"/>
  <c r="AA519" i="37" s="1"/>
  <c r="AB519" i="37" s="1"/>
  <c r="Q520" i="37"/>
  <c r="U520" i="37" s="1"/>
  <c r="AA520" i="37" s="1"/>
  <c r="AB520" i="37" s="1"/>
  <c r="Q521" i="37"/>
  <c r="U521" i="37" s="1"/>
  <c r="AA521" i="37" s="1"/>
  <c r="AB521" i="37" s="1"/>
  <c r="Q522" i="37"/>
  <c r="U522" i="37" s="1"/>
  <c r="AA522" i="37" s="1"/>
  <c r="AB522" i="37" s="1"/>
  <c r="Q523" i="37"/>
  <c r="U523" i="37" s="1"/>
  <c r="AA523" i="37" s="1"/>
  <c r="AB523" i="37" s="1"/>
  <c r="Q524" i="37"/>
  <c r="U524" i="37" s="1"/>
  <c r="AA524" i="37" s="1"/>
  <c r="AB524" i="37" s="1"/>
  <c r="Q525" i="37"/>
  <c r="U525" i="37" s="1"/>
  <c r="AA525" i="37" s="1"/>
  <c r="AB525" i="37" s="1"/>
  <c r="Q526" i="37"/>
  <c r="Q527" i="37"/>
  <c r="U527" i="37" s="1"/>
  <c r="AA527" i="37" s="1"/>
  <c r="AB527" i="37" s="1"/>
  <c r="Q528" i="37"/>
  <c r="U528" i="37" s="1"/>
  <c r="AA528" i="37" s="1"/>
  <c r="AB528" i="37" s="1"/>
  <c r="Q529" i="37"/>
  <c r="U529" i="37" s="1"/>
  <c r="AA529" i="37" s="1"/>
  <c r="AB529" i="37" s="1"/>
  <c r="Q530" i="37"/>
  <c r="U530" i="37" s="1"/>
  <c r="AA530" i="37" s="1"/>
  <c r="AB530" i="37" s="1"/>
  <c r="Q531" i="37"/>
  <c r="U531" i="37" s="1"/>
  <c r="AA531" i="37" s="1"/>
  <c r="AB531" i="37" s="1"/>
  <c r="Q532" i="37"/>
  <c r="U532" i="37" s="1"/>
  <c r="AA532" i="37" s="1"/>
  <c r="AB532" i="37" s="1"/>
  <c r="Q533" i="37"/>
  <c r="U533" i="37" s="1"/>
  <c r="AA533" i="37" s="1"/>
  <c r="AB533" i="37" s="1"/>
  <c r="Q534" i="37"/>
  <c r="U534" i="37" s="1"/>
  <c r="AA534" i="37" s="1"/>
  <c r="AB534" i="37" s="1"/>
  <c r="Q535" i="37"/>
  <c r="U535" i="37" s="1"/>
  <c r="AA535" i="37" s="1"/>
  <c r="AB535" i="37" s="1"/>
  <c r="Q536" i="37"/>
  <c r="U536" i="37" s="1"/>
  <c r="AA536" i="37" s="1"/>
  <c r="AB536" i="37" s="1"/>
  <c r="Q537" i="37"/>
  <c r="U537" i="37" s="1"/>
  <c r="AA537" i="37" s="1"/>
  <c r="AB537" i="37" s="1"/>
  <c r="Q538" i="37"/>
  <c r="U538" i="37" s="1"/>
  <c r="AA538" i="37" s="1"/>
  <c r="AB538" i="37" s="1"/>
  <c r="Q539" i="37"/>
  <c r="Q540" i="37"/>
  <c r="U540" i="37" s="1"/>
  <c r="AA540" i="37" s="1"/>
  <c r="Q541" i="37"/>
  <c r="U541" i="37" s="1"/>
  <c r="AA541" i="37" s="1"/>
  <c r="AB541" i="37" s="1"/>
  <c r="Q542" i="37"/>
  <c r="U542" i="37" s="1"/>
  <c r="AA542" i="37" s="1"/>
  <c r="Q543" i="37"/>
  <c r="U543" i="37" s="1"/>
  <c r="AA543" i="37" s="1"/>
  <c r="Q544" i="37"/>
  <c r="U544" i="37" s="1"/>
  <c r="AA544" i="37" s="1"/>
  <c r="AB544" i="37" s="1"/>
  <c r="Q545" i="37"/>
  <c r="U545" i="37" s="1"/>
  <c r="AA545" i="37" s="1"/>
  <c r="Q546" i="37"/>
  <c r="U546" i="37" s="1"/>
  <c r="AA546" i="37" s="1"/>
  <c r="Q547" i="37"/>
  <c r="U547" i="37" s="1"/>
  <c r="AA547" i="37" s="1"/>
  <c r="AB547" i="37" s="1"/>
  <c r="Q548" i="37"/>
  <c r="U548" i="37" s="1"/>
  <c r="AA548" i="37" s="1"/>
  <c r="Q549" i="37"/>
  <c r="U549" i="37" s="1"/>
  <c r="AA549" i="37" s="1"/>
  <c r="AB549" i="37" s="1"/>
  <c r="Q550" i="37"/>
  <c r="Q551" i="37"/>
  <c r="Q552" i="37"/>
  <c r="Q553" i="37"/>
  <c r="Q554" i="37"/>
  <c r="Q555" i="37"/>
  <c r="Q556" i="37"/>
  <c r="Q557" i="37"/>
  <c r="U557" i="37" s="1"/>
  <c r="AA557" i="37" s="1"/>
  <c r="Q558" i="37"/>
  <c r="U558" i="37" s="1"/>
  <c r="AA558" i="37" s="1"/>
  <c r="Q559" i="37"/>
  <c r="Q560" i="37"/>
  <c r="Q561" i="37"/>
  <c r="U561" i="37" s="1"/>
  <c r="AA561" i="37" s="1"/>
  <c r="Q562" i="37"/>
  <c r="U562" i="37" s="1"/>
  <c r="AA562" i="37" s="1"/>
  <c r="AB562" i="37" s="1"/>
  <c r="Q563" i="37"/>
  <c r="U563" i="37" s="1"/>
  <c r="AA563" i="37" s="1"/>
  <c r="AB563" i="37" s="1"/>
  <c r="Q564" i="37"/>
  <c r="U564" i="37" s="1"/>
  <c r="AA564" i="37" s="1"/>
  <c r="AB564" i="37" s="1"/>
  <c r="Q565" i="37"/>
  <c r="Q566" i="37"/>
  <c r="Q567" i="37"/>
  <c r="Q568" i="37"/>
  <c r="U568" i="37" s="1"/>
  <c r="AA568" i="37" s="1"/>
  <c r="AB568" i="37" s="1"/>
  <c r="Q569" i="37"/>
  <c r="U569" i="37" s="1"/>
  <c r="AA569" i="37" s="1"/>
  <c r="AB569" i="37" s="1"/>
  <c r="Q570" i="37"/>
  <c r="Q571" i="37"/>
  <c r="U571" i="37" s="1"/>
  <c r="AA571" i="37" s="1"/>
  <c r="AB571" i="37" s="1"/>
  <c r="Q56" i="37"/>
  <c r="Q57" i="37"/>
  <c r="Q58" i="37"/>
  <c r="U58" i="37" s="1"/>
  <c r="Q59" i="37"/>
  <c r="U59" i="37" s="1"/>
  <c r="Q60" i="37"/>
  <c r="Q61" i="37"/>
  <c r="U61" i="37" s="1"/>
  <c r="AA61" i="37" s="1"/>
  <c r="AB61" i="37" s="1"/>
  <c r="Q62" i="37"/>
  <c r="Q63" i="37"/>
  <c r="Q64" i="37"/>
  <c r="Q65" i="37"/>
  <c r="Q66" i="37"/>
  <c r="Q67" i="37"/>
  <c r="U67" i="37" s="1"/>
  <c r="AA67" i="37" s="1"/>
  <c r="Q68" i="37"/>
  <c r="Q69" i="37"/>
  <c r="Q70" i="37"/>
  <c r="Q71" i="37"/>
  <c r="U71" i="37" s="1"/>
  <c r="AA71" i="37" s="1"/>
  <c r="AB71" i="37" s="1"/>
  <c r="Q72" i="37"/>
  <c r="U72" i="37" s="1"/>
  <c r="AA72" i="37" s="1"/>
  <c r="Q73" i="37"/>
  <c r="Q74" i="37"/>
  <c r="U74" i="37" s="1"/>
  <c r="AA74" i="37" s="1"/>
  <c r="AB74" i="37" s="1"/>
  <c r="Q75" i="37"/>
  <c r="Q76" i="37"/>
  <c r="U76" i="37" s="1"/>
  <c r="AA76" i="37" s="1"/>
  <c r="Q77" i="37"/>
  <c r="Q78" i="37"/>
  <c r="Q79" i="37"/>
  <c r="Q80" i="37"/>
  <c r="U80" i="37" s="1"/>
  <c r="AA80" i="37" s="1"/>
  <c r="Q81" i="37"/>
  <c r="Q82" i="37"/>
  <c r="Q83" i="37"/>
  <c r="Q84" i="37"/>
  <c r="Q85" i="37"/>
  <c r="Q86" i="37"/>
  <c r="U86" i="37" s="1"/>
  <c r="AA86" i="37" s="1"/>
  <c r="AB86" i="37" s="1"/>
  <c r="Q87" i="37"/>
  <c r="Q88" i="37"/>
  <c r="U88" i="37" s="1"/>
  <c r="AA88" i="37" s="1"/>
  <c r="Q89" i="37"/>
  <c r="Q90" i="37"/>
  <c r="Q91" i="37"/>
  <c r="Q92" i="37"/>
  <c r="U92" i="37" s="1"/>
  <c r="AA92" i="37" s="1"/>
  <c r="Q93" i="37"/>
  <c r="U93" i="37" s="1"/>
  <c r="AA93" i="37" s="1"/>
  <c r="AB93" i="37" s="1"/>
  <c r="Q94" i="37"/>
  <c r="Q95" i="37"/>
  <c r="Q96" i="37"/>
  <c r="Q97" i="37"/>
  <c r="Q98" i="37"/>
  <c r="Q99" i="37"/>
  <c r="Q100" i="37"/>
  <c r="Q101" i="37"/>
  <c r="U101" i="37" s="1"/>
  <c r="AA101" i="37" s="1"/>
  <c r="Q102" i="37"/>
  <c r="Q103" i="37"/>
  <c r="Q104" i="37"/>
  <c r="Q105" i="37"/>
  <c r="U105" i="37" s="1"/>
  <c r="AA105" i="37" s="1"/>
  <c r="Q106" i="37"/>
  <c r="Q107" i="37"/>
  <c r="Q108" i="37"/>
  <c r="Q109" i="37"/>
  <c r="Q110" i="37"/>
  <c r="Q111" i="37"/>
  <c r="Q112" i="37"/>
  <c r="Q113" i="37"/>
  <c r="Q114" i="37"/>
  <c r="Q115" i="37"/>
  <c r="Q116" i="37"/>
  <c r="Q117" i="37"/>
  <c r="Q118" i="37"/>
  <c r="U118" i="37" s="1"/>
  <c r="AA118" i="37" s="1"/>
  <c r="AB118" i="37" s="1"/>
  <c r="Q119" i="37"/>
  <c r="U119" i="37" s="1"/>
  <c r="AA119" i="37" s="1"/>
  <c r="AB119" i="37" s="1"/>
  <c r="Q120" i="37"/>
  <c r="U120" i="37" s="1"/>
  <c r="AA120" i="37" s="1"/>
  <c r="AB120" i="37" s="1"/>
  <c r="Q121" i="37"/>
  <c r="U121" i="37" s="1"/>
  <c r="AA121" i="37" s="1"/>
  <c r="AB121" i="37" s="1"/>
  <c r="Q122" i="37"/>
  <c r="U122" i="37" s="1"/>
  <c r="AA122" i="37" s="1"/>
  <c r="AB122" i="37" s="1"/>
  <c r="Q123" i="37"/>
  <c r="U123" i="37" s="1"/>
  <c r="AA123" i="37" s="1"/>
  <c r="AB123" i="37" s="1"/>
  <c r="Q124" i="37"/>
  <c r="U124" i="37" s="1"/>
  <c r="AA124" i="37" s="1"/>
  <c r="AB124" i="37" s="1"/>
  <c r="Q125" i="37"/>
  <c r="U125" i="37" s="1"/>
  <c r="AA125" i="37" s="1"/>
  <c r="AB125" i="37" s="1"/>
  <c r="Q126" i="37"/>
  <c r="U126" i="37" s="1"/>
  <c r="AA126" i="37" s="1"/>
  <c r="AB126" i="37" s="1"/>
  <c r="Q127" i="37"/>
  <c r="U127" i="37" s="1"/>
  <c r="AA127" i="37" s="1"/>
  <c r="AB127" i="37" s="1"/>
  <c r="Q128" i="37"/>
  <c r="U128" i="37" s="1"/>
  <c r="AA128" i="37" s="1"/>
  <c r="AB128" i="37" s="1"/>
  <c r="Q129" i="37"/>
  <c r="U129" i="37" s="1"/>
  <c r="AA129" i="37" s="1"/>
  <c r="AB129" i="37" s="1"/>
  <c r="Q130" i="37"/>
  <c r="U130" i="37" s="1"/>
  <c r="AA130" i="37" s="1"/>
  <c r="AB130" i="37" s="1"/>
  <c r="Q131" i="37"/>
  <c r="U131" i="37" s="1"/>
  <c r="AA131" i="37" s="1"/>
  <c r="AB131" i="37" s="1"/>
  <c r="Q132" i="37"/>
  <c r="Q133" i="37"/>
  <c r="Q134" i="37"/>
  <c r="U134" i="37" s="1"/>
  <c r="AA134" i="37" s="1"/>
  <c r="AB134" i="37" s="1"/>
  <c r="Q135" i="37"/>
  <c r="Q136" i="37"/>
  <c r="U136" i="37" s="1"/>
  <c r="AA136" i="37" s="1"/>
  <c r="AB136" i="37" s="1"/>
  <c r="Q137" i="37"/>
  <c r="U137" i="37" s="1"/>
  <c r="AA137" i="37" s="1"/>
  <c r="AB137" i="37" s="1"/>
  <c r="Q138" i="37"/>
  <c r="U138" i="37" s="1"/>
  <c r="AA138" i="37" s="1"/>
  <c r="AB138" i="37" s="1"/>
  <c r="Q139" i="37"/>
  <c r="U139" i="37" s="1"/>
  <c r="AA139" i="37" s="1"/>
  <c r="AB139" i="37" s="1"/>
  <c r="Q140" i="37"/>
  <c r="Q141" i="37"/>
  <c r="U141" i="37" s="1"/>
  <c r="AA141" i="37" s="1"/>
  <c r="AB141" i="37" s="1"/>
  <c r="Q142" i="37"/>
  <c r="U142" i="37" s="1"/>
  <c r="AA142" i="37" s="1"/>
  <c r="AB142" i="37" s="1"/>
  <c r="Q143" i="37"/>
  <c r="Q144" i="37"/>
  <c r="U144" i="37" s="1"/>
  <c r="AA144" i="37" s="1"/>
  <c r="AB144" i="37" s="1"/>
  <c r="Q145" i="37"/>
  <c r="U145" i="37" s="1"/>
  <c r="AA145" i="37" s="1"/>
  <c r="AB145" i="37" s="1"/>
  <c r="Q146" i="37"/>
  <c r="U146" i="37" s="1"/>
  <c r="AA146" i="37" s="1"/>
  <c r="AB146" i="37" s="1"/>
  <c r="Q147" i="37"/>
  <c r="U147" i="37" s="1"/>
  <c r="AA147" i="37" s="1"/>
  <c r="AB147" i="37" s="1"/>
  <c r="Q148" i="37"/>
  <c r="U148" i="37" s="1"/>
  <c r="AA148" i="37" s="1"/>
  <c r="AB148" i="37" s="1"/>
  <c r="Q149" i="37"/>
  <c r="Q150" i="37"/>
  <c r="Q151" i="37"/>
  <c r="Q152" i="37"/>
  <c r="Q153" i="37"/>
  <c r="Q154" i="37"/>
  <c r="U154" i="37" s="1"/>
  <c r="AA154" i="37" s="1"/>
  <c r="AB154" i="37" s="1"/>
  <c r="Q155" i="37"/>
  <c r="Q9" i="37"/>
  <c r="Q10" i="37"/>
  <c r="Q11" i="37"/>
  <c r="Q12" i="37"/>
  <c r="Q13" i="37"/>
  <c r="Q14" i="37"/>
  <c r="Q15" i="37"/>
  <c r="Q16" i="37"/>
  <c r="Q17" i="37"/>
  <c r="Q18" i="37"/>
  <c r="Q19" i="37"/>
  <c r="Q20" i="37"/>
  <c r="Q21" i="37"/>
  <c r="Q22" i="37"/>
  <c r="Q23" i="37"/>
  <c r="R23" i="37" s="1"/>
  <c r="Q24" i="37"/>
  <c r="Q25" i="37"/>
  <c r="Q26" i="37"/>
  <c r="Q27" i="37"/>
  <c r="Q28" i="37"/>
  <c r="Q29" i="37"/>
  <c r="Q30" i="37"/>
  <c r="Q31" i="37"/>
  <c r="Q32" i="37"/>
  <c r="Q33" i="37"/>
  <c r="Q34" i="37"/>
  <c r="Q35" i="37"/>
  <c r="Q36" i="37"/>
  <c r="Q37" i="37"/>
  <c r="Q38" i="37"/>
  <c r="U38" i="37" s="1"/>
  <c r="AA38" i="37" s="1"/>
  <c r="AB38" i="37" s="1"/>
  <c r="Q39" i="37"/>
  <c r="Q40" i="37"/>
  <c r="U40" i="37" s="1"/>
  <c r="AA40" i="37" s="1"/>
  <c r="Q41" i="37"/>
  <c r="U41" i="37" s="1"/>
  <c r="AA41" i="37" s="1"/>
  <c r="AB41" i="37" s="1"/>
  <c r="Q42" i="37"/>
  <c r="U42" i="37" s="1"/>
  <c r="Q43" i="37"/>
  <c r="U43" i="37" s="1"/>
  <c r="AA43" i="37" s="1"/>
  <c r="Q44" i="37"/>
  <c r="U44" i="37" s="1"/>
  <c r="AA44" i="37" s="1"/>
  <c r="AB44" i="37" s="1"/>
  <c r="Q45" i="37"/>
  <c r="U45" i="37" s="1"/>
  <c r="Q46" i="37"/>
  <c r="Q47" i="37"/>
  <c r="U47" i="37" s="1"/>
  <c r="AA47" i="37" s="1"/>
  <c r="Q48" i="37"/>
  <c r="Q49" i="37"/>
  <c r="Q50" i="37"/>
  <c r="U50" i="37" s="1"/>
  <c r="Q51" i="37"/>
  <c r="U51" i="37" s="1"/>
  <c r="AA51" i="37" s="1"/>
  <c r="AB51" i="37" s="1"/>
  <c r="Q52" i="37"/>
  <c r="U52" i="37" s="1"/>
  <c r="AA52" i="37" s="1"/>
  <c r="AB52" i="37" s="1"/>
  <c r="Q53" i="37"/>
  <c r="U53" i="37" s="1"/>
  <c r="Q54" i="37"/>
  <c r="Q55" i="37"/>
  <c r="U55" i="37" s="1"/>
  <c r="Q8" i="37"/>
  <c r="N10" i="37"/>
  <c r="N9" i="37"/>
  <c r="N8" i="37"/>
  <c r="N11" i="37"/>
  <c r="AB92" i="37" l="1"/>
  <c r="AB448" i="37"/>
  <c r="AB432" i="37"/>
  <c r="AB546" i="37"/>
  <c r="AB545" i="37" s="1"/>
  <c r="AB502" i="37"/>
  <c r="AB355" i="37"/>
  <c r="AB351" i="37"/>
  <c r="AB347" i="37"/>
  <c r="AB343" i="37"/>
  <c r="AB339" i="37"/>
  <c r="AB335" i="37"/>
  <c r="AB357" i="37"/>
  <c r="AB353" i="37"/>
  <c r="AB349" i="37"/>
  <c r="AB345" i="37"/>
  <c r="AB341" i="37"/>
  <c r="AB337" i="37"/>
  <c r="AB333" i="37"/>
  <c r="AB285" i="37"/>
  <c r="AB260" i="37"/>
  <c r="AB259" i="37" s="1"/>
  <c r="AB40" i="37"/>
  <c r="AB543" i="37"/>
  <c r="AB542" i="37" s="1"/>
  <c r="AB374" i="37"/>
  <c r="AB453" i="37"/>
  <c r="AB441" i="37"/>
  <c r="AB440" i="37" s="1"/>
  <c r="AA59" i="37"/>
  <c r="AB59" i="37" s="1"/>
  <c r="V59" i="37" s="1"/>
  <c r="AA58" i="37"/>
  <c r="AB58" i="37" s="1"/>
  <c r="V58" i="37" s="1"/>
  <c r="AB450" i="37"/>
  <c r="AB438" i="37"/>
  <c r="AB437" i="37" s="1"/>
  <c r="AB436" i="37" s="1"/>
  <c r="AB394" i="37"/>
  <c r="AA50" i="37"/>
  <c r="AB50" i="37" s="1"/>
  <c r="V50" i="37" s="1"/>
  <c r="AA42" i="37"/>
  <c r="AB42" i="37" s="1"/>
  <c r="V42" i="37" s="1"/>
  <c r="AB561" i="37"/>
  <c r="AB548" i="37"/>
  <c r="AB540" i="37"/>
  <c r="AB421" i="37"/>
  <c r="AB377" i="37"/>
  <c r="AB369" i="37"/>
  <c r="AB265" i="37"/>
  <c r="AA55" i="37"/>
  <c r="AB55" i="37" s="1"/>
  <c r="V55" i="37" s="1"/>
  <c r="AB43" i="37"/>
  <c r="AA53" i="37"/>
  <c r="AB53" i="37" s="1"/>
  <c r="V53" i="37" s="1"/>
  <c r="AA45" i="37"/>
  <c r="AB45" i="37" s="1"/>
  <c r="V45" i="37" s="1"/>
  <c r="AB411" i="37"/>
  <c r="AB359" i="37"/>
  <c r="AD554" i="37"/>
  <c r="X554" i="37" s="1"/>
  <c r="Z554" i="37" s="1"/>
  <c r="AC555" i="37"/>
  <c r="AB263" i="37"/>
  <c r="AB262" i="37" s="1"/>
  <c r="AB175" i="37"/>
  <c r="Z598" i="37"/>
  <c r="R412" i="37"/>
  <c r="R9" i="37"/>
  <c r="R10" i="37"/>
  <c r="R8" i="37"/>
  <c r="R11" i="37"/>
  <c r="Z600" i="37" l="1"/>
  <c r="AD555" i="37"/>
  <c r="X555" i="37" s="1"/>
  <c r="Z555" i="37" s="1"/>
  <c r="AC556" i="37"/>
  <c r="AD556" i="37" s="1"/>
  <c r="X556" i="37" s="1"/>
  <c r="Z556" i="37" s="1"/>
  <c r="N12" i="37"/>
  <c r="R12" i="37" l="1"/>
  <c r="N13" i="37" l="1"/>
  <c r="N14" i="37"/>
  <c r="R14" i="37" s="1"/>
  <c r="N15" i="37"/>
  <c r="R15" i="37" s="1"/>
  <c r="N16" i="37"/>
  <c r="R16" i="37" s="1"/>
  <c r="N17" i="37"/>
  <c r="R17" i="37" s="1"/>
  <c r="N18" i="37"/>
  <c r="R18" i="37" s="1"/>
  <c r="V248" i="37" l="1"/>
  <c r="V164" i="37"/>
  <c r="V156" i="37"/>
  <c r="V124" i="37"/>
  <c r="V271" i="37"/>
  <c r="V223" i="37"/>
  <c r="V215" i="37"/>
  <c r="V207" i="37"/>
  <c r="V199" i="37"/>
  <c r="V191" i="37"/>
  <c r="V183" i="37"/>
  <c r="V175" i="37"/>
  <c r="V163" i="37"/>
  <c r="V147" i="37"/>
  <c r="V139" i="37"/>
  <c r="V131" i="37"/>
  <c r="V123" i="37"/>
  <c r="V71" i="37"/>
  <c r="V257" i="37"/>
  <c r="V225" i="37"/>
  <c r="V217" i="37"/>
  <c r="V205" i="37"/>
  <c r="V201" i="37"/>
  <c r="V193" i="37"/>
  <c r="V185" i="37"/>
  <c r="V181" i="37"/>
  <c r="V169" i="37"/>
  <c r="V165" i="37"/>
  <c r="V161" i="37"/>
  <c r="V157" i="37"/>
  <c r="V141" i="37"/>
  <c r="V129" i="37"/>
  <c r="V125" i="37"/>
  <c r="V92" i="37"/>
  <c r="R13" i="37"/>
  <c r="Z607" i="37" s="1"/>
  <c r="Z605" i="37"/>
  <c r="Z621" i="37"/>
  <c r="Z614" i="37"/>
  <c r="Z619" i="37"/>
  <c r="Z612" i="37"/>
  <c r="V196" i="37" l="1"/>
  <c r="V121" i="37"/>
  <c r="V137" i="37"/>
  <c r="V145" i="37"/>
  <c r="V118" i="37"/>
  <c r="V126" i="37"/>
  <c r="V134" i="37"/>
  <c r="V142" i="37"/>
  <c r="V158" i="37"/>
  <c r="V166" i="37"/>
  <c r="V174" i="37"/>
  <c r="V190" i="37"/>
  <c r="V198" i="37"/>
  <c r="V206" i="37"/>
  <c r="V214" i="37"/>
  <c r="V222" i="37"/>
  <c r="V262" i="37"/>
  <c r="V255" i="37"/>
  <c r="V247" i="37"/>
  <c r="V245" i="37"/>
  <c r="V148" i="37"/>
  <c r="V180" i="37"/>
  <c r="V188" i="37"/>
  <c r="V204" i="37"/>
  <c r="V212" i="37"/>
  <c r="V220" i="37"/>
  <c r="V173" i="37"/>
  <c r="V213" i="37"/>
  <c r="V221" i="37"/>
  <c r="V249" i="37"/>
  <c r="V86" i="37"/>
  <c r="V122" i="37"/>
  <c r="V256" i="37"/>
  <c r="V119" i="37"/>
  <c r="V127" i="37"/>
  <c r="V159" i="37"/>
  <c r="V179" i="37"/>
  <c r="V195" i="37"/>
  <c r="V203" i="37"/>
  <c r="V211" i="37"/>
  <c r="V219" i="37"/>
  <c r="V120" i="37"/>
  <c r="V128" i="37"/>
  <c r="V136" i="37"/>
  <c r="V144" i="37"/>
  <c r="V160" i="37"/>
  <c r="V168" i="37"/>
  <c r="V184" i="37"/>
  <c r="V200" i="37"/>
  <c r="V208" i="37"/>
  <c r="V216" i="37"/>
  <c r="V224" i="37"/>
  <c r="V244" i="37"/>
  <c r="V130" i="37"/>
  <c r="V138" i="37"/>
  <c r="V146" i="37"/>
  <c r="V162" i="37"/>
  <c r="V170" i="37"/>
  <c r="V178" i="37"/>
  <c r="V186" i="37"/>
  <c r="V194" i="37"/>
  <c r="V202" i="37"/>
  <c r="V218" i="37"/>
  <c r="V226" i="37"/>
  <c r="V228" i="37" l="1"/>
  <c r="V74" i="37"/>
  <c r="V276" i="37"/>
  <c r="V167" i="37"/>
  <c r="V258" i="37"/>
  <c r="N25" i="37"/>
  <c r="R25" i="37" s="1"/>
  <c r="N24" i="37"/>
  <c r="R24" i="37" s="1"/>
  <c r="N22" i="37"/>
  <c r="R22" i="37" s="1"/>
  <c r="N21" i="37"/>
  <c r="R21" i="37" s="1"/>
  <c r="N20" i="37"/>
  <c r="R20" i="37" s="1"/>
  <c r="N19" i="37"/>
  <c r="R19" i="37" s="1"/>
  <c r="V259" i="37" l="1"/>
  <c r="V230" i="37"/>
  <c r="V229" i="37"/>
  <c r="V435" i="37"/>
  <c r="V399" i="37"/>
  <c r="V391" i="37"/>
  <c r="V383" i="37"/>
  <c r="V359" i="37"/>
  <c r="V534" i="37"/>
  <c r="V518" i="37"/>
  <c r="V510" i="37"/>
  <c r="V502" i="37"/>
  <c r="V561" i="37"/>
  <c r="V528" i="37"/>
  <c r="V520" i="37"/>
  <c r="V512" i="37"/>
  <c r="V504" i="37"/>
  <c r="V484" i="37"/>
  <c r="V476" i="37"/>
  <c r="V468" i="37"/>
  <c r="V452" i="37"/>
  <c r="V420" i="37"/>
  <c r="V400" i="37"/>
  <c r="V392" i="37"/>
  <c r="V384" i="37"/>
  <c r="V376" i="37"/>
  <c r="V368" i="37"/>
  <c r="V332" i="37"/>
  <c r="V292" i="37"/>
  <c r="Z626" i="37"/>
  <c r="N26" i="37"/>
  <c r="R26" i="37" s="1"/>
  <c r="V364" i="37" l="1"/>
  <c r="V372" i="37"/>
  <c r="V388" i="37"/>
  <c r="V396" i="37"/>
  <c r="V545" i="37"/>
  <c r="V321" i="37"/>
  <c r="V369" i="37"/>
  <c r="V413" i="37"/>
  <c r="V453" i="37"/>
  <c r="V461" i="37"/>
  <c r="V477" i="37"/>
  <c r="V485" i="37"/>
  <c r="V493" i="37"/>
  <c r="V501" i="37"/>
  <c r="V509" i="37"/>
  <c r="V517" i="37"/>
  <c r="V525" i="37"/>
  <c r="V533" i="37"/>
  <c r="V366" i="37"/>
  <c r="V394" i="37"/>
  <c r="V402" i="37"/>
  <c r="V418" i="37"/>
  <c r="V462" i="37"/>
  <c r="V478" i="37"/>
  <c r="V486" i="37"/>
  <c r="V315" i="37"/>
  <c r="V323" i="37"/>
  <c r="V411" i="37"/>
  <c r="V419" i="37"/>
  <c r="V511" i="37"/>
  <c r="V519" i="37"/>
  <c r="V527" i="37"/>
  <c r="V537" i="37"/>
  <c r="V361" i="37"/>
  <c r="V397" i="37"/>
  <c r="V571" i="37"/>
  <c r="V386" i="37"/>
  <c r="V506" i="37"/>
  <c r="V514" i="37"/>
  <c r="V522" i="37"/>
  <c r="V530" i="37"/>
  <c r="V363" i="37"/>
  <c r="V371" i="37"/>
  <c r="V379" i="37"/>
  <c r="V387" i="37"/>
  <c r="V390" i="37"/>
  <c r="V403" i="37"/>
  <c r="V434" i="37"/>
  <c r="V447" i="37"/>
  <c r="V455" i="37"/>
  <c r="V471" i="37"/>
  <c r="V479" i="37"/>
  <c r="V540" i="37"/>
  <c r="V288" i="37"/>
  <c r="V416" i="37"/>
  <c r="V448" i="37"/>
  <c r="V456" i="37"/>
  <c r="V464" i="37"/>
  <c r="V472" i="37"/>
  <c r="V480" i="37"/>
  <c r="V488" i="37"/>
  <c r="V285" i="37"/>
  <c r="V457" i="37"/>
  <c r="V465" i="37"/>
  <c r="V473" i="37"/>
  <c r="V489" i="37"/>
  <c r="V505" i="37"/>
  <c r="V513" i="37"/>
  <c r="V521" i="37"/>
  <c r="V529" i="37"/>
  <c r="V330" i="37"/>
  <c r="V362" i="37"/>
  <c r="V398" i="37"/>
  <c r="V406" i="37"/>
  <c r="V450" i="37"/>
  <c r="V458" i="37"/>
  <c r="V466" i="37"/>
  <c r="V474" i="37"/>
  <c r="V490" i="37"/>
  <c r="V568" i="37"/>
  <c r="V563" i="37"/>
  <c r="V287" i="37"/>
  <c r="V295" i="37"/>
  <c r="V415" i="37"/>
  <c r="V499" i="37"/>
  <c r="V507" i="37"/>
  <c r="V515" i="37"/>
  <c r="V523" i="37"/>
  <c r="V531" i="37"/>
  <c r="V440" i="37"/>
  <c r="V500" i="37"/>
  <c r="V508" i="37"/>
  <c r="V516" i="37"/>
  <c r="V524" i="37"/>
  <c r="V532" i="37"/>
  <c r="V357" i="37"/>
  <c r="V377" i="37"/>
  <c r="V385" i="37"/>
  <c r="V393" i="37"/>
  <c r="V401" i="37"/>
  <c r="V421" i="37"/>
  <c r="V374" i="37"/>
  <c r="V382" i="37"/>
  <c r="V446" i="37"/>
  <c r="V459" i="37"/>
  <c r="V467" i="37"/>
  <c r="V475" i="37"/>
  <c r="V483" i="37"/>
  <c r="V535" i="37"/>
  <c r="V569" i="37"/>
  <c r="V564" i="37"/>
  <c r="V498" i="37"/>
  <c r="V542" i="37"/>
  <c r="Z628" i="37"/>
  <c r="V444" i="37" l="1"/>
  <c r="V538" i="37"/>
  <c r="V347" i="37"/>
  <c r="V404" i="37"/>
  <c r="V536" i="37"/>
  <c r="V345" i="37"/>
  <c r="V373" i="37"/>
  <c r="V337" i="37"/>
  <c r="V355" i="37"/>
  <c r="V423" i="37"/>
  <c r="V343" i="37"/>
  <c r="V351" i="37"/>
  <c r="V333" i="37"/>
  <c r="V417" i="37"/>
  <c r="V349" i="37"/>
  <c r="V339" i="37"/>
  <c r="V335" i="37"/>
  <c r="V365" i="37"/>
  <c r="V436" i="37"/>
  <c r="V331" i="37"/>
  <c r="V353" i="37"/>
  <c r="V341" i="37"/>
  <c r="V548" i="37"/>
  <c r="N29" i="37"/>
  <c r="R29" i="37" s="1"/>
  <c r="N28" i="37"/>
  <c r="R28" i="37" s="1"/>
  <c r="N27" i="37"/>
  <c r="R27" i="37" s="1"/>
  <c r="N30" i="37"/>
  <c r="R30" i="37" s="1"/>
  <c r="V424" i="37" l="1"/>
  <c r="V432" i="37"/>
  <c r="V405" i="37"/>
  <c r="Z633" i="37"/>
  <c r="Z635" i="37" l="1"/>
  <c r="N550" i="37"/>
  <c r="R550" i="37" s="1"/>
  <c r="N551" i="37"/>
  <c r="R551" i="37" s="1"/>
  <c r="N552" i="37"/>
  <c r="R552" i="37" s="1"/>
  <c r="N553" i="37"/>
  <c r="R553" i="37" s="1"/>
  <c r="N554" i="37"/>
  <c r="R554" i="37" s="1"/>
  <c r="N555" i="37"/>
  <c r="R555" i="37" s="1"/>
  <c r="N556" i="37"/>
  <c r="R556" i="37" s="1"/>
  <c r="N31" i="37" l="1"/>
  <c r="R31" i="37" s="1"/>
  <c r="N32" i="37"/>
  <c r="R32" i="37" s="1"/>
  <c r="Z640" i="37" l="1"/>
  <c r="Z642" i="37"/>
  <c r="N33" i="37"/>
  <c r="R33" i="37" s="1"/>
  <c r="N34" i="37"/>
  <c r="R34" i="37" s="1"/>
  <c r="Z647" i="37" l="1"/>
  <c r="Z649" i="37"/>
  <c r="N35" i="37" l="1"/>
  <c r="R35" i="37" s="1"/>
  <c r="N36" i="37"/>
  <c r="R36" i="37" s="1"/>
  <c r="N37" i="37"/>
  <c r="R37" i="37" s="1"/>
  <c r="N38" i="37"/>
  <c r="R38" i="37" s="1"/>
  <c r="N39" i="37"/>
  <c r="R39" i="37" s="1"/>
  <c r="Z654" i="37" l="1"/>
  <c r="N65" i="37"/>
  <c r="R65" i="37" s="1"/>
  <c r="N40" i="37"/>
  <c r="R40" i="37" s="1"/>
  <c r="N41" i="37"/>
  <c r="R41" i="37" s="1"/>
  <c r="N42" i="37"/>
  <c r="R42" i="37" s="1"/>
  <c r="N43" i="37"/>
  <c r="R43" i="37" s="1"/>
  <c r="N44" i="37"/>
  <c r="R44" i="37" s="1"/>
  <c r="N45" i="37"/>
  <c r="R45" i="37" s="1"/>
  <c r="N46" i="37"/>
  <c r="R46" i="37" s="1"/>
  <c r="N47" i="37"/>
  <c r="R47" i="37" s="1"/>
  <c r="N48" i="37"/>
  <c r="R48" i="37" s="1"/>
  <c r="N49" i="37"/>
  <c r="R49" i="37" s="1"/>
  <c r="N50" i="37"/>
  <c r="R50" i="37" s="1"/>
  <c r="N51" i="37"/>
  <c r="R51" i="37" s="1"/>
  <c r="N52" i="37"/>
  <c r="R52" i="37" s="1"/>
  <c r="N53" i="37"/>
  <c r="R53" i="37" s="1"/>
  <c r="N54" i="37"/>
  <c r="R54" i="37" s="1"/>
  <c r="N55" i="37"/>
  <c r="R55" i="37" s="1"/>
  <c r="N56" i="37"/>
  <c r="R56" i="37" s="1"/>
  <c r="N57" i="37"/>
  <c r="R57" i="37" s="1"/>
  <c r="N58" i="37"/>
  <c r="R58" i="37" s="1"/>
  <c r="N59" i="37"/>
  <c r="R59" i="37" s="1"/>
  <c r="N60" i="37"/>
  <c r="R60" i="37" s="1"/>
  <c r="N61" i="37"/>
  <c r="R61" i="37" s="1"/>
  <c r="N62" i="37"/>
  <c r="R62" i="37" s="1"/>
  <c r="N63" i="37"/>
  <c r="R63" i="37" s="1"/>
  <c r="N64" i="37"/>
  <c r="R64" i="37" s="1"/>
  <c r="Z656" i="37" l="1"/>
  <c r="Z661" i="37"/>
  <c r="Z663" i="37" l="1"/>
  <c r="N66" i="37" l="1"/>
  <c r="R66" i="37" s="1"/>
  <c r="B2" i="37"/>
  <c r="N67" i="37"/>
  <c r="R67" i="37" s="1"/>
  <c r="U57" i="37" l="1"/>
  <c r="AA57" i="37" s="1"/>
  <c r="AB57" i="37" s="1"/>
  <c r="U63" i="37"/>
  <c r="AA63" i="37" s="1"/>
  <c r="AB63" i="37" s="1"/>
  <c r="U65" i="37"/>
  <c r="AA65" i="37" s="1"/>
  <c r="U69" i="37"/>
  <c r="AA69" i="37" s="1"/>
  <c r="U73" i="37"/>
  <c r="AA73" i="37" s="1"/>
  <c r="AB73" i="37" s="1"/>
  <c r="AB72" i="37" s="1"/>
  <c r="U75" i="37"/>
  <c r="AA75" i="37" s="1"/>
  <c r="AB75" i="37" s="1"/>
  <c r="U77" i="37"/>
  <c r="AA77" i="37" s="1"/>
  <c r="U79" i="37"/>
  <c r="AA79" i="37" s="1"/>
  <c r="AB79" i="37" s="1"/>
  <c r="U81" i="37"/>
  <c r="AA81" i="37" s="1"/>
  <c r="U83" i="37"/>
  <c r="AA83" i="37" s="1"/>
  <c r="AB83" i="37" s="1"/>
  <c r="U85" i="37"/>
  <c r="AA85" i="37" s="1"/>
  <c r="AB85" i="37" s="1"/>
  <c r="U87" i="37"/>
  <c r="AA87" i="37" s="1"/>
  <c r="U89" i="37"/>
  <c r="AA89" i="37" s="1"/>
  <c r="U91" i="37"/>
  <c r="AA91" i="37" s="1"/>
  <c r="AB91" i="37" s="1"/>
  <c r="U95" i="37"/>
  <c r="AA95" i="37" s="1"/>
  <c r="U97" i="37"/>
  <c r="AA97" i="37" s="1"/>
  <c r="AB97" i="37" s="1"/>
  <c r="U99" i="37"/>
  <c r="AA99" i="37" s="1"/>
  <c r="U103" i="37"/>
  <c r="AA103" i="37" s="1"/>
  <c r="U107" i="37"/>
  <c r="AA107" i="37" s="1"/>
  <c r="U109" i="37"/>
  <c r="AA109" i="37" s="1"/>
  <c r="U111" i="37"/>
  <c r="AA111" i="37" s="1"/>
  <c r="AB111" i="37" s="1"/>
  <c r="U113" i="37"/>
  <c r="AA113" i="37" s="1"/>
  <c r="U115" i="37"/>
  <c r="AA115" i="37" s="1"/>
  <c r="U117" i="37"/>
  <c r="AA117" i="37" s="1"/>
  <c r="AB117" i="37" s="1"/>
  <c r="U133" i="37"/>
  <c r="AA133" i="37" s="1"/>
  <c r="AB133" i="37" s="1"/>
  <c r="U135" i="37"/>
  <c r="AA135" i="37" s="1"/>
  <c r="AB135" i="37" s="1"/>
  <c r="U143" i="37"/>
  <c r="AA143" i="37" s="1"/>
  <c r="AB143" i="37" s="1"/>
  <c r="U149" i="37"/>
  <c r="AA149" i="37" s="1"/>
  <c r="AB149" i="37" s="1"/>
  <c r="U151" i="37"/>
  <c r="AA151" i="37" s="1"/>
  <c r="AB151" i="37" s="1"/>
  <c r="U153" i="37"/>
  <c r="AA153" i="37" s="1"/>
  <c r="AB153" i="37" s="1"/>
  <c r="U155" i="37"/>
  <c r="AA155" i="37" s="1"/>
  <c r="AB155" i="37" s="1"/>
  <c r="U171" i="37"/>
  <c r="AA171" i="37" s="1"/>
  <c r="AB171" i="37" s="1"/>
  <c r="U177" i="37"/>
  <c r="AA177" i="37" s="1"/>
  <c r="AB177" i="37" s="1"/>
  <c r="U187" i="37"/>
  <c r="AA187" i="37" s="1"/>
  <c r="AB187" i="37" s="1"/>
  <c r="U189" i="37"/>
  <c r="AA189" i="37" s="1"/>
  <c r="AB189" i="37" s="1"/>
  <c r="U197" i="37"/>
  <c r="AA197" i="37" s="1"/>
  <c r="AB197" i="37" s="1"/>
  <c r="U209" i="37"/>
  <c r="AA209" i="37" s="1"/>
  <c r="AB209" i="37" s="1"/>
  <c r="U233" i="37"/>
  <c r="AA233" i="37" s="1"/>
  <c r="U235" i="37"/>
  <c r="AA235" i="37" s="1"/>
  <c r="AB235" i="37" s="1"/>
  <c r="U237" i="37"/>
  <c r="AA237" i="37" s="1"/>
  <c r="U239" i="37"/>
  <c r="AA239" i="37" s="1"/>
  <c r="AB239" i="37" s="1"/>
  <c r="U241" i="37"/>
  <c r="AA241" i="37" s="1"/>
  <c r="AB241" i="37" s="1"/>
  <c r="U243" i="37"/>
  <c r="AA243" i="37" s="1"/>
  <c r="AB243" i="37" s="1"/>
  <c r="U251" i="37"/>
  <c r="AA251" i="37" s="1"/>
  <c r="U253" i="37"/>
  <c r="AA253" i="37" s="1"/>
  <c r="AB253" i="37" s="1"/>
  <c r="U267" i="37"/>
  <c r="AA267" i="37" s="1"/>
  <c r="AB267" i="37" s="1"/>
  <c r="U273" i="37"/>
  <c r="U279" i="37"/>
  <c r="AA279" i="37" s="1"/>
  <c r="U281" i="37"/>
  <c r="AA281" i="37" s="1"/>
  <c r="AB281" i="37" s="1"/>
  <c r="U283" i="37"/>
  <c r="AA283" i="37" s="1"/>
  <c r="U289" i="37"/>
  <c r="AA289" i="37" s="1"/>
  <c r="AB289" i="37" s="1"/>
  <c r="U291" i="37"/>
  <c r="AA291" i="37" s="1"/>
  <c r="AB291" i="37" s="1"/>
  <c r="U293" i="37"/>
  <c r="AA293" i="37" s="1"/>
  <c r="AB293" i="37" s="1"/>
  <c r="U297" i="37"/>
  <c r="AA297" i="37" s="1"/>
  <c r="AB297" i="37" s="1"/>
  <c r="U299" i="37"/>
  <c r="AA299" i="37" s="1"/>
  <c r="AB299" i="37" s="1"/>
  <c r="U54" i="37"/>
  <c r="AA54" i="37" s="1"/>
  <c r="AB54" i="37" s="1"/>
  <c r="U56" i="37"/>
  <c r="AA56" i="37" s="1"/>
  <c r="AB56" i="37" s="1"/>
  <c r="U60" i="37"/>
  <c r="U62" i="37"/>
  <c r="AA62" i="37" s="1"/>
  <c r="AB62" i="37" s="1"/>
  <c r="U64" i="37"/>
  <c r="AA64" i="37" s="1"/>
  <c r="AB64" i="37" s="1"/>
  <c r="U66" i="37"/>
  <c r="U68" i="37"/>
  <c r="AA68" i="37" s="1"/>
  <c r="U70" i="37"/>
  <c r="AA70" i="37" s="1"/>
  <c r="AB70" i="37" s="1"/>
  <c r="U78" i="37"/>
  <c r="AA78" i="37" s="1"/>
  <c r="AB78" i="37" s="1"/>
  <c r="U82" i="37"/>
  <c r="AA82" i="37" s="1"/>
  <c r="U84" i="37"/>
  <c r="AA84" i="37" s="1"/>
  <c r="AB84" i="37" s="1"/>
  <c r="U90" i="37"/>
  <c r="AA90" i="37" s="1"/>
  <c r="U94" i="37"/>
  <c r="AA94" i="37" s="1"/>
  <c r="U96" i="37"/>
  <c r="AA96" i="37" s="1"/>
  <c r="U98" i="37"/>
  <c r="AA98" i="37" s="1"/>
  <c r="U100" i="37"/>
  <c r="AA100" i="37" s="1"/>
  <c r="AB100" i="37" s="1"/>
  <c r="U102" i="37"/>
  <c r="AA102" i="37" s="1"/>
  <c r="U104" i="37"/>
  <c r="AA104" i="37" s="1"/>
  <c r="AB104" i="37" s="1"/>
  <c r="U106" i="37"/>
  <c r="AA106" i="37" s="1"/>
  <c r="U108" i="37"/>
  <c r="AA108" i="37" s="1"/>
  <c r="AB108" i="37" s="1"/>
  <c r="U110" i="37"/>
  <c r="AA110" i="37" s="1"/>
  <c r="U112" i="37"/>
  <c r="AA112" i="37" s="1"/>
  <c r="U114" i="37"/>
  <c r="AA114" i="37" s="1"/>
  <c r="U116" i="37"/>
  <c r="AA116" i="37" s="1"/>
  <c r="AB116" i="37" s="1"/>
  <c r="U132" i="37"/>
  <c r="AA132" i="37" s="1"/>
  <c r="AB132" i="37" s="1"/>
  <c r="U140" i="37"/>
  <c r="AA140" i="37" s="1"/>
  <c r="AB140" i="37" s="1"/>
  <c r="U150" i="37"/>
  <c r="AA150" i="37" s="1"/>
  <c r="AB150" i="37" s="1"/>
  <c r="U152" i="37"/>
  <c r="AA152" i="37" s="1"/>
  <c r="AB152" i="37" s="1"/>
  <c r="U182" i="37"/>
  <c r="AA182" i="37" s="1"/>
  <c r="AB182" i="37" s="1"/>
  <c r="U192" i="37"/>
  <c r="AA192" i="37" s="1"/>
  <c r="AB192" i="37" s="1"/>
  <c r="U210" i="37"/>
  <c r="AA210" i="37" s="1"/>
  <c r="AB210" i="37" s="1"/>
  <c r="U232" i="37"/>
  <c r="U234" i="37"/>
  <c r="AA234" i="37" s="1"/>
  <c r="U238" i="37"/>
  <c r="AA238" i="37" s="1"/>
  <c r="AB238" i="37" s="1"/>
  <c r="U240" i="37"/>
  <c r="AA240" i="37" s="1"/>
  <c r="AB240" i="37" s="1"/>
  <c r="U242" i="37"/>
  <c r="AA242" i="37" s="1"/>
  <c r="AB242" i="37" s="1"/>
  <c r="U250" i="37"/>
  <c r="AA250" i="37" s="1"/>
  <c r="U252" i="37"/>
  <c r="AA252" i="37" s="1"/>
  <c r="AB252" i="37" s="1"/>
  <c r="U254" i="37"/>
  <c r="AA254" i="37" s="1"/>
  <c r="AB254" i="37" s="1"/>
  <c r="U270" i="37"/>
  <c r="U272" i="37"/>
  <c r="AA272" i="37" s="1"/>
  <c r="U278" i="37"/>
  <c r="AA278" i="37" s="1"/>
  <c r="AB278" i="37" s="1"/>
  <c r="AB277" i="37" s="1"/>
  <c r="V277" i="37" s="1"/>
  <c r="U280" i="37"/>
  <c r="U282" i="37"/>
  <c r="AA282" i="37" s="1"/>
  <c r="AB282" i="37" s="1"/>
  <c r="U284" i="37"/>
  <c r="AA284" i="37" s="1"/>
  <c r="AB284" i="37" s="1"/>
  <c r="U290" i="37"/>
  <c r="AA290" i="37" s="1"/>
  <c r="AB290" i="37" s="1"/>
  <c r="U294" i="37"/>
  <c r="AA294" i="37" s="1"/>
  <c r="AB294" i="37" s="1"/>
  <c r="U296" i="37"/>
  <c r="AA296" i="37" s="1"/>
  <c r="AB296" i="37" s="1"/>
  <c r="U298" i="37"/>
  <c r="AA298" i="37" s="1"/>
  <c r="AB298" i="37" s="1"/>
  <c r="U300" i="37"/>
  <c r="AA300" i="37" s="1"/>
  <c r="AB300" i="37" s="1"/>
  <c r="U302" i="37"/>
  <c r="AA302" i="37" s="1"/>
  <c r="AB302" i="37" s="1"/>
  <c r="U304" i="37"/>
  <c r="AA304" i="37" s="1"/>
  <c r="AB304" i="37" s="1"/>
  <c r="U306" i="37"/>
  <c r="AA306" i="37" s="1"/>
  <c r="AB306" i="37" s="1"/>
  <c r="U308" i="37"/>
  <c r="AA308" i="37" s="1"/>
  <c r="AB308" i="37" s="1"/>
  <c r="U310" i="37"/>
  <c r="AA310" i="37" s="1"/>
  <c r="AB310" i="37" s="1"/>
  <c r="U312" i="37"/>
  <c r="AA312" i="37" s="1"/>
  <c r="AB312" i="37" s="1"/>
  <c r="U314" i="37"/>
  <c r="AA314" i="37" s="1"/>
  <c r="AB314" i="37" s="1"/>
  <c r="U316" i="37"/>
  <c r="AA316" i="37" s="1"/>
  <c r="AB316" i="37" s="1"/>
  <c r="U318" i="37"/>
  <c r="AA318" i="37" s="1"/>
  <c r="AB318" i="37" s="1"/>
  <c r="U320" i="37"/>
  <c r="AA320" i="37" s="1"/>
  <c r="AB320" i="37" s="1"/>
  <c r="U322" i="37"/>
  <c r="AA322" i="37" s="1"/>
  <c r="AB322" i="37" s="1"/>
  <c r="U324" i="37"/>
  <c r="AA324" i="37" s="1"/>
  <c r="AB324" i="37" s="1"/>
  <c r="U328" i="37"/>
  <c r="AA328" i="37" s="1"/>
  <c r="AB328" i="37" s="1"/>
  <c r="U380" i="37"/>
  <c r="AA380" i="37" s="1"/>
  <c r="AB380" i="37" s="1"/>
  <c r="U410" i="37"/>
  <c r="AA410" i="37" s="1"/>
  <c r="AB410" i="37" s="1"/>
  <c r="AB409" i="37" s="1"/>
  <c r="AB408" i="37" s="1"/>
  <c r="V408" i="37" s="1"/>
  <c r="U414" i="37"/>
  <c r="AA414" i="37" s="1"/>
  <c r="AB414" i="37" s="1"/>
  <c r="U305" i="37"/>
  <c r="AA305" i="37" s="1"/>
  <c r="AB305" i="37" s="1"/>
  <c r="U313" i="37"/>
  <c r="AA313" i="37" s="1"/>
  <c r="AB313" i="37" s="1"/>
  <c r="U381" i="37"/>
  <c r="AA381" i="37" s="1"/>
  <c r="AB381" i="37" s="1"/>
  <c r="U389" i="37"/>
  <c r="AA389" i="37" s="1"/>
  <c r="AB389" i="37" s="1"/>
  <c r="U407" i="37"/>
  <c r="AA407" i="37" s="1"/>
  <c r="AB407" i="37" s="1"/>
  <c r="U426" i="37"/>
  <c r="AA426" i="37" s="1"/>
  <c r="AB426" i="37" s="1"/>
  <c r="U430" i="37"/>
  <c r="AA430" i="37" s="1"/>
  <c r="AB430" i="37" s="1"/>
  <c r="U460" i="37"/>
  <c r="AA460" i="37" s="1"/>
  <c r="AB460" i="37" s="1"/>
  <c r="U470" i="37"/>
  <c r="AA470" i="37" s="1"/>
  <c r="AB470" i="37" s="1"/>
  <c r="U482" i="37"/>
  <c r="AA482" i="37" s="1"/>
  <c r="AB482" i="37" s="1"/>
  <c r="U492" i="37"/>
  <c r="U494" i="37"/>
  <c r="AA494" i="37" s="1"/>
  <c r="AB494" i="37" s="1"/>
  <c r="U526" i="37"/>
  <c r="AA526" i="37" s="1"/>
  <c r="AB526" i="37" s="1"/>
  <c r="U550" i="37"/>
  <c r="AA550" i="37" s="1"/>
  <c r="U552" i="37"/>
  <c r="AA552" i="37" s="1"/>
  <c r="U554" i="37"/>
  <c r="AA554" i="37" s="1"/>
  <c r="U556" i="37"/>
  <c r="AA556" i="37" s="1"/>
  <c r="AB556" i="37" s="1"/>
  <c r="U560" i="37"/>
  <c r="AA560" i="37" s="1"/>
  <c r="AB560" i="37" s="1"/>
  <c r="U566" i="37"/>
  <c r="AA566" i="37" s="1"/>
  <c r="AB566" i="37" s="1"/>
  <c r="U570" i="37"/>
  <c r="AA570" i="37" s="1"/>
  <c r="AB570" i="37" s="1"/>
  <c r="U303" i="37"/>
  <c r="AA303" i="37" s="1"/>
  <c r="AB303" i="37" s="1"/>
  <c r="U311" i="37"/>
  <c r="AA311" i="37" s="1"/>
  <c r="AB311" i="37" s="1"/>
  <c r="U319" i="37"/>
  <c r="AA319" i="37" s="1"/>
  <c r="AB319" i="37" s="1"/>
  <c r="U329" i="37"/>
  <c r="AA329" i="37" s="1"/>
  <c r="AB329" i="37" s="1"/>
  <c r="U367" i="37"/>
  <c r="AA367" i="37" s="1"/>
  <c r="AB367" i="37" s="1"/>
  <c r="U301" i="37"/>
  <c r="AA301" i="37" s="1"/>
  <c r="AB301" i="37" s="1"/>
  <c r="U309" i="37"/>
  <c r="AA309" i="37" s="1"/>
  <c r="AB309" i="37" s="1"/>
  <c r="U317" i="37"/>
  <c r="AA317" i="37" s="1"/>
  <c r="AB317" i="37" s="1"/>
  <c r="U325" i="37"/>
  <c r="AA325" i="37" s="1"/>
  <c r="AB325" i="37" s="1"/>
  <c r="U327" i="37"/>
  <c r="AA327" i="37" s="1"/>
  <c r="AB327" i="37" s="1"/>
  <c r="AB326" i="37" s="1"/>
  <c r="V326" i="37" s="1"/>
  <c r="U425" i="37"/>
  <c r="AA425" i="37" s="1"/>
  <c r="AB425" i="37" s="1"/>
  <c r="U429" i="37"/>
  <c r="AA429" i="37" s="1"/>
  <c r="AB429" i="37" s="1"/>
  <c r="AB428" i="37" s="1"/>
  <c r="AB427" i="37" s="1"/>
  <c r="V427" i="37" s="1"/>
  <c r="U431" i="37"/>
  <c r="AA431" i="37" s="1"/>
  <c r="AB431" i="37" s="1"/>
  <c r="U443" i="37"/>
  <c r="AA443" i="37" s="1"/>
  <c r="AB443" i="37" s="1"/>
  <c r="U445" i="37"/>
  <c r="AA445" i="37" s="1"/>
  <c r="AB445" i="37" s="1"/>
  <c r="U463" i="37"/>
  <c r="AA463" i="37" s="1"/>
  <c r="AB463" i="37" s="1"/>
  <c r="U469" i="37"/>
  <c r="AA469" i="37" s="1"/>
  <c r="AB469" i="37" s="1"/>
  <c r="U481" i="37"/>
  <c r="AA481" i="37" s="1"/>
  <c r="AB481" i="37" s="1"/>
  <c r="U491" i="37"/>
  <c r="AA491" i="37" s="1"/>
  <c r="U495" i="37"/>
  <c r="AA495" i="37" s="1"/>
  <c r="AB495" i="37" s="1"/>
  <c r="U497" i="37"/>
  <c r="AA497" i="37" s="1"/>
  <c r="AB497" i="37" s="1"/>
  <c r="AB496" i="37" s="1"/>
  <c r="V496" i="37" s="1"/>
  <c r="U539" i="37"/>
  <c r="AA539" i="37" s="1"/>
  <c r="AB539" i="37" s="1"/>
  <c r="U551" i="37"/>
  <c r="AA551" i="37" s="1"/>
  <c r="U553" i="37"/>
  <c r="AA553" i="37" s="1"/>
  <c r="U555" i="37"/>
  <c r="AA555" i="37" s="1"/>
  <c r="AB555" i="37" s="1"/>
  <c r="U559" i="37"/>
  <c r="AA559" i="37" s="1"/>
  <c r="AB559" i="37" s="1"/>
  <c r="AB558" i="37" s="1"/>
  <c r="AB557" i="37" s="1"/>
  <c r="V557" i="37" s="1"/>
  <c r="U565" i="37"/>
  <c r="AA565" i="37" s="1"/>
  <c r="AB565" i="37" s="1"/>
  <c r="U567" i="37"/>
  <c r="AA567" i="37" s="1"/>
  <c r="AB567" i="37" s="1"/>
  <c r="U307" i="37"/>
  <c r="AA307" i="37" s="1"/>
  <c r="AB307" i="37" s="1"/>
  <c r="U14" i="37"/>
  <c r="AA14" i="37" s="1"/>
  <c r="AB14" i="37" s="1"/>
  <c r="U16" i="37"/>
  <c r="AA16" i="37" s="1"/>
  <c r="U18" i="37"/>
  <c r="AA18" i="37" s="1"/>
  <c r="AB18" i="37" s="1"/>
  <c r="U20" i="37"/>
  <c r="AA20" i="37" s="1"/>
  <c r="AB20" i="37" s="1"/>
  <c r="U22" i="37"/>
  <c r="AA22" i="37" s="1"/>
  <c r="AB22" i="37" s="1"/>
  <c r="U24" i="37"/>
  <c r="AA24" i="37" s="1"/>
  <c r="AB24" i="37" s="1"/>
  <c r="U26" i="37"/>
  <c r="AA26" i="37" s="1"/>
  <c r="AB26" i="37" s="1"/>
  <c r="U28" i="37"/>
  <c r="AA28" i="37" s="1"/>
  <c r="AB28" i="37" s="1"/>
  <c r="U30" i="37"/>
  <c r="AA30" i="37" s="1"/>
  <c r="U32" i="37"/>
  <c r="AA32" i="37" s="1"/>
  <c r="AB32" i="37" s="1"/>
  <c r="U34" i="37"/>
  <c r="AA34" i="37" s="1"/>
  <c r="AB34" i="37" s="1"/>
  <c r="U36" i="37"/>
  <c r="AA36" i="37" s="1"/>
  <c r="AB36" i="37" s="1"/>
  <c r="U46" i="37"/>
  <c r="AA46" i="37" s="1"/>
  <c r="AB46" i="37" s="1"/>
  <c r="U48" i="37"/>
  <c r="AA48" i="37" s="1"/>
  <c r="AB48" i="37" s="1"/>
  <c r="AB47" i="37" s="1"/>
  <c r="V47" i="37" s="1"/>
  <c r="U15" i="37"/>
  <c r="AA15" i="37" s="1"/>
  <c r="AB15" i="37" s="1"/>
  <c r="U17" i="37"/>
  <c r="AA17" i="37" s="1"/>
  <c r="AB17" i="37" s="1"/>
  <c r="U19" i="37"/>
  <c r="AA19" i="37" s="1"/>
  <c r="AB19" i="37" s="1"/>
  <c r="U21" i="37"/>
  <c r="AA21" i="37" s="1"/>
  <c r="AB21" i="37" s="1"/>
  <c r="U23" i="37"/>
  <c r="AA23" i="37" s="1"/>
  <c r="AB23" i="37" s="1"/>
  <c r="U25" i="37"/>
  <c r="AA25" i="37" s="1"/>
  <c r="AB25" i="37" s="1"/>
  <c r="U27" i="37"/>
  <c r="AA27" i="37" s="1"/>
  <c r="AB27" i="37" s="1"/>
  <c r="U29" i="37"/>
  <c r="AA29" i="37" s="1"/>
  <c r="AB29" i="37" s="1"/>
  <c r="U31" i="37"/>
  <c r="AA31" i="37" s="1"/>
  <c r="AB31" i="37" s="1"/>
  <c r="U33" i="37"/>
  <c r="AA33" i="37" s="1"/>
  <c r="AB33" i="37" s="1"/>
  <c r="U35" i="37"/>
  <c r="AA35" i="37" s="1"/>
  <c r="AB35" i="37" s="1"/>
  <c r="U37" i="37"/>
  <c r="U39" i="37"/>
  <c r="AA39" i="37" s="1"/>
  <c r="AB39" i="37" s="1"/>
  <c r="U49" i="37"/>
  <c r="AA49" i="37" s="1"/>
  <c r="AB49" i="37" s="1"/>
  <c r="U3" i="37"/>
  <c r="AA3" i="37" s="1"/>
  <c r="U5" i="37"/>
  <c r="AA5" i="37" s="1"/>
  <c r="U7" i="37"/>
  <c r="U9" i="37"/>
  <c r="AA9" i="37" s="1"/>
  <c r="U11" i="37"/>
  <c r="AA11" i="37" s="1"/>
  <c r="AB11" i="37" s="1"/>
  <c r="U13" i="37"/>
  <c r="AA13" i="37" s="1"/>
  <c r="AB13" i="37" s="1"/>
  <c r="U4" i="37"/>
  <c r="AA4" i="37" s="1"/>
  <c r="AB4" i="37" s="1"/>
  <c r="U6" i="37"/>
  <c r="AA6" i="37" s="1"/>
  <c r="AB6" i="37" s="1"/>
  <c r="U8" i="37"/>
  <c r="AA8" i="37" s="1"/>
  <c r="AB8" i="37" s="1"/>
  <c r="U10" i="37"/>
  <c r="AA10" i="37" s="1"/>
  <c r="AB10" i="37" s="1"/>
  <c r="U12" i="37"/>
  <c r="AA12" i="37" s="1"/>
  <c r="AB12" i="37" s="1"/>
  <c r="S4" i="37"/>
  <c r="S6" i="37"/>
  <c r="S7" i="37"/>
  <c r="T5" i="37"/>
  <c r="T7" i="37"/>
  <c r="T4" i="37"/>
  <c r="T6" i="37"/>
  <c r="S3" i="37"/>
  <c r="S5" i="37"/>
  <c r="T3" i="37"/>
  <c r="T2" i="37"/>
  <c r="S2" i="37"/>
  <c r="U2" i="37"/>
  <c r="AA2" i="37" s="1"/>
  <c r="AB2" i="37" s="1"/>
  <c r="T412" i="37"/>
  <c r="T552" i="37"/>
  <c r="S553" i="37"/>
  <c r="T556" i="37"/>
  <c r="S550" i="37"/>
  <c r="T553" i="37"/>
  <c r="S554" i="37"/>
  <c r="S412" i="37"/>
  <c r="T550" i="37"/>
  <c r="S551" i="37"/>
  <c r="T554" i="37"/>
  <c r="S555" i="37"/>
  <c r="S552" i="37"/>
  <c r="S556" i="37"/>
  <c r="T551" i="37"/>
  <c r="T555" i="37"/>
  <c r="T56" i="37"/>
  <c r="S57" i="37"/>
  <c r="S60" i="37"/>
  <c r="T61" i="37"/>
  <c r="S62" i="37"/>
  <c r="T65" i="37"/>
  <c r="S66" i="37"/>
  <c r="T112" i="37"/>
  <c r="S113" i="37"/>
  <c r="T57" i="37"/>
  <c r="S58" i="37"/>
  <c r="T60" i="37"/>
  <c r="T62" i="37"/>
  <c r="S63" i="37"/>
  <c r="T66" i="37"/>
  <c r="S67" i="37"/>
  <c r="T113" i="37"/>
  <c r="S59" i="37"/>
  <c r="S64" i="37"/>
  <c r="S61" i="37"/>
  <c r="T67" i="37"/>
  <c r="S112" i="37"/>
  <c r="T58" i="37"/>
  <c r="T59" i="37"/>
  <c r="T63" i="37"/>
  <c r="T64" i="37"/>
  <c r="S65" i="37"/>
  <c r="S56" i="37"/>
  <c r="T9" i="37"/>
  <c r="S10" i="37"/>
  <c r="T13" i="37"/>
  <c r="S14" i="37"/>
  <c r="T17" i="37"/>
  <c r="S18" i="37"/>
  <c r="T21" i="37"/>
  <c r="S22" i="37"/>
  <c r="T25" i="37"/>
  <c r="S26" i="37"/>
  <c r="T29" i="37"/>
  <c r="S30" i="37"/>
  <c r="T33" i="37"/>
  <c r="S34" i="37"/>
  <c r="T37" i="37"/>
  <c r="S38" i="37"/>
  <c r="T41" i="37"/>
  <c r="T44" i="37"/>
  <c r="S45" i="37"/>
  <c r="T48" i="37"/>
  <c r="S49" i="37"/>
  <c r="T52" i="37"/>
  <c r="S53" i="37"/>
  <c r="T11" i="37"/>
  <c r="S12" i="37"/>
  <c r="S16" i="37"/>
  <c r="T19" i="37"/>
  <c r="S20" i="37"/>
  <c r="T35" i="37"/>
  <c r="S36" i="37"/>
  <c r="T39" i="37"/>
  <c r="S40" i="37"/>
  <c r="T42" i="37"/>
  <c r="T50" i="37"/>
  <c r="S9" i="37"/>
  <c r="T12" i="37"/>
  <c r="S13" i="37"/>
  <c r="T16" i="37"/>
  <c r="S17" i="37"/>
  <c r="T20" i="37"/>
  <c r="S21" i="37"/>
  <c r="T24" i="37"/>
  <c r="S25" i="37"/>
  <c r="T28" i="37"/>
  <c r="S29" i="37"/>
  <c r="T32" i="37"/>
  <c r="S33" i="37"/>
  <c r="T36" i="37"/>
  <c r="S37" i="37"/>
  <c r="T40" i="37"/>
  <c r="S41" i="37"/>
  <c r="T43" i="37"/>
  <c r="S44" i="37"/>
  <c r="S48" i="37"/>
  <c r="T51" i="37"/>
  <c r="T55" i="37"/>
  <c r="T10" i="37"/>
  <c r="S11" i="37"/>
  <c r="T14" i="37"/>
  <c r="S15" i="37"/>
  <c r="T18" i="37"/>
  <c r="S19" i="37"/>
  <c r="T22" i="37"/>
  <c r="S23" i="37"/>
  <c r="T26" i="37"/>
  <c r="S27" i="37"/>
  <c r="T30" i="37"/>
  <c r="S31" i="37"/>
  <c r="T34" i="37"/>
  <c r="S35" i="37"/>
  <c r="T38" i="37"/>
  <c r="S39" i="37"/>
  <c r="S42" i="37"/>
  <c r="T45" i="37"/>
  <c r="S46" i="37"/>
  <c r="T49" i="37"/>
  <c r="S50" i="37"/>
  <c r="T53" i="37"/>
  <c r="S54" i="37"/>
  <c r="T15" i="37"/>
  <c r="T23" i="37"/>
  <c r="S24" i="37"/>
  <c r="T27" i="37"/>
  <c r="S28" i="37"/>
  <c r="T31" i="37"/>
  <c r="S32" i="37"/>
  <c r="S43" i="37"/>
  <c r="T46" i="37"/>
  <c r="S47" i="37"/>
  <c r="S51" i="37"/>
  <c r="T54" i="37"/>
  <c r="S55" i="37"/>
  <c r="T47" i="37"/>
  <c r="S52" i="37"/>
  <c r="T8" i="37"/>
  <c r="S8" i="37"/>
  <c r="Z668" i="37"/>
  <c r="N86" i="37"/>
  <c r="R86" i="37" s="1"/>
  <c r="S86" i="37" s="1"/>
  <c r="N85" i="37"/>
  <c r="R85" i="37" s="1"/>
  <c r="S85" i="37" s="1"/>
  <c r="N84" i="37"/>
  <c r="R84" i="37" s="1"/>
  <c r="S84" i="37" s="1"/>
  <c r="N83" i="37"/>
  <c r="R83" i="37" s="1"/>
  <c r="S83" i="37" s="1"/>
  <c r="N82" i="37"/>
  <c r="R82" i="37" s="1"/>
  <c r="S82" i="37" s="1"/>
  <c r="N81" i="37"/>
  <c r="R81" i="37" s="1"/>
  <c r="S81" i="37" s="1"/>
  <c r="N80" i="37"/>
  <c r="R80" i="37" s="1"/>
  <c r="S80" i="37" s="1"/>
  <c r="N79" i="37"/>
  <c r="R79" i="37" s="1"/>
  <c r="S79" i="37" s="1"/>
  <c r="N78" i="37"/>
  <c r="R78" i="37" s="1"/>
  <c r="S78" i="37" s="1"/>
  <c r="N77" i="37"/>
  <c r="R77" i="37" s="1"/>
  <c r="S77" i="37" s="1"/>
  <c r="N76" i="37"/>
  <c r="R76" i="37" s="1"/>
  <c r="S76" i="37" s="1"/>
  <c r="N75" i="37"/>
  <c r="R75" i="37" s="1"/>
  <c r="S75" i="37" s="1"/>
  <c r="N74" i="37"/>
  <c r="R74" i="37" s="1"/>
  <c r="S74" i="37" s="1"/>
  <c r="N73" i="37"/>
  <c r="R73" i="37" s="1"/>
  <c r="S73" i="37" s="1"/>
  <c r="N72" i="37"/>
  <c r="R72" i="37" s="1"/>
  <c r="S72" i="37" s="1"/>
  <c r="N71" i="37"/>
  <c r="R71" i="37" s="1"/>
  <c r="S71" i="37" s="1"/>
  <c r="N70" i="37"/>
  <c r="R70" i="37" s="1"/>
  <c r="S70" i="37" s="1"/>
  <c r="N69" i="37"/>
  <c r="R69" i="37" s="1"/>
  <c r="S69" i="37" s="1"/>
  <c r="N68" i="37"/>
  <c r="R68" i="37" s="1"/>
  <c r="S68" i="37" s="1"/>
  <c r="N87" i="37"/>
  <c r="R87" i="37" s="1"/>
  <c r="S87" i="37" s="1"/>
  <c r="AB96" i="37" l="1"/>
  <c r="AB95" i="37" s="1"/>
  <c r="AB94" i="37" s="1"/>
  <c r="V94" i="37" s="1"/>
  <c r="AB82" i="37"/>
  <c r="AB81" i="37" s="1"/>
  <c r="AB80" i="37" s="1"/>
  <c r="V80" i="37" s="1"/>
  <c r="AB110" i="37"/>
  <c r="AB109" i="37" s="1"/>
  <c r="V109" i="37" s="1"/>
  <c r="AB90" i="37"/>
  <c r="AB89" i="37" s="1"/>
  <c r="AB88" i="37" s="1"/>
  <c r="AB87" i="37" s="1"/>
  <c r="V87" i="37" s="1"/>
  <c r="AB234" i="37"/>
  <c r="AB233" i="37" s="1"/>
  <c r="AB554" i="37"/>
  <c r="AB553" i="37" s="1"/>
  <c r="AB552" i="37" s="1"/>
  <c r="AB551" i="37" s="1"/>
  <c r="AB550" i="37" s="1"/>
  <c r="V550" i="37" s="1"/>
  <c r="AA37" i="37"/>
  <c r="AB37" i="37" s="1"/>
  <c r="V37" i="37" s="1"/>
  <c r="V487" i="37"/>
  <c r="AA492" i="37"/>
  <c r="AB492" i="37" s="1"/>
  <c r="AB491" i="37" s="1"/>
  <c r="V491" i="37" s="1"/>
  <c r="AB251" i="37"/>
  <c r="AB250" i="37" s="1"/>
  <c r="V250" i="37" s="1"/>
  <c r="AB237" i="37"/>
  <c r="AB236" i="37" s="1"/>
  <c r="V236" i="37" s="1"/>
  <c r="AB69" i="37"/>
  <c r="AB68" i="37" s="1"/>
  <c r="AB67" i="37" s="1"/>
  <c r="V67" i="37" s="1"/>
  <c r="AB3" i="37"/>
  <c r="V3" i="37" s="1"/>
  <c r="AB30" i="37"/>
  <c r="V30" i="37" s="1"/>
  <c r="V265" i="37"/>
  <c r="AA270" i="37"/>
  <c r="AB270" i="37" s="1"/>
  <c r="AB269" i="37" s="1"/>
  <c r="V269" i="37" s="1"/>
  <c r="V227" i="37"/>
  <c r="AA232" i="37"/>
  <c r="V268" i="37"/>
  <c r="AA273" i="37"/>
  <c r="AB273" i="37" s="1"/>
  <c r="AB272" i="37" s="1"/>
  <c r="V272" i="37" s="1"/>
  <c r="AB115" i="37"/>
  <c r="AB114" i="37" s="1"/>
  <c r="AB113" i="37" s="1"/>
  <c r="AB112" i="37" s="1"/>
  <c r="V112" i="37" s="1"/>
  <c r="AB107" i="37"/>
  <c r="AB106" i="37" s="1"/>
  <c r="AB105" i="37" s="1"/>
  <c r="V105" i="37" s="1"/>
  <c r="AB77" i="37"/>
  <c r="AB76" i="37" s="1"/>
  <c r="V76" i="37" s="1"/>
  <c r="V275" i="37"/>
  <c r="AA280" i="37"/>
  <c r="AB280" i="37" s="1"/>
  <c r="AB279" i="37" s="1"/>
  <c r="V279" i="37" s="1"/>
  <c r="AA60" i="37"/>
  <c r="AB60" i="37" s="1"/>
  <c r="V60" i="37" s="1"/>
  <c r="AB283" i="37"/>
  <c r="V283" i="37" s="1"/>
  <c r="AB103" i="37"/>
  <c r="AB102" i="37" s="1"/>
  <c r="AB101" i="37" s="1"/>
  <c r="V101" i="37" s="1"/>
  <c r="V61" i="37"/>
  <c r="AA66" i="37"/>
  <c r="AB66" i="37" s="1"/>
  <c r="AB65" i="37" s="1"/>
  <c r="V65" i="37" s="1"/>
  <c r="AB99" i="37"/>
  <c r="AB98" i="37" s="1"/>
  <c r="V98" i="37" s="1"/>
  <c r="AB5" i="37"/>
  <c r="V5" i="37" s="1"/>
  <c r="AB16" i="37"/>
  <c r="V16" i="37" s="1"/>
  <c r="AB9" i="37"/>
  <c r="V9" i="37" s="1"/>
  <c r="AA7" i="37"/>
  <c r="AB7" i="37" s="1"/>
  <c r="V7" i="37" s="1"/>
  <c r="V2" i="37"/>
  <c r="V52" i="37"/>
  <c r="Z592" i="37"/>
  <c r="Z599" i="37"/>
  <c r="Z597" i="37"/>
  <c r="Z590" i="37"/>
  <c r="V322" i="37"/>
  <c r="V290" i="37"/>
  <c r="V469" i="37"/>
  <c r="V431" i="37"/>
  <c r="V389" i="37"/>
  <c r="V313" i="37"/>
  <c r="V302" i="37"/>
  <c r="V294" i="37"/>
  <c r="V560" i="37"/>
  <c r="V482" i="37"/>
  <c r="V426" i="37"/>
  <c r="V328" i="37"/>
  <c r="V318" i="37"/>
  <c r="V310" i="37"/>
  <c r="V303" i="37"/>
  <c r="V293" i="37"/>
  <c r="V253" i="37"/>
  <c r="V239" i="37"/>
  <c r="V209" i="37"/>
  <c r="V177" i="37"/>
  <c r="V151" i="37"/>
  <c r="V254" i="37"/>
  <c r="V240" i="37"/>
  <c r="V210" i="37"/>
  <c r="V150" i="37"/>
  <c r="V567" i="37"/>
  <c r="V495" i="37"/>
  <c r="V463" i="37"/>
  <c r="V381" i="37"/>
  <c r="V325" i="37"/>
  <c r="V311" i="37"/>
  <c r="V282" i="37"/>
  <c r="V526" i="37"/>
  <c r="V470" i="37"/>
  <c r="V414" i="37"/>
  <c r="V324" i="37"/>
  <c r="V316" i="37"/>
  <c r="V308" i="37"/>
  <c r="V301" i="37"/>
  <c r="V291" i="37"/>
  <c r="V246" i="37"/>
  <c r="V197" i="37"/>
  <c r="V171" i="37"/>
  <c r="V149" i="37"/>
  <c r="V192" i="37"/>
  <c r="V140" i="37"/>
  <c r="V565" i="37"/>
  <c r="V445" i="37"/>
  <c r="V425" i="37"/>
  <c r="V367" i="37"/>
  <c r="V319" i="37"/>
  <c r="V309" i="37"/>
  <c r="V304" i="37"/>
  <c r="V570" i="37"/>
  <c r="V494" i="37"/>
  <c r="V460" i="37"/>
  <c r="V314" i="37"/>
  <c r="V306" i="37"/>
  <c r="V299" i="37"/>
  <c r="V289" i="37"/>
  <c r="V189" i="37"/>
  <c r="V155" i="37"/>
  <c r="V143" i="37"/>
  <c r="V182" i="37"/>
  <c r="V300" i="37"/>
  <c r="V539" i="37"/>
  <c r="V481" i="37"/>
  <c r="V443" i="37"/>
  <c r="V407" i="37"/>
  <c r="V329" i="37"/>
  <c r="V317" i="37"/>
  <c r="V307" i="37"/>
  <c r="V296" i="37"/>
  <c r="V566" i="37"/>
  <c r="V430" i="37"/>
  <c r="V380" i="37"/>
  <c r="V320" i="37"/>
  <c r="V312" i="37"/>
  <c r="V298" i="37"/>
  <c r="V305" i="37"/>
  <c r="V297" i="37"/>
  <c r="V267" i="37"/>
  <c r="V241" i="37"/>
  <c r="V187" i="37"/>
  <c r="V153" i="37"/>
  <c r="V242" i="37"/>
  <c r="V152" i="37"/>
  <c r="V133" i="37"/>
  <c r="V132" i="37"/>
  <c r="V135" i="37"/>
  <c r="V35" i="37"/>
  <c r="V27" i="37"/>
  <c r="V19" i="37"/>
  <c r="V84" i="37"/>
  <c r="V46" i="37"/>
  <c r="V22" i="37"/>
  <c r="V14" i="37"/>
  <c r="V117" i="37"/>
  <c r="V49" i="37"/>
  <c r="V33" i="37"/>
  <c r="V25" i="37"/>
  <c r="V56" i="37"/>
  <c r="V36" i="37"/>
  <c r="V28" i="37"/>
  <c r="V20" i="37"/>
  <c r="V12" i="37"/>
  <c r="V85" i="37"/>
  <c r="V72" i="37"/>
  <c r="V39" i="37"/>
  <c r="V23" i="37"/>
  <c r="V15" i="37"/>
  <c r="V64" i="37"/>
  <c r="V54" i="37"/>
  <c r="V34" i="37"/>
  <c r="V26" i="37"/>
  <c r="V18" i="37"/>
  <c r="V11" i="37"/>
  <c r="V75" i="37"/>
  <c r="V63" i="37"/>
  <c r="V29" i="37"/>
  <c r="V21" i="37"/>
  <c r="V13" i="37"/>
  <c r="V62" i="37"/>
  <c r="V43" i="37"/>
  <c r="V32" i="37"/>
  <c r="V24" i="37"/>
  <c r="Z606" i="37"/>
  <c r="Z604" i="37"/>
  <c r="T79" i="37"/>
  <c r="T83" i="37"/>
  <c r="T87" i="37"/>
  <c r="T68" i="37"/>
  <c r="T85" i="37"/>
  <c r="T77" i="37"/>
  <c r="T70" i="37"/>
  <c r="T80" i="37"/>
  <c r="T72" i="37"/>
  <c r="T75" i="37"/>
  <c r="T86" i="37"/>
  <c r="T74" i="37"/>
  <c r="T82" i="37"/>
  <c r="T71" i="37"/>
  <c r="T78" i="37"/>
  <c r="T81" i="37"/>
  <c r="T73" i="37"/>
  <c r="T84" i="37"/>
  <c r="T76" i="37"/>
  <c r="T69" i="37"/>
  <c r="Z618" i="37"/>
  <c r="Z611" i="37"/>
  <c r="Z620" i="37"/>
  <c r="Z613" i="37"/>
  <c r="Z625" i="37"/>
  <c r="Z627" i="37" s="1"/>
  <c r="Z634" i="37"/>
  <c r="Z632" i="37"/>
  <c r="Z641" i="37"/>
  <c r="Z639" i="37"/>
  <c r="Z648" i="37"/>
  <c r="Z646" i="37"/>
  <c r="Z653" i="37"/>
  <c r="Z655" i="37" s="1"/>
  <c r="Z660" i="37"/>
  <c r="Z662" i="37" s="1"/>
  <c r="Z667" i="37"/>
  <c r="Z670" i="37"/>
  <c r="Z669" i="37"/>
  <c r="Z675" i="37"/>
  <c r="N116" i="37"/>
  <c r="N115" i="37"/>
  <c r="N114" i="37"/>
  <c r="N113" i="37"/>
  <c r="R113" i="37" s="1"/>
  <c r="N112" i="37"/>
  <c r="R112" i="37" s="1"/>
  <c r="N111" i="37"/>
  <c r="N110" i="37"/>
  <c r="N109" i="37"/>
  <c r="N108" i="37"/>
  <c r="N107" i="37"/>
  <c r="N106" i="37"/>
  <c r="N105" i="37"/>
  <c r="N104" i="37"/>
  <c r="N103" i="37"/>
  <c r="N102" i="37"/>
  <c r="N101" i="37"/>
  <c r="N100" i="37"/>
  <c r="N99" i="37"/>
  <c r="N98" i="37"/>
  <c r="N97" i="37"/>
  <c r="N96" i="37"/>
  <c r="N95" i="37"/>
  <c r="N94" i="37"/>
  <c r="N93" i="37"/>
  <c r="N92" i="37"/>
  <c r="N91" i="37"/>
  <c r="N90" i="37"/>
  <c r="N89" i="37"/>
  <c r="N88" i="37"/>
  <c r="N117" i="37"/>
  <c r="R117" i="37" l="1"/>
  <c r="S117" i="37" s="1"/>
  <c r="T117" i="37"/>
  <c r="AB232" i="37"/>
  <c r="AB231" i="37" s="1"/>
  <c r="V231" i="37" s="1"/>
  <c r="R91" i="37"/>
  <c r="S91" i="37" s="1"/>
  <c r="T91" i="37"/>
  <c r="R90" i="37"/>
  <c r="S90" i="37" s="1"/>
  <c r="T90" i="37"/>
  <c r="R94" i="37"/>
  <c r="S94" i="37" s="1"/>
  <c r="T94" i="37"/>
  <c r="R98" i="37"/>
  <c r="S98" i="37" s="1"/>
  <c r="T98" i="37"/>
  <c r="R102" i="37"/>
  <c r="S102" i="37" s="1"/>
  <c r="T102" i="37"/>
  <c r="R106" i="37"/>
  <c r="S106" i="37" s="1"/>
  <c r="T106" i="37"/>
  <c r="R110" i="37"/>
  <c r="S110" i="37" s="1"/>
  <c r="T110" i="37"/>
  <c r="R114" i="37"/>
  <c r="S114" i="37" s="1"/>
  <c r="T114" i="37"/>
  <c r="R103" i="37"/>
  <c r="S103" i="37" s="1"/>
  <c r="T103" i="37"/>
  <c r="R115" i="37"/>
  <c r="S115" i="37" s="1"/>
  <c r="T115" i="37"/>
  <c r="R99" i="37"/>
  <c r="S99" i="37" s="1"/>
  <c r="T99" i="37"/>
  <c r="R107" i="37"/>
  <c r="S107" i="37" s="1"/>
  <c r="T107" i="37"/>
  <c r="R111" i="37"/>
  <c r="S111" i="37" s="1"/>
  <c r="T111" i="37"/>
  <c r="R108" i="37"/>
  <c r="S108" i="37" s="1"/>
  <c r="T108" i="37"/>
  <c r="R95" i="37"/>
  <c r="S95" i="37" s="1"/>
  <c r="T95" i="37"/>
  <c r="R88" i="37"/>
  <c r="S88" i="37" s="1"/>
  <c r="T88" i="37"/>
  <c r="R92" i="37"/>
  <c r="S92" i="37" s="1"/>
  <c r="T92" i="37"/>
  <c r="R96" i="37"/>
  <c r="S96" i="37" s="1"/>
  <c r="T96" i="37"/>
  <c r="R100" i="37"/>
  <c r="S100" i="37" s="1"/>
  <c r="T100" i="37"/>
  <c r="R104" i="37"/>
  <c r="S104" i="37" s="1"/>
  <c r="T104" i="37"/>
  <c r="R116" i="37"/>
  <c r="S116" i="37" s="1"/>
  <c r="T116" i="37"/>
  <c r="R89" i="37"/>
  <c r="S89" i="37" s="1"/>
  <c r="T89" i="37"/>
  <c r="R93" i="37"/>
  <c r="S93" i="37" s="1"/>
  <c r="T93" i="37"/>
  <c r="R97" i="37"/>
  <c r="S97" i="37" s="1"/>
  <c r="T97" i="37"/>
  <c r="R101" i="37"/>
  <c r="S101" i="37" s="1"/>
  <c r="T101" i="37"/>
  <c r="R105" i="37"/>
  <c r="S105" i="37" s="1"/>
  <c r="T105" i="37"/>
  <c r="R109" i="37"/>
  <c r="S109" i="37" s="1"/>
  <c r="T109" i="37"/>
  <c r="Z689" i="37"/>
  <c r="Z677" i="37"/>
  <c r="Z682" i="37"/>
  <c r="Z691" i="37" l="1"/>
  <c r="Z684" i="37"/>
  <c r="N118" i="37" l="1"/>
  <c r="N559" i="37"/>
  <c r="N549" i="37"/>
  <c r="N544" i="37"/>
  <c r="N543" i="37"/>
  <c r="N541" i="37"/>
  <c r="R543" i="37" l="1"/>
  <c r="S543" i="37" s="1"/>
  <c r="T543" i="37"/>
  <c r="R549" i="37"/>
  <c r="S549" i="37" s="1"/>
  <c r="T549" i="37"/>
  <c r="R541" i="37"/>
  <c r="S541" i="37" s="1"/>
  <c r="T541" i="37"/>
  <c r="R559" i="37"/>
  <c r="S559" i="37" s="1"/>
  <c r="T559" i="37"/>
  <c r="R118" i="37"/>
  <c r="S118" i="37" s="1"/>
  <c r="T118" i="37"/>
  <c r="R544" i="37"/>
  <c r="S544" i="37" s="1"/>
  <c r="T544" i="37"/>
  <c r="N120" i="37" l="1"/>
  <c r="N119" i="37"/>
  <c r="R119" i="37" l="1"/>
  <c r="S119" i="37" s="1"/>
  <c r="T119" i="37"/>
  <c r="R120" i="37"/>
  <c r="S120" i="37" s="1"/>
  <c r="T120" i="37"/>
  <c r="Z696" i="37"/>
  <c r="N121" i="37"/>
  <c r="R121" i="37" l="1"/>
  <c r="S121" i="37" s="1"/>
  <c r="T121" i="37"/>
  <c r="Z698" i="37"/>
  <c r="N131" i="37" l="1"/>
  <c r="N130" i="37"/>
  <c r="N129" i="37"/>
  <c r="N128" i="37"/>
  <c r="N127" i="37"/>
  <c r="N126" i="37"/>
  <c r="N125" i="37"/>
  <c r="N124" i="37"/>
  <c r="N123" i="37"/>
  <c r="N122" i="37"/>
  <c r="R128" i="37" l="1"/>
  <c r="S128" i="37" s="1"/>
  <c r="T128" i="37"/>
  <c r="R130" i="37"/>
  <c r="S130" i="37" s="1"/>
  <c r="T130" i="37"/>
  <c r="R125" i="37"/>
  <c r="S125" i="37" s="1"/>
  <c r="T125" i="37"/>
  <c r="R122" i="37"/>
  <c r="S122" i="37" s="1"/>
  <c r="T122" i="37"/>
  <c r="R126" i="37"/>
  <c r="S126" i="37" s="1"/>
  <c r="T126" i="37"/>
  <c r="R129" i="37"/>
  <c r="S129" i="37" s="1"/>
  <c r="T129" i="37"/>
  <c r="R123" i="37"/>
  <c r="S123" i="37" s="1"/>
  <c r="T123" i="37"/>
  <c r="R127" i="37"/>
  <c r="S127" i="37" s="1"/>
  <c r="T127" i="37"/>
  <c r="R124" i="37"/>
  <c r="S124" i="37" s="1"/>
  <c r="T124" i="37"/>
  <c r="R131" i="37"/>
  <c r="S131" i="37" s="1"/>
  <c r="T131" i="37"/>
  <c r="Z703" i="37"/>
  <c r="N132" i="37"/>
  <c r="R132" i="37" l="1"/>
  <c r="S132" i="37" s="1"/>
  <c r="T132" i="37"/>
  <c r="Z705" i="37"/>
  <c r="Z710" i="37"/>
  <c r="Z712" i="37" l="1"/>
  <c r="N133" i="37"/>
  <c r="N152" i="37"/>
  <c r="N151" i="37"/>
  <c r="N150" i="37"/>
  <c r="N149" i="37"/>
  <c r="N148" i="37"/>
  <c r="N147" i="37"/>
  <c r="N146" i="37"/>
  <c r="N145" i="37"/>
  <c r="N144" i="37"/>
  <c r="N143" i="37"/>
  <c r="N142" i="37"/>
  <c r="N141" i="37"/>
  <c r="N140" i="37"/>
  <c r="N139" i="37"/>
  <c r="N138" i="37"/>
  <c r="N137" i="37"/>
  <c r="N136" i="37"/>
  <c r="N135" i="37"/>
  <c r="N134" i="37"/>
  <c r="N153" i="37"/>
  <c r="R139" i="37" l="1"/>
  <c r="S139" i="37" s="1"/>
  <c r="T139" i="37"/>
  <c r="R151" i="37"/>
  <c r="S151" i="37" s="1"/>
  <c r="T151" i="37"/>
  <c r="R135" i="37"/>
  <c r="S135" i="37" s="1"/>
  <c r="T135" i="37"/>
  <c r="R144" i="37"/>
  <c r="S144" i="37" s="1"/>
  <c r="T144" i="37"/>
  <c r="R148" i="37"/>
  <c r="S148" i="37" s="1"/>
  <c r="T148" i="37"/>
  <c r="R152" i="37"/>
  <c r="S152" i="37" s="1"/>
  <c r="T152" i="37"/>
  <c r="R143" i="37"/>
  <c r="S143" i="37" s="1"/>
  <c r="T143" i="37"/>
  <c r="R136" i="37"/>
  <c r="S136" i="37" s="1"/>
  <c r="T136" i="37"/>
  <c r="R137" i="37"/>
  <c r="S137" i="37" s="1"/>
  <c r="T137" i="37"/>
  <c r="R145" i="37"/>
  <c r="S145" i="37" s="1"/>
  <c r="T145" i="37"/>
  <c r="R149" i="37"/>
  <c r="S149" i="37" s="1"/>
  <c r="T149" i="37"/>
  <c r="R133" i="37"/>
  <c r="S133" i="37" s="1"/>
  <c r="T133" i="37"/>
  <c r="R147" i="37"/>
  <c r="S147" i="37" s="1"/>
  <c r="T147" i="37"/>
  <c r="R140" i="37"/>
  <c r="S140" i="37" s="1"/>
  <c r="T140" i="37"/>
  <c r="R153" i="37"/>
  <c r="S153" i="37" s="1"/>
  <c r="T153" i="37"/>
  <c r="R141" i="37"/>
  <c r="S141" i="37" s="1"/>
  <c r="T141" i="37"/>
  <c r="R134" i="37"/>
  <c r="S134" i="37" s="1"/>
  <c r="T134" i="37"/>
  <c r="R138" i="37"/>
  <c r="S138" i="37" s="1"/>
  <c r="T138" i="37"/>
  <c r="R142" i="37"/>
  <c r="S142" i="37" s="1"/>
  <c r="T142" i="37"/>
  <c r="R146" i="37"/>
  <c r="S146" i="37" s="1"/>
  <c r="T146" i="37"/>
  <c r="R150" i="37"/>
  <c r="S150" i="37" s="1"/>
  <c r="T150" i="37"/>
  <c r="Z717" i="37"/>
  <c r="Z719" i="37" l="1"/>
  <c r="N154" i="37"/>
  <c r="R154" i="37" l="1"/>
  <c r="S154" i="37" s="1"/>
  <c r="T154" i="37"/>
  <c r="Z724" i="37"/>
  <c r="Z726" i="37" l="1"/>
  <c r="N170" i="37" l="1"/>
  <c r="N169" i="37"/>
  <c r="N168" i="37"/>
  <c r="N167" i="37"/>
  <c r="N166" i="37"/>
  <c r="N165" i="37"/>
  <c r="N164" i="37"/>
  <c r="N163" i="37"/>
  <c r="N162" i="37"/>
  <c r="N161" i="37"/>
  <c r="N160" i="37"/>
  <c r="N159" i="37"/>
  <c r="N158" i="37"/>
  <c r="N157" i="37"/>
  <c r="N156" i="37"/>
  <c r="N155" i="37"/>
  <c r="R155" i="37" l="1"/>
  <c r="S155" i="37" s="1"/>
  <c r="T155" i="37"/>
  <c r="R167" i="37"/>
  <c r="S167" i="37" s="1"/>
  <c r="T167" i="37"/>
  <c r="R156" i="37"/>
  <c r="S156" i="37" s="1"/>
  <c r="T156" i="37"/>
  <c r="R169" i="37"/>
  <c r="S169" i="37" s="1"/>
  <c r="T169" i="37"/>
  <c r="R159" i="37"/>
  <c r="S159" i="37" s="1"/>
  <c r="T159" i="37"/>
  <c r="R163" i="37"/>
  <c r="S163" i="37" s="1"/>
  <c r="T163" i="37"/>
  <c r="R160" i="37"/>
  <c r="S160" i="37" s="1"/>
  <c r="T160" i="37"/>
  <c r="R164" i="37"/>
  <c r="S164" i="37" s="1"/>
  <c r="T164" i="37"/>
  <c r="R168" i="37"/>
  <c r="S168" i="37" s="1"/>
  <c r="T168" i="37"/>
  <c r="R157" i="37"/>
  <c r="S157" i="37" s="1"/>
  <c r="T157" i="37"/>
  <c r="R161" i="37"/>
  <c r="S161" i="37" s="1"/>
  <c r="T161" i="37"/>
  <c r="R165" i="37"/>
  <c r="S165" i="37" s="1"/>
  <c r="T165" i="37"/>
  <c r="R158" i="37"/>
  <c r="S158" i="37" s="1"/>
  <c r="T158" i="37"/>
  <c r="R162" i="37"/>
  <c r="S162" i="37" s="1"/>
  <c r="T162" i="37"/>
  <c r="R166" i="37"/>
  <c r="S166" i="37" s="1"/>
  <c r="T166" i="37"/>
  <c r="R170" i="37"/>
  <c r="S170" i="37" s="1"/>
  <c r="T170" i="37"/>
  <c r="Z731" i="37"/>
  <c r="Z733" i="37" l="1"/>
  <c r="N560" i="37"/>
  <c r="R560" i="37" l="1"/>
  <c r="S560" i="37" s="1"/>
  <c r="T560" i="37"/>
  <c r="N196" i="37" l="1"/>
  <c r="N195" i="37"/>
  <c r="N194" i="37"/>
  <c r="N193" i="37"/>
  <c r="N192" i="37"/>
  <c r="N191" i="37"/>
  <c r="N190" i="37"/>
  <c r="N189" i="37"/>
  <c r="N188" i="37"/>
  <c r="N187" i="37"/>
  <c r="N186" i="37"/>
  <c r="N185" i="37"/>
  <c r="N184" i="37"/>
  <c r="N183" i="37"/>
  <c r="N182" i="37"/>
  <c r="N181" i="37"/>
  <c r="N180" i="37"/>
  <c r="N179" i="37"/>
  <c r="N178" i="37"/>
  <c r="N177" i="37"/>
  <c r="N176" i="37"/>
  <c r="N175" i="37"/>
  <c r="N174" i="37"/>
  <c r="N173" i="37"/>
  <c r="N172" i="37"/>
  <c r="N171" i="37"/>
  <c r="N197" i="37"/>
  <c r="R185" i="37" l="1"/>
  <c r="S185" i="37" s="1"/>
  <c r="T185" i="37"/>
  <c r="R193" i="37"/>
  <c r="S193" i="37" s="1"/>
  <c r="T193" i="37"/>
  <c r="R173" i="37"/>
  <c r="S173" i="37" s="1"/>
  <c r="T173" i="37"/>
  <c r="R178" i="37"/>
  <c r="S178" i="37" s="1"/>
  <c r="T178" i="37"/>
  <c r="R194" i="37"/>
  <c r="S194" i="37" s="1"/>
  <c r="T194" i="37"/>
  <c r="R197" i="37"/>
  <c r="S197" i="37" s="1"/>
  <c r="T197" i="37"/>
  <c r="R181" i="37"/>
  <c r="S181" i="37" s="1"/>
  <c r="T181" i="37"/>
  <c r="R174" i="37"/>
  <c r="S174" i="37" s="1"/>
  <c r="T174" i="37"/>
  <c r="R182" i="37"/>
  <c r="S182" i="37" s="1"/>
  <c r="T182" i="37"/>
  <c r="R186" i="37"/>
  <c r="S186" i="37" s="1"/>
  <c r="T186" i="37"/>
  <c r="R190" i="37"/>
  <c r="S190" i="37" s="1"/>
  <c r="T190" i="37"/>
  <c r="R171" i="37"/>
  <c r="S171" i="37" s="1"/>
  <c r="T171" i="37"/>
  <c r="R175" i="37"/>
  <c r="S175" i="37" s="1"/>
  <c r="T175" i="37"/>
  <c r="R179" i="37"/>
  <c r="S179" i="37" s="1"/>
  <c r="T179" i="37"/>
  <c r="R183" i="37"/>
  <c r="S183" i="37" s="1"/>
  <c r="T183" i="37"/>
  <c r="R187" i="37"/>
  <c r="S187" i="37" s="1"/>
  <c r="T187" i="37"/>
  <c r="R191" i="37"/>
  <c r="S191" i="37" s="1"/>
  <c r="T191" i="37"/>
  <c r="R195" i="37"/>
  <c r="S195" i="37" s="1"/>
  <c r="T195" i="37"/>
  <c r="R177" i="37"/>
  <c r="S177" i="37" s="1"/>
  <c r="T177" i="37"/>
  <c r="R189" i="37"/>
  <c r="S189" i="37" s="1"/>
  <c r="T189" i="37"/>
  <c r="R172" i="37"/>
  <c r="S172" i="37" s="1"/>
  <c r="T172" i="37"/>
  <c r="R176" i="37"/>
  <c r="S176" i="37" s="1"/>
  <c r="T176" i="37"/>
  <c r="R180" i="37"/>
  <c r="S180" i="37" s="1"/>
  <c r="T180" i="37"/>
  <c r="R184" i="37"/>
  <c r="S184" i="37" s="1"/>
  <c r="T184" i="37"/>
  <c r="R188" i="37"/>
  <c r="S188" i="37" s="1"/>
  <c r="T188" i="37"/>
  <c r="R192" i="37"/>
  <c r="S192" i="37" s="1"/>
  <c r="T192" i="37"/>
  <c r="R196" i="37"/>
  <c r="S196" i="37" s="1"/>
  <c r="T196" i="37"/>
  <c r="Z745" i="37"/>
  <c r="Z738" i="37"/>
  <c r="Z747" i="37" l="1"/>
  <c r="Z740" i="37"/>
  <c r="N215" i="37" l="1"/>
  <c r="N214" i="37"/>
  <c r="N213" i="37"/>
  <c r="N212" i="37"/>
  <c r="N211" i="37"/>
  <c r="N210" i="37"/>
  <c r="N209" i="37"/>
  <c r="N208" i="37"/>
  <c r="N207" i="37"/>
  <c r="N206" i="37"/>
  <c r="N205" i="37"/>
  <c r="N204" i="37"/>
  <c r="N203" i="37"/>
  <c r="N202" i="37"/>
  <c r="N201" i="37"/>
  <c r="N200" i="37"/>
  <c r="N199" i="37"/>
  <c r="N198" i="37"/>
  <c r="N218" i="37"/>
  <c r="R212" i="37" l="1"/>
  <c r="S212" i="37" s="1"/>
  <c r="T212" i="37"/>
  <c r="R198" i="37"/>
  <c r="S198" i="37" s="1"/>
  <c r="T198" i="37"/>
  <c r="R199" i="37"/>
  <c r="S199" i="37" s="1"/>
  <c r="T199" i="37"/>
  <c r="R213" i="37"/>
  <c r="S213" i="37" s="1"/>
  <c r="T213" i="37"/>
  <c r="R202" i="37"/>
  <c r="S202" i="37" s="1"/>
  <c r="T202" i="37"/>
  <c r="R209" i="37"/>
  <c r="S209" i="37" s="1"/>
  <c r="T209" i="37"/>
  <c r="R206" i="37"/>
  <c r="S206" i="37" s="1"/>
  <c r="T206" i="37"/>
  <c r="R207" i="37"/>
  <c r="S207" i="37" s="1"/>
  <c r="T207" i="37"/>
  <c r="R211" i="37"/>
  <c r="S211" i="37" s="1"/>
  <c r="T211" i="37"/>
  <c r="R214" i="37"/>
  <c r="S214" i="37" s="1"/>
  <c r="T214" i="37"/>
  <c r="R203" i="37"/>
  <c r="S203" i="37" s="1"/>
  <c r="T203" i="37"/>
  <c r="R210" i="37"/>
  <c r="S210" i="37" s="1"/>
  <c r="T210" i="37"/>
  <c r="R200" i="37"/>
  <c r="S200" i="37" s="1"/>
  <c r="T200" i="37"/>
  <c r="R204" i="37"/>
  <c r="S204" i="37" s="1"/>
  <c r="T204" i="37"/>
  <c r="R218" i="37"/>
  <c r="S218" i="37" s="1"/>
  <c r="T218" i="37"/>
  <c r="R201" i="37"/>
  <c r="S201" i="37" s="1"/>
  <c r="T201" i="37"/>
  <c r="R205" i="37"/>
  <c r="S205" i="37" s="1"/>
  <c r="T205" i="37"/>
  <c r="R208" i="37"/>
  <c r="S208" i="37" s="1"/>
  <c r="T208" i="37"/>
  <c r="R215" i="37"/>
  <c r="S215" i="37" s="1"/>
  <c r="T215" i="37"/>
  <c r="Z759" i="37"/>
  <c r="Z766" i="37"/>
  <c r="Z752" i="37"/>
  <c r="Z754" i="37" l="1"/>
  <c r="Z768" i="37"/>
  <c r="Z761" i="37"/>
  <c r="N230" i="37" l="1"/>
  <c r="N229" i="37"/>
  <c r="N228" i="37"/>
  <c r="N227" i="37"/>
  <c r="N226" i="37"/>
  <c r="N225" i="37"/>
  <c r="N224" i="37"/>
  <c r="N223" i="37"/>
  <c r="N222" i="37"/>
  <c r="N221" i="37"/>
  <c r="N220" i="37"/>
  <c r="N219" i="37"/>
  <c r="N217" i="37"/>
  <c r="N216" i="37"/>
  <c r="R228" i="37" l="1"/>
  <c r="S228" i="37" s="1"/>
  <c r="T228" i="37"/>
  <c r="R226" i="37"/>
  <c r="S226" i="37" s="1"/>
  <c r="T226" i="37"/>
  <c r="R216" i="37"/>
  <c r="S216" i="37" s="1"/>
  <c r="T216" i="37"/>
  <c r="R225" i="37"/>
  <c r="S225" i="37" s="1"/>
  <c r="T225" i="37"/>
  <c r="R221" i="37"/>
  <c r="S221" i="37" s="1"/>
  <c r="T221" i="37"/>
  <c r="R217" i="37"/>
  <c r="S217" i="37" s="1"/>
  <c r="T217" i="37"/>
  <c r="R222" i="37"/>
  <c r="S222" i="37" s="1"/>
  <c r="T222" i="37"/>
  <c r="R229" i="37"/>
  <c r="S229" i="37" s="1"/>
  <c r="T229" i="37"/>
  <c r="R219" i="37"/>
  <c r="S219" i="37" s="1"/>
  <c r="T219" i="37"/>
  <c r="R223" i="37"/>
  <c r="S223" i="37" s="1"/>
  <c r="T223" i="37"/>
  <c r="R227" i="37"/>
  <c r="S227" i="37" s="1"/>
  <c r="T227" i="37"/>
  <c r="R220" i="37"/>
  <c r="S220" i="37" s="1"/>
  <c r="T220" i="37"/>
  <c r="R224" i="37"/>
  <c r="S224" i="37" s="1"/>
  <c r="T224" i="37"/>
  <c r="R230" i="37"/>
  <c r="S230" i="37" s="1"/>
  <c r="T230" i="37"/>
  <c r="Z773" i="37"/>
  <c r="Z775" i="37" l="1"/>
  <c r="N238" i="37" l="1"/>
  <c r="N237" i="37"/>
  <c r="N235" i="37"/>
  <c r="N234" i="37"/>
  <c r="N233" i="37"/>
  <c r="N232" i="37"/>
  <c r="N231" i="37"/>
  <c r="N236" i="37"/>
  <c r="N239" i="37"/>
  <c r="N240" i="37"/>
  <c r="N241" i="37"/>
  <c r="R234" i="37" l="1"/>
  <c r="S234" i="37" s="1"/>
  <c r="T234" i="37"/>
  <c r="R236" i="37"/>
  <c r="S236" i="37" s="1"/>
  <c r="T236" i="37"/>
  <c r="R237" i="37"/>
  <c r="S237" i="37" s="1"/>
  <c r="T237" i="37"/>
  <c r="R241" i="37"/>
  <c r="S241" i="37" s="1"/>
  <c r="T241" i="37"/>
  <c r="R231" i="37"/>
  <c r="S231" i="37" s="1"/>
  <c r="T231" i="37"/>
  <c r="R235" i="37"/>
  <c r="S235" i="37" s="1"/>
  <c r="T235" i="37"/>
  <c r="R240" i="37"/>
  <c r="S240" i="37" s="1"/>
  <c r="T240" i="37"/>
  <c r="R232" i="37"/>
  <c r="S232" i="37" s="1"/>
  <c r="T232" i="37"/>
  <c r="R239" i="37"/>
  <c r="S239" i="37" s="1"/>
  <c r="T239" i="37"/>
  <c r="R233" i="37"/>
  <c r="S233" i="37" s="1"/>
  <c r="T233" i="37"/>
  <c r="R238" i="37"/>
  <c r="S238" i="37" s="1"/>
  <c r="T238" i="37"/>
  <c r="Z780" i="37"/>
  <c r="Z782" i="37" l="1"/>
  <c r="N242" i="37" l="1"/>
  <c r="N243" i="37"/>
  <c r="R243" i="37" l="1"/>
  <c r="S243" i="37" s="1"/>
  <c r="T243" i="37"/>
  <c r="R242" i="37"/>
  <c r="S242" i="37" s="1"/>
  <c r="T242" i="37"/>
  <c r="Z787" i="37"/>
  <c r="Z789" i="37" l="1"/>
  <c r="N454" i="37" l="1"/>
  <c r="R454" i="37" l="1"/>
  <c r="S454" i="37" s="1"/>
  <c r="T454" i="37"/>
  <c r="N252" i="37" l="1"/>
  <c r="N251" i="37"/>
  <c r="N250" i="37"/>
  <c r="N249" i="37"/>
  <c r="N248" i="37"/>
  <c r="N247" i="37"/>
  <c r="N246" i="37"/>
  <c r="N245" i="37"/>
  <c r="N244" i="37"/>
  <c r="R244" i="37" l="1"/>
  <c r="S244" i="37" s="1"/>
  <c r="T244" i="37"/>
  <c r="R252" i="37"/>
  <c r="S252" i="37" s="1"/>
  <c r="T252" i="37"/>
  <c r="R246" i="37"/>
  <c r="S246" i="37" s="1"/>
  <c r="T246" i="37"/>
  <c r="R247" i="37"/>
  <c r="S247" i="37" s="1"/>
  <c r="T247" i="37"/>
  <c r="R251" i="37"/>
  <c r="S251" i="37" s="1"/>
  <c r="T251" i="37"/>
  <c r="R245" i="37"/>
  <c r="S245" i="37" s="1"/>
  <c r="T245" i="37"/>
  <c r="R248" i="37"/>
  <c r="S248" i="37" s="1"/>
  <c r="T248" i="37"/>
  <c r="R249" i="37"/>
  <c r="S249" i="37" s="1"/>
  <c r="T249" i="37"/>
  <c r="R250" i="37"/>
  <c r="S250" i="37" s="1"/>
  <c r="T250" i="37"/>
  <c r="Z794" i="37"/>
  <c r="N256" i="37"/>
  <c r="N255" i="37"/>
  <c r="N254" i="37"/>
  <c r="N253" i="37"/>
  <c r="R254" i="37" l="1"/>
  <c r="S254" i="37" s="1"/>
  <c r="T254" i="37"/>
  <c r="R255" i="37"/>
  <c r="S255" i="37" s="1"/>
  <c r="T255" i="37"/>
  <c r="R256" i="37"/>
  <c r="S256" i="37" s="1"/>
  <c r="T256" i="37"/>
  <c r="R253" i="37"/>
  <c r="S253" i="37" s="1"/>
  <c r="T253" i="37"/>
  <c r="Z796" i="37"/>
  <c r="Z801" i="37"/>
  <c r="Z803" i="37" l="1"/>
  <c r="N358" i="37" l="1"/>
  <c r="N356" i="37"/>
  <c r="N354" i="37"/>
  <c r="N352" i="37"/>
  <c r="N350" i="37"/>
  <c r="N348" i="37"/>
  <c r="N346" i="37"/>
  <c r="N344" i="37"/>
  <c r="N338" i="37"/>
  <c r="N334" i="37"/>
  <c r="R344" i="37" l="1"/>
  <c r="S344" i="37" s="1"/>
  <c r="T344" i="37"/>
  <c r="R346" i="37"/>
  <c r="S346" i="37" s="1"/>
  <c r="T346" i="37"/>
  <c r="R356" i="37"/>
  <c r="S356" i="37" s="1"/>
  <c r="T356" i="37"/>
  <c r="R352" i="37"/>
  <c r="S352" i="37" s="1"/>
  <c r="T352" i="37"/>
  <c r="R354" i="37"/>
  <c r="S354" i="37" s="1"/>
  <c r="T354" i="37"/>
  <c r="R334" i="37"/>
  <c r="S334" i="37" s="1"/>
  <c r="T334" i="37"/>
  <c r="R348" i="37"/>
  <c r="S348" i="37" s="1"/>
  <c r="T348" i="37"/>
  <c r="R338" i="37"/>
  <c r="S338" i="37" s="1"/>
  <c r="T338" i="37"/>
  <c r="R350" i="37"/>
  <c r="S350" i="37" s="1"/>
  <c r="T350" i="37"/>
  <c r="R358" i="37"/>
  <c r="S358" i="37" s="1"/>
  <c r="T358" i="37"/>
  <c r="Z688" i="37" l="1"/>
  <c r="Z690" i="37" s="1"/>
  <c r="Z709" i="37"/>
  <c r="Z711" i="37"/>
  <c r="Z744" i="37"/>
  <c r="Z758" i="37"/>
  <c r="Z674" i="37" l="1"/>
  <c r="Z676" i="37" s="1"/>
  <c r="Z681" i="37"/>
  <c r="Z683" i="37" s="1"/>
  <c r="Z695" i="37"/>
  <c r="Z697" i="37" s="1"/>
  <c r="Z702" i="37"/>
  <c r="Z704" i="37" s="1"/>
  <c r="Z723" i="37"/>
  <c r="Z725" i="37" s="1"/>
  <c r="Z716" i="37"/>
  <c r="Z718" i="37" s="1"/>
  <c r="Z730" i="37"/>
  <c r="Z732" i="37" s="1"/>
  <c r="Z779" i="37"/>
  <c r="Z781" i="37" s="1"/>
  <c r="Z772" i="37"/>
  <c r="Z774" i="37" s="1"/>
  <c r="Z765" i="37"/>
  <c r="Z767" i="37" s="1"/>
  <c r="Z760" i="37"/>
  <c r="Z751" i="37"/>
  <c r="Z753" i="37" s="1"/>
  <c r="Z746" i="37"/>
  <c r="Z737" i="37"/>
  <c r="Z739" i="37" s="1"/>
  <c r="Z788" i="37"/>
  <c r="Z786" i="37"/>
  <c r="Z793" i="37"/>
  <c r="Z795" i="37" s="1"/>
  <c r="Z800" i="37"/>
  <c r="Z802" i="37" s="1"/>
  <c r="N258" i="37" l="1"/>
  <c r="N257" i="37"/>
  <c r="R257" i="37" l="1"/>
  <c r="S257" i="37" s="1"/>
  <c r="T257" i="37"/>
  <c r="R258" i="37"/>
  <c r="S258" i="37" s="1"/>
  <c r="T258" i="37"/>
  <c r="Z808" i="37"/>
  <c r="Z810" i="37" l="1"/>
  <c r="N259" i="37" l="1"/>
  <c r="N260" i="37"/>
  <c r="N261" i="37"/>
  <c r="N262" i="37"/>
  <c r="N263" i="37"/>
  <c r="N264" i="37"/>
  <c r="N265" i="37"/>
  <c r="N266" i="37"/>
  <c r="N267" i="37"/>
  <c r="N268" i="37"/>
  <c r="N269" i="37"/>
  <c r="N270" i="37"/>
  <c r="N271" i="37"/>
  <c r="N272" i="37"/>
  <c r="N273" i="37"/>
  <c r="N274" i="37"/>
  <c r="N275" i="37"/>
  <c r="N276" i="37"/>
  <c r="N277" i="37"/>
  <c r="N278" i="37"/>
  <c r="N279" i="37"/>
  <c r="N280" i="37"/>
  <c r="N281" i="37"/>
  <c r="N282" i="37"/>
  <c r="N283" i="37"/>
  <c r="N284" i="37"/>
  <c r="N285" i="37"/>
  <c r="N286" i="37"/>
  <c r="N287" i="37"/>
  <c r="N288" i="37"/>
  <c r="N289" i="37"/>
  <c r="N290" i="37"/>
  <c r="N291" i="37"/>
  <c r="N292" i="37"/>
  <c r="N293" i="37"/>
  <c r="N294" i="37"/>
  <c r="N295" i="37"/>
  <c r="N296" i="37"/>
  <c r="N297" i="37"/>
  <c r="N298" i="37"/>
  <c r="N299" i="37"/>
  <c r="N300" i="37"/>
  <c r="R294" i="37" l="1"/>
  <c r="S294" i="37" s="1"/>
  <c r="T294" i="37"/>
  <c r="R278" i="37"/>
  <c r="S278" i="37" s="1"/>
  <c r="T278" i="37"/>
  <c r="R270" i="37"/>
  <c r="S270" i="37" s="1"/>
  <c r="T270" i="37"/>
  <c r="R266" i="37"/>
  <c r="S266" i="37" s="1"/>
  <c r="T266" i="37"/>
  <c r="R262" i="37"/>
  <c r="S262" i="37" s="1"/>
  <c r="T262" i="37"/>
  <c r="R290" i="37"/>
  <c r="S290" i="37" s="1"/>
  <c r="T290" i="37"/>
  <c r="R293" i="37"/>
  <c r="S293" i="37" s="1"/>
  <c r="T293" i="37"/>
  <c r="R281" i="37"/>
  <c r="S281" i="37" s="1"/>
  <c r="T281" i="37"/>
  <c r="R277" i="37"/>
  <c r="S277" i="37" s="1"/>
  <c r="T277" i="37"/>
  <c r="R273" i="37"/>
  <c r="S273" i="37" s="1"/>
  <c r="T273" i="37"/>
  <c r="R269" i="37"/>
  <c r="S269" i="37" s="1"/>
  <c r="T269" i="37"/>
  <c r="R265" i="37"/>
  <c r="S265" i="37" s="1"/>
  <c r="T265" i="37"/>
  <c r="R261" i="37"/>
  <c r="S261" i="37" s="1"/>
  <c r="T261" i="37"/>
  <c r="R286" i="37"/>
  <c r="S286" i="37" s="1"/>
  <c r="T286" i="37"/>
  <c r="R274" i="37"/>
  <c r="S274" i="37" s="1"/>
  <c r="T274" i="37"/>
  <c r="R289" i="37"/>
  <c r="S289" i="37" s="1"/>
  <c r="T289" i="37"/>
  <c r="R292" i="37"/>
  <c r="S292" i="37" s="1"/>
  <c r="T292" i="37"/>
  <c r="R284" i="37"/>
  <c r="S284" i="37" s="1"/>
  <c r="T284" i="37"/>
  <c r="R280" i="37"/>
  <c r="S280" i="37" s="1"/>
  <c r="T280" i="37"/>
  <c r="R276" i="37"/>
  <c r="S276" i="37" s="1"/>
  <c r="T276" i="37"/>
  <c r="R272" i="37"/>
  <c r="S272" i="37" s="1"/>
  <c r="T272" i="37"/>
  <c r="R268" i="37"/>
  <c r="S268" i="37" s="1"/>
  <c r="T268" i="37"/>
  <c r="R264" i="37"/>
  <c r="S264" i="37" s="1"/>
  <c r="T264" i="37"/>
  <c r="R260" i="37"/>
  <c r="S260" i="37" s="1"/>
  <c r="T260" i="37"/>
  <c r="R298" i="37"/>
  <c r="S298" i="37" s="1"/>
  <c r="T298" i="37"/>
  <c r="R282" i="37"/>
  <c r="S282" i="37" s="1"/>
  <c r="T282" i="37"/>
  <c r="R297" i="37"/>
  <c r="S297" i="37" s="1"/>
  <c r="T297" i="37"/>
  <c r="R285" i="37"/>
  <c r="S285" i="37" s="1"/>
  <c r="T285" i="37"/>
  <c r="R300" i="37"/>
  <c r="S300" i="37" s="1"/>
  <c r="T300" i="37"/>
  <c r="R296" i="37"/>
  <c r="S296" i="37" s="1"/>
  <c r="T296" i="37"/>
  <c r="R288" i="37"/>
  <c r="S288" i="37" s="1"/>
  <c r="T288" i="37"/>
  <c r="R299" i="37"/>
  <c r="S299" i="37" s="1"/>
  <c r="T299" i="37"/>
  <c r="R295" i="37"/>
  <c r="S295" i="37" s="1"/>
  <c r="T295" i="37"/>
  <c r="R291" i="37"/>
  <c r="S291" i="37" s="1"/>
  <c r="T291" i="37"/>
  <c r="R287" i="37"/>
  <c r="S287" i="37" s="1"/>
  <c r="T287" i="37"/>
  <c r="R283" i="37"/>
  <c r="S283" i="37" s="1"/>
  <c r="T283" i="37"/>
  <c r="R279" i="37"/>
  <c r="S279" i="37" s="1"/>
  <c r="T279" i="37"/>
  <c r="R275" i="37"/>
  <c r="S275" i="37" s="1"/>
  <c r="T275" i="37"/>
  <c r="R271" i="37"/>
  <c r="S271" i="37" s="1"/>
  <c r="T271" i="37"/>
  <c r="R267" i="37"/>
  <c r="S267" i="37" s="1"/>
  <c r="T267" i="37"/>
  <c r="R263" i="37"/>
  <c r="S263" i="37" s="1"/>
  <c r="T263" i="37"/>
  <c r="R259" i="37"/>
  <c r="S259" i="37" s="1"/>
  <c r="T259" i="37"/>
  <c r="Z815" i="37"/>
  <c r="Z817" i="37" l="1"/>
  <c r="N301" i="37" l="1"/>
  <c r="N302" i="37"/>
  <c r="N303" i="37"/>
  <c r="N304" i="37"/>
  <c r="N305" i="37"/>
  <c r="N306" i="37"/>
  <c r="N307" i="37"/>
  <c r="N308" i="37"/>
  <c r="N309" i="37"/>
  <c r="N310" i="37"/>
  <c r="N311" i="37"/>
  <c r="N312" i="37"/>
  <c r="N313" i="37"/>
  <c r="N314" i="37"/>
  <c r="N315" i="37"/>
  <c r="N316" i="37"/>
  <c r="N317" i="37"/>
  <c r="N318" i="37"/>
  <c r="N319" i="37"/>
  <c r="N320" i="37"/>
  <c r="N321" i="37"/>
  <c r="N322" i="37"/>
  <c r="N323" i="37"/>
  <c r="N324" i="37"/>
  <c r="N325" i="37"/>
  <c r="N326" i="37"/>
  <c r="N327" i="37"/>
  <c r="N328" i="37"/>
  <c r="N329" i="37"/>
  <c r="N425" i="37"/>
  <c r="N426" i="37"/>
  <c r="N427" i="37"/>
  <c r="N428" i="37"/>
  <c r="N429" i="37"/>
  <c r="N430" i="37"/>
  <c r="N431" i="37"/>
  <c r="N432" i="37"/>
  <c r="N433" i="37"/>
  <c r="N434" i="37"/>
  <c r="N435" i="37"/>
  <c r="N436" i="37"/>
  <c r="N437" i="37"/>
  <c r="N438" i="37"/>
  <c r="N439" i="37"/>
  <c r="N440" i="37"/>
  <c r="N441" i="37"/>
  <c r="N442" i="37"/>
  <c r="N443" i="37"/>
  <c r="N444" i="37"/>
  <c r="N445" i="37"/>
  <c r="N446" i="37"/>
  <c r="N447" i="37"/>
  <c r="N448" i="37"/>
  <c r="N449" i="37"/>
  <c r="N450" i="37"/>
  <c r="N451" i="37"/>
  <c r="N420" i="37"/>
  <c r="N421" i="37"/>
  <c r="N422" i="37"/>
  <c r="N423" i="37"/>
  <c r="N424" i="37"/>
  <c r="N499" i="37"/>
  <c r="N500" i="37"/>
  <c r="N501" i="37"/>
  <c r="N502" i="37"/>
  <c r="N503" i="37"/>
  <c r="N504" i="37"/>
  <c r="N505" i="37"/>
  <c r="N506" i="37"/>
  <c r="N507" i="37"/>
  <c r="N508" i="37"/>
  <c r="N509" i="37"/>
  <c r="N510" i="37"/>
  <c r="N511" i="37"/>
  <c r="N512" i="37"/>
  <c r="N513" i="37"/>
  <c r="N514" i="37"/>
  <c r="N515" i="37"/>
  <c r="N516" i="37"/>
  <c r="N517" i="37"/>
  <c r="N518" i="37"/>
  <c r="N519" i="37"/>
  <c r="N520" i="37"/>
  <c r="N521" i="37"/>
  <c r="N522" i="37"/>
  <c r="N523" i="37"/>
  <c r="N524" i="37"/>
  <c r="N525" i="37"/>
  <c r="N526" i="37"/>
  <c r="N527" i="37"/>
  <c r="N528" i="37"/>
  <c r="N529" i="37"/>
  <c r="N530" i="37"/>
  <c r="N531" i="37"/>
  <c r="N532" i="37"/>
  <c r="N533" i="37"/>
  <c r="N534" i="37"/>
  <c r="N535" i="37"/>
  <c r="N536" i="37"/>
  <c r="N537" i="37"/>
  <c r="N538" i="37"/>
  <c r="N539" i="37"/>
  <c r="N540" i="37"/>
  <c r="N542" i="37"/>
  <c r="N545" i="37"/>
  <c r="N546" i="37"/>
  <c r="N547" i="37"/>
  <c r="N548" i="37"/>
  <c r="N557" i="37"/>
  <c r="N558" i="37"/>
  <c r="N561" i="37"/>
  <c r="N562" i="37"/>
  <c r="N563" i="37"/>
  <c r="N564" i="37"/>
  <c r="N565" i="37"/>
  <c r="N566" i="37"/>
  <c r="N567" i="37"/>
  <c r="N568" i="37"/>
  <c r="N569" i="37"/>
  <c r="N570" i="37"/>
  <c r="N571" i="37"/>
  <c r="N364" i="37"/>
  <c r="N363" i="37"/>
  <c r="N362" i="37"/>
  <c r="N361" i="37"/>
  <c r="N360" i="37"/>
  <c r="N359" i="37"/>
  <c r="N357" i="37"/>
  <c r="N355" i="37"/>
  <c r="N353" i="37"/>
  <c r="N351" i="37"/>
  <c r="N349" i="37"/>
  <c r="N347" i="37"/>
  <c r="N345" i="37"/>
  <c r="N343" i="37"/>
  <c r="N342" i="37"/>
  <c r="N341" i="37"/>
  <c r="N340" i="37"/>
  <c r="N339" i="37"/>
  <c r="N337" i="37"/>
  <c r="N336" i="37"/>
  <c r="N335" i="37"/>
  <c r="N333" i="37"/>
  <c r="N332" i="37"/>
  <c r="N331" i="37"/>
  <c r="N330" i="37"/>
  <c r="N498" i="37"/>
  <c r="N497" i="37"/>
  <c r="N496" i="37"/>
  <c r="N495" i="37"/>
  <c r="N494" i="37"/>
  <c r="N493" i="37"/>
  <c r="N492" i="37"/>
  <c r="N491" i="37"/>
  <c r="N490" i="37"/>
  <c r="N489" i="37"/>
  <c r="N488" i="37"/>
  <c r="N487" i="37"/>
  <c r="N486" i="37"/>
  <c r="N485" i="37"/>
  <c r="N484" i="37"/>
  <c r="N483" i="37"/>
  <c r="N482" i="37"/>
  <c r="N481" i="37"/>
  <c r="N480" i="37"/>
  <c r="N479" i="37"/>
  <c r="N478" i="37"/>
  <c r="N477" i="37"/>
  <c r="N476" i="37"/>
  <c r="N475" i="37"/>
  <c r="N474" i="37"/>
  <c r="N473" i="37"/>
  <c r="N472" i="37"/>
  <c r="N471" i="37"/>
  <c r="N470" i="37"/>
  <c r="N469" i="37"/>
  <c r="N468" i="37"/>
  <c r="N467" i="37"/>
  <c r="N466" i="37"/>
  <c r="N465" i="37"/>
  <c r="N464" i="37"/>
  <c r="N463" i="37"/>
  <c r="N462" i="37"/>
  <c r="N461" i="37"/>
  <c r="N460" i="37"/>
  <c r="N459" i="37"/>
  <c r="N458" i="37"/>
  <c r="N457" i="37"/>
  <c r="N456" i="37"/>
  <c r="N455" i="37"/>
  <c r="N453" i="37"/>
  <c r="N452" i="37"/>
  <c r="N419" i="37"/>
  <c r="N418" i="37"/>
  <c r="N417" i="37"/>
  <c r="N416" i="37"/>
  <c r="N415" i="37"/>
  <c r="N414" i="37"/>
  <c r="N413" i="37"/>
  <c r="N411" i="37"/>
  <c r="N410" i="37"/>
  <c r="N409" i="37"/>
  <c r="N408" i="37"/>
  <c r="N407" i="37"/>
  <c r="N406" i="37"/>
  <c r="N405" i="37"/>
  <c r="N404" i="37"/>
  <c r="N403" i="37"/>
  <c r="N402" i="37"/>
  <c r="N401" i="37"/>
  <c r="N400" i="37"/>
  <c r="N399" i="37"/>
  <c r="N398" i="37"/>
  <c r="N397" i="37"/>
  <c r="N396" i="37"/>
  <c r="N395" i="37"/>
  <c r="N394" i="37"/>
  <c r="N393" i="37"/>
  <c r="N392" i="37"/>
  <c r="N391" i="37"/>
  <c r="N390" i="37"/>
  <c r="N389" i="37"/>
  <c r="N388" i="37"/>
  <c r="N387" i="37"/>
  <c r="N386" i="37"/>
  <c r="N385" i="37"/>
  <c r="N384" i="37"/>
  <c r="N383" i="37"/>
  <c r="N382" i="37"/>
  <c r="N381" i="37"/>
  <c r="N380" i="37"/>
  <c r="N379" i="37"/>
  <c r="N378" i="37"/>
  <c r="N377" i="37"/>
  <c r="N376" i="37"/>
  <c r="N375" i="37"/>
  <c r="N374" i="37"/>
  <c r="N373" i="37"/>
  <c r="N372" i="37"/>
  <c r="N371" i="37"/>
  <c r="N370" i="37"/>
  <c r="N369" i="37"/>
  <c r="N368" i="37"/>
  <c r="N367" i="37"/>
  <c r="N366" i="37"/>
  <c r="N365" i="37"/>
  <c r="R376" i="37" l="1"/>
  <c r="S376" i="37" s="1"/>
  <c r="T376" i="37"/>
  <c r="R380" i="37"/>
  <c r="S380" i="37" s="1"/>
  <c r="T380" i="37"/>
  <c r="R386" i="37"/>
  <c r="S386" i="37" s="1"/>
  <c r="T386" i="37"/>
  <c r="R390" i="37"/>
  <c r="S390" i="37" s="1"/>
  <c r="T390" i="37"/>
  <c r="R394" i="37"/>
  <c r="S394" i="37" s="1"/>
  <c r="T394" i="37"/>
  <c r="R397" i="37"/>
  <c r="S397" i="37" s="1"/>
  <c r="T397" i="37"/>
  <c r="R401" i="37"/>
  <c r="S401" i="37" s="1"/>
  <c r="T401" i="37"/>
  <c r="R405" i="37"/>
  <c r="S405" i="37" s="1"/>
  <c r="T405" i="37"/>
  <c r="R409" i="37"/>
  <c r="S409" i="37" s="1"/>
  <c r="T409" i="37"/>
  <c r="R414" i="37"/>
  <c r="S414" i="37" s="1"/>
  <c r="T414" i="37"/>
  <c r="R418" i="37"/>
  <c r="S418" i="37" s="1"/>
  <c r="T418" i="37"/>
  <c r="R455" i="37"/>
  <c r="S455" i="37" s="1"/>
  <c r="T455" i="37"/>
  <c r="R459" i="37"/>
  <c r="S459" i="37" s="1"/>
  <c r="T459" i="37"/>
  <c r="R463" i="37"/>
  <c r="S463" i="37" s="1"/>
  <c r="T463" i="37"/>
  <c r="R467" i="37"/>
  <c r="S467" i="37" s="1"/>
  <c r="T467" i="37"/>
  <c r="R471" i="37"/>
  <c r="S471" i="37" s="1"/>
  <c r="T471" i="37"/>
  <c r="R474" i="37"/>
  <c r="S474" i="37" s="1"/>
  <c r="T474" i="37"/>
  <c r="R478" i="37"/>
  <c r="S478" i="37" s="1"/>
  <c r="T478" i="37"/>
  <c r="R482" i="37"/>
  <c r="S482" i="37" s="1"/>
  <c r="T482" i="37"/>
  <c r="R486" i="37"/>
  <c r="S486" i="37" s="1"/>
  <c r="T486" i="37"/>
  <c r="R490" i="37"/>
  <c r="S490" i="37" s="1"/>
  <c r="T490" i="37"/>
  <c r="R494" i="37"/>
  <c r="S494" i="37" s="1"/>
  <c r="T494" i="37"/>
  <c r="R333" i="37"/>
  <c r="S333" i="37" s="1"/>
  <c r="T333" i="37"/>
  <c r="R339" i="37"/>
  <c r="S339" i="37" s="1"/>
  <c r="T339" i="37"/>
  <c r="R343" i="37"/>
  <c r="S343" i="37" s="1"/>
  <c r="T343" i="37"/>
  <c r="R351" i="37"/>
  <c r="S351" i="37" s="1"/>
  <c r="T351" i="37"/>
  <c r="R359" i="37"/>
  <c r="S359" i="37" s="1"/>
  <c r="T359" i="37"/>
  <c r="R363" i="37"/>
  <c r="S363" i="37" s="1"/>
  <c r="T363" i="37"/>
  <c r="R570" i="37"/>
  <c r="S570" i="37" s="1"/>
  <c r="T570" i="37"/>
  <c r="R566" i="37"/>
  <c r="S566" i="37" s="1"/>
  <c r="T566" i="37"/>
  <c r="R562" i="37"/>
  <c r="S562" i="37" s="1"/>
  <c r="T562" i="37"/>
  <c r="R548" i="37"/>
  <c r="S548" i="37" s="1"/>
  <c r="T548" i="37"/>
  <c r="R542" i="37"/>
  <c r="S542" i="37" s="1"/>
  <c r="T542" i="37"/>
  <c r="R537" i="37"/>
  <c r="S537" i="37" s="1"/>
  <c r="T537" i="37"/>
  <c r="R533" i="37"/>
  <c r="S533" i="37" s="1"/>
  <c r="T533" i="37"/>
  <c r="R529" i="37"/>
  <c r="S529" i="37" s="1"/>
  <c r="T529" i="37"/>
  <c r="R526" i="37"/>
  <c r="S526" i="37" s="1"/>
  <c r="T526" i="37"/>
  <c r="R522" i="37"/>
  <c r="S522" i="37" s="1"/>
  <c r="T522" i="37"/>
  <c r="R518" i="37"/>
  <c r="S518" i="37" s="1"/>
  <c r="T518" i="37"/>
  <c r="R514" i="37"/>
  <c r="S514" i="37" s="1"/>
  <c r="T514" i="37"/>
  <c r="R507" i="37"/>
  <c r="S507" i="37" s="1"/>
  <c r="T507" i="37"/>
  <c r="R503" i="37"/>
  <c r="S503" i="37" s="1"/>
  <c r="T503" i="37"/>
  <c r="R499" i="37"/>
  <c r="S499" i="37" s="1"/>
  <c r="T499" i="37"/>
  <c r="R423" i="37"/>
  <c r="S423" i="37" s="1"/>
  <c r="T423" i="37"/>
  <c r="R451" i="37"/>
  <c r="S451" i="37" s="1"/>
  <c r="T451" i="37"/>
  <c r="R447" i="37"/>
  <c r="S447" i="37" s="1"/>
  <c r="T447" i="37"/>
  <c r="R443" i="37"/>
  <c r="S443" i="37" s="1"/>
  <c r="T443" i="37"/>
  <c r="R439" i="37"/>
  <c r="S439" i="37" s="1"/>
  <c r="T439" i="37"/>
  <c r="R435" i="37"/>
  <c r="S435" i="37" s="1"/>
  <c r="T435" i="37"/>
  <c r="R431" i="37"/>
  <c r="S431" i="37" s="1"/>
  <c r="T431" i="37"/>
  <c r="R427" i="37"/>
  <c r="S427" i="37" s="1"/>
  <c r="T427" i="37"/>
  <c r="R328" i="37"/>
  <c r="S328" i="37" s="1"/>
  <c r="T328" i="37"/>
  <c r="R324" i="37"/>
  <c r="S324" i="37" s="1"/>
  <c r="T324" i="37"/>
  <c r="R320" i="37"/>
  <c r="S320" i="37" s="1"/>
  <c r="T320" i="37"/>
  <c r="R316" i="37"/>
  <c r="S316" i="37" s="1"/>
  <c r="T316" i="37"/>
  <c r="R312" i="37"/>
  <c r="S312" i="37" s="1"/>
  <c r="T312" i="37"/>
  <c r="R308" i="37"/>
  <c r="S308" i="37" s="1"/>
  <c r="T308" i="37"/>
  <c r="R304" i="37"/>
  <c r="S304" i="37" s="1"/>
  <c r="T304" i="37"/>
  <c r="R369" i="37"/>
  <c r="S369" i="37" s="1"/>
  <c r="T369" i="37"/>
  <c r="R381" i="37"/>
  <c r="S381" i="37" s="1"/>
  <c r="T381" i="37"/>
  <c r="R387" i="37"/>
  <c r="S387" i="37" s="1"/>
  <c r="T387" i="37"/>
  <c r="R391" i="37"/>
  <c r="S391" i="37" s="1"/>
  <c r="T391" i="37"/>
  <c r="R395" i="37"/>
  <c r="S395" i="37" s="1"/>
  <c r="T395" i="37"/>
  <c r="R398" i="37"/>
  <c r="S398" i="37" s="1"/>
  <c r="T398" i="37"/>
  <c r="R402" i="37"/>
  <c r="S402" i="37" s="1"/>
  <c r="T402" i="37"/>
  <c r="R406" i="37"/>
  <c r="S406" i="37" s="1"/>
  <c r="T406" i="37"/>
  <c r="R410" i="37"/>
  <c r="S410" i="37" s="1"/>
  <c r="T410" i="37"/>
  <c r="R415" i="37"/>
  <c r="S415" i="37" s="1"/>
  <c r="T415" i="37"/>
  <c r="R419" i="37"/>
  <c r="S419" i="37" s="1"/>
  <c r="T419" i="37"/>
  <c r="R456" i="37"/>
  <c r="S456" i="37" s="1"/>
  <c r="T456" i="37"/>
  <c r="R460" i="37"/>
  <c r="S460" i="37" s="1"/>
  <c r="T460" i="37"/>
  <c r="R464" i="37"/>
  <c r="S464" i="37" s="1"/>
  <c r="T464" i="37"/>
  <c r="R468" i="37"/>
  <c r="S468" i="37" s="1"/>
  <c r="T468" i="37"/>
  <c r="R472" i="37"/>
  <c r="S472" i="37" s="1"/>
  <c r="T472" i="37"/>
  <c r="R475" i="37"/>
  <c r="S475" i="37" s="1"/>
  <c r="T475" i="37"/>
  <c r="R479" i="37"/>
  <c r="S479" i="37" s="1"/>
  <c r="T479" i="37"/>
  <c r="R483" i="37"/>
  <c r="S483" i="37" s="1"/>
  <c r="T483" i="37"/>
  <c r="R487" i="37"/>
  <c r="S487" i="37" s="1"/>
  <c r="T487" i="37"/>
  <c r="R491" i="37"/>
  <c r="S491" i="37" s="1"/>
  <c r="T491" i="37"/>
  <c r="R495" i="37"/>
  <c r="S495" i="37" s="1"/>
  <c r="T495" i="37"/>
  <c r="R330" i="37"/>
  <c r="S330" i="37" s="1"/>
  <c r="T330" i="37"/>
  <c r="R335" i="37"/>
  <c r="S335" i="37" s="1"/>
  <c r="T335" i="37"/>
  <c r="R340" i="37"/>
  <c r="S340" i="37" s="1"/>
  <c r="T340" i="37"/>
  <c r="R345" i="37"/>
  <c r="S345" i="37" s="1"/>
  <c r="T345" i="37"/>
  <c r="R353" i="37"/>
  <c r="S353" i="37" s="1"/>
  <c r="T353" i="37"/>
  <c r="R360" i="37"/>
  <c r="S360" i="37" s="1"/>
  <c r="T360" i="37"/>
  <c r="R364" i="37"/>
  <c r="S364" i="37" s="1"/>
  <c r="T364" i="37"/>
  <c r="R569" i="37"/>
  <c r="S569" i="37" s="1"/>
  <c r="T569" i="37"/>
  <c r="R565" i="37"/>
  <c r="S565" i="37" s="1"/>
  <c r="T565" i="37"/>
  <c r="R561" i="37"/>
  <c r="S561" i="37" s="1"/>
  <c r="T561" i="37"/>
  <c r="R547" i="37"/>
  <c r="S547" i="37" s="1"/>
  <c r="T547" i="37"/>
  <c r="R540" i="37"/>
  <c r="S540" i="37" s="1"/>
  <c r="T540" i="37"/>
  <c r="R536" i="37"/>
  <c r="S536" i="37" s="1"/>
  <c r="T536" i="37"/>
  <c r="R532" i="37"/>
  <c r="S532" i="37" s="1"/>
  <c r="T532" i="37"/>
  <c r="R525" i="37"/>
  <c r="S525" i="37" s="1"/>
  <c r="T525" i="37"/>
  <c r="R521" i="37"/>
  <c r="S521" i="37" s="1"/>
  <c r="T521" i="37"/>
  <c r="R517" i="37"/>
  <c r="S517" i="37" s="1"/>
  <c r="T517" i="37"/>
  <c r="R513" i="37"/>
  <c r="S513" i="37" s="1"/>
  <c r="T513" i="37"/>
  <c r="R510" i="37"/>
  <c r="S510" i="37" s="1"/>
  <c r="T510" i="37"/>
  <c r="R506" i="37"/>
  <c r="S506" i="37" s="1"/>
  <c r="T506" i="37"/>
  <c r="R502" i="37"/>
  <c r="S502" i="37" s="1"/>
  <c r="T502" i="37"/>
  <c r="R422" i="37"/>
  <c r="S422" i="37" s="1"/>
  <c r="T422" i="37"/>
  <c r="R450" i="37"/>
  <c r="S450" i="37" s="1"/>
  <c r="T450" i="37"/>
  <c r="R446" i="37"/>
  <c r="S446" i="37" s="1"/>
  <c r="T446" i="37"/>
  <c r="R442" i="37"/>
  <c r="S442" i="37" s="1"/>
  <c r="T442" i="37"/>
  <c r="R438" i="37"/>
  <c r="S438" i="37" s="1"/>
  <c r="T438" i="37"/>
  <c r="R434" i="37"/>
  <c r="S434" i="37" s="1"/>
  <c r="T434" i="37"/>
  <c r="R430" i="37"/>
  <c r="S430" i="37" s="1"/>
  <c r="T430" i="37"/>
  <c r="R426" i="37"/>
  <c r="S426" i="37" s="1"/>
  <c r="T426" i="37"/>
  <c r="R327" i="37"/>
  <c r="S327" i="37" s="1"/>
  <c r="T327" i="37"/>
  <c r="R323" i="37"/>
  <c r="S323" i="37" s="1"/>
  <c r="T323" i="37"/>
  <c r="R319" i="37"/>
  <c r="S319" i="37" s="1"/>
  <c r="T319" i="37"/>
  <c r="R315" i="37"/>
  <c r="S315" i="37" s="1"/>
  <c r="T315" i="37"/>
  <c r="R311" i="37"/>
  <c r="S311" i="37" s="1"/>
  <c r="T311" i="37"/>
  <c r="R307" i="37"/>
  <c r="S307" i="37" s="1"/>
  <c r="T307" i="37"/>
  <c r="R303" i="37"/>
  <c r="S303" i="37" s="1"/>
  <c r="T303" i="37"/>
  <c r="R368" i="37"/>
  <c r="S368" i="37" s="1"/>
  <c r="T368" i="37"/>
  <c r="R365" i="37"/>
  <c r="S365" i="37" s="1"/>
  <c r="T365" i="37"/>
  <c r="R377" i="37"/>
  <c r="S377" i="37" s="1"/>
  <c r="T377" i="37"/>
  <c r="R396" i="37"/>
  <c r="S396" i="37" s="1"/>
  <c r="T396" i="37"/>
  <c r="R411" i="37"/>
  <c r="S411" i="37" s="1"/>
  <c r="T411" i="37"/>
  <c r="R452" i="37"/>
  <c r="S452" i="37" s="1"/>
  <c r="T452" i="37"/>
  <c r="R457" i="37"/>
  <c r="S457" i="37" s="1"/>
  <c r="T457" i="37"/>
  <c r="R461" i="37"/>
  <c r="S461" i="37" s="1"/>
  <c r="T461" i="37"/>
  <c r="R465" i="37"/>
  <c r="S465" i="37" s="1"/>
  <c r="T465" i="37"/>
  <c r="R469" i="37"/>
  <c r="S469" i="37" s="1"/>
  <c r="T469" i="37"/>
  <c r="R473" i="37"/>
  <c r="S473" i="37" s="1"/>
  <c r="T473" i="37"/>
  <c r="R476" i="37"/>
  <c r="S476" i="37" s="1"/>
  <c r="T476" i="37"/>
  <c r="R480" i="37"/>
  <c r="S480" i="37" s="1"/>
  <c r="T480" i="37"/>
  <c r="R484" i="37"/>
  <c r="S484" i="37" s="1"/>
  <c r="T484" i="37"/>
  <c r="R488" i="37"/>
  <c r="S488" i="37" s="1"/>
  <c r="T488" i="37"/>
  <c r="R492" i="37"/>
  <c r="S492" i="37" s="1"/>
  <c r="T492" i="37"/>
  <c r="R496" i="37"/>
  <c r="S496" i="37" s="1"/>
  <c r="T496" i="37"/>
  <c r="R331" i="37"/>
  <c r="S331" i="37" s="1"/>
  <c r="T331" i="37"/>
  <c r="R336" i="37"/>
  <c r="S336" i="37" s="1"/>
  <c r="T336" i="37"/>
  <c r="R341" i="37"/>
  <c r="S341" i="37" s="1"/>
  <c r="T341" i="37"/>
  <c r="R347" i="37"/>
  <c r="S347" i="37" s="1"/>
  <c r="T347" i="37"/>
  <c r="R355" i="37"/>
  <c r="S355" i="37" s="1"/>
  <c r="T355" i="37"/>
  <c r="R361" i="37"/>
  <c r="S361" i="37" s="1"/>
  <c r="T361" i="37"/>
  <c r="R568" i="37"/>
  <c r="S568" i="37" s="1"/>
  <c r="T568" i="37"/>
  <c r="R564" i="37"/>
  <c r="S564" i="37" s="1"/>
  <c r="T564" i="37"/>
  <c r="R558" i="37"/>
  <c r="S558" i="37" s="1"/>
  <c r="T558" i="37"/>
  <c r="R546" i="37"/>
  <c r="S546" i="37" s="1"/>
  <c r="T546" i="37"/>
  <c r="R539" i="37"/>
  <c r="S539" i="37" s="1"/>
  <c r="T539" i="37"/>
  <c r="R535" i="37"/>
  <c r="S535" i="37" s="1"/>
  <c r="T535" i="37"/>
  <c r="R531" i="37"/>
  <c r="S531" i="37" s="1"/>
  <c r="T531" i="37"/>
  <c r="R528" i="37"/>
  <c r="S528" i="37" s="1"/>
  <c r="T528" i="37"/>
  <c r="R524" i="37"/>
  <c r="S524" i="37" s="1"/>
  <c r="T524" i="37"/>
  <c r="R520" i="37"/>
  <c r="S520" i="37" s="1"/>
  <c r="T520" i="37"/>
  <c r="R516" i="37"/>
  <c r="S516" i="37" s="1"/>
  <c r="T516" i="37"/>
  <c r="R512" i="37"/>
  <c r="S512" i="37" s="1"/>
  <c r="T512" i="37"/>
  <c r="R509" i="37"/>
  <c r="S509" i="37" s="1"/>
  <c r="T509" i="37"/>
  <c r="R505" i="37"/>
  <c r="S505" i="37" s="1"/>
  <c r="T505" i="37"/>
  <c r="R501" i="37"/>
  <c r="S501" i="37" s="1"/>
  <c r="T501" i="37"/>
  <c r="R421" i="37"/>
  <c r="S421" i="37" s="1"/>
  <c r="T421" i="37"/>
  <c r="R449" i="37"/>
  <c r="S449" i="37" s="1"/>
  <c r="T449" i="37"/>
  <c r="R445" i="37"/>
  <c r="S445" i="37" s="1"/>
  <c r="T445" i="37"/>
  <c r="R441" i="37"/>
  <c r="S441" i="37" s="1"/>
  <c r="T441" i="37"/>
  <c r="R437" i="37"/>
  <c r="S437" i="37" s="1"/>
  <c r="T437" i="37"/>
  <c r="R433" i="37"/>
  <c r="S433" i="37" s="1"/>
  <c r="T433" i="37"/>
  <c r="R429" i="37"/>
  <c r="S429" i="37" s="1"/>
  <c r="T429" i="37"/>
  <c r="R425" i="37"/>
  <c r="S425" i="37" s="1"/>
  <c r="T425" i="37"/>
  <c r="R326" i="37"/>
  <c r="S326" i="37" s="1"/>
  <c r="T326" i="37"/>
  <c r="R322" i="37"/>
  <c r="S322" i="37" s="1"/>
  <c r="T322" i="37"/>
  <c r="R318" i="37"/>
  <c r="S318" i="37" s="1"/>
  <c r="T318" i="37"/>
  <c r="R314" i="37"/>
  <c r="S314" i="37" s="1"/>
  <c r="T314" i="37"/>
  <c r="R310" i="37"/>
  <c r="S310" i="37" s="1"/>
  <c r="T310" i="37"/>
  <c r="R306" i="37"/>
  <c r="S306" i="37" s="1"/>
  <c r="T306" i="37"/>
  <c r="R302" i="37"/>
  <c r="S302" i="37" s="1"/>
  <c r="T302" i="37"/>
  <c r="R372" i="37"/>
  <c r="S372" i="37" s="1"/>
  <c r="T372" i="37"/>
  <c r="R373" i="37"/>
  <c r="S373" i="37" s="1"/>
  <c r="T373" i="37"/>
  <c r="R383" i="37"/>
  <c r="S383" i="37" s="1"/>
  <c r="T383" i="37"/>
  <c r="R366" i="37"/>
  <c r="S366" i="37" s="1"/>
  <c r="T366" i="37"/>
  <c r="R370" i="37"/>
  <c r="S370" i="37" s="1"/>
  <c r="T370" i="37"/>
  <c r="R374" i="37"/>
  <c r="S374" i="37" s="1"/>
  <c r="T374" i="37"/>
  <c r="R378" i="37"/>
  <c r="S378" i="37" s="1"/>
  <c r="T378" i="37"/>
  <c r="R384" i="37"/>
  <c r="S384" i="37" s="1"/>
  <c r="T384" i="37"/>
  <c r="R388" i="37"/>
  <c r="S388" i="37" s="1"/>
  <c r="T388" i="37"/>
  <c r="R392" i="37"/>
  <c r="S392" i="37" s="1"/>
  <c r="T392" i="37"/>
  <c r="R399" i="37"/>
  <c r="S399" i="37" s="1"/>
  <c r="T399" i="37"/>
  <c r="R403" i="37"/>
  <c r="S403" i="37" s="1"/>
  <c r="T403" i="37"/>
  <c r="R407" i="37"/>
  <c r="S407" i="37" s="1"/>
  <c r="T407" i="37"/>
  <c r="R416" i="37"/>
  <c r="S416" i="37" s="1"/>
  <c r="T416" i="37"/>
  <c r="R367" i="37"/>
  <c r="S367" i="37" s="1"/>
  <c r="T367" i="37"/>
  <c r="R371" i="37"/>
  <c r="S371" i="37" s="1"/>
  <c r="T371" i="37"/>
  <c r="R375" i="37"/>
  <c r="S375" i="37" s="1"/>
  <c r="T375" i="37"/>
  <c r="R379" i="37"/>
  <c r="S379" i="37" s="1"/>
  <c r="T379" i="37"/>
  <c r="R382" i="37"/>
  <c r="S382" i="37" s="1"/>
  <c r="T382" i="37"/>
  <c r="R385" i="37"/>
  <c r="S385" i="37" s="1"/>
  <c r="T385" i="37"/>
  <c r="R389" i="37"/>
  <c r="S389" i="37" s="1"/>
  <c r="T389" i="37"/>
  <c r="R393" i="37"/>
  <c r="S393" i="37" s="1"/>
  <c r="T393" i="37"/>
  <c r="R400" i="37"/>
  <c r="S400" i="37" s="1"/>
  <c r="T400" i="37"/>
  <c r="R404" i="37"/>
  <c r="S404" i="37" s="1"/>
  <c r="T404" i="37"/>
  <c r="R408" i="37"/>
  <c r="S408" i="37" s="1"/>
  <c r="T408" i="37"/>
  <c r="R413" i="37"/>
  <c r="S413" i="37" s="1"/>
  <c r="T413" i="37"/>
  <c r="R417" i="37"/>
  <c r="S417" i="37" s="1"/>
  <c r="T417" i="37"/>
  <c r="R453" i="37"/>
  <c r="S453" i="37" s="1"/>
  <c r="T453" i="37"/>
  <c r="R458" i="37"/>
  <c r="S458" i="37" s="1"/>
  <c r="T458" i="37"/>
  <c r="R462" i="37"/>
  <c r="S462" i="37" s="1"/>
  <c r="T462" i="37"/>
  <c r="R466" i="37"/>
  <c r="S466" i="37" s="1"/>
  <c r="T466" i="37"/>
  <c r="R470" i="37"/>
  <c r="S470" i="37" s="1"/>
  <c r="T470" i="37"/>
  <c r="R477" i="37"/>
  <c r="S477" i="37" s="1"/>
  <c r="T477" i="37"/>
  <c r="R481" i="37"/>
  <c r="S481" i="37" s="1"/>
  <c r="T481" i="37"/>
  <c r="R485" i="37"/>
  <c r="S485" i="37" s="1"/>
  <c r="T485" i="37"/>
  <c r="R489" i="37"/>
  <c r="S489" i="37" s="1"/>
  <c r="T489" i="37"/>
  <c r="R493" i="37"/>
  <c r="S493" i="37" s="1"/>
  <c r="T493" i="37"/>
  <c r="R497" i="37"/>
  <c r="S497" i="37" s="1"/>
  <c r="T497" i="37"/>
  <c r="R498" i="37"/>
  <c r="S498" i="37" s="1"/>
  <c r="T498" i="37"/>
  <c r="R332" i="37"/>
  <c r="S332" i="37" s="1"/>
  <c r="T332" i="37"/>
  <c r="R337" i="37"/>
  <c r="S337" i="37" s="1"/>
  <c r="T337" i="37"/>
  <c r="R342" i="37"/>
  <c r="S342" i="37" s="1"/>
  <c r="T342" i="37"/>
  <c r="R349" i="37"/>
  <c r="S349" i="37" s="1"/>
  <c r="T349" i="37"/>
  <c r="R357" i="37"/>
  <c r="S357" i="37" s="1"/>
  <c r="T357" i="37"/>
  <c r="R362" i="37"/>
  <c r="S362" i="37" s="1"/>
  <c r="T362" i="37"/>
  <c r="R571" i="37"/>
  <c r="S571" i="37" s="1"/>
  <c r="T571" i="37"/>
  <c r="R567" i="37"/>
  <c r="S567" i="37" s="1"/>
  <c r="T567" i="37"/>
  <c r="R563" i="37"/>
  <c r="S563" i="37" s="1"/>
  <c r="T563" i="37"/>
  <c r="R557" i="37"/>
  <c r="S557" i="37" s="1"/>
  <c r="T557" i="37"/>
  <c r="R545" i="37"/>
  <c r="S545" i="37" s="1"/>
  <c r="T545" i="37"/>
  <c r="R538" i="37"/>
  <c r="S538" i="37" s="1"/>
  <c r="T538" i="37"/>
  <c r="R534" i="37"/>
  <c r="S534" i="37" s="1"/>
  <c r="T534" i="37"/>
  <c r="R530" i="37"/>
  <c r="S530" i="37" s="1"/>
  <c r="T530" i="37"/>
  <c r="R527" i="37"/>
  <c r="S527" i="37" s="1"/>
  <c r="T527" i="37"/>
  <c r="R523" i="37"/>
  <c r="S523" i="37" s="1"/>
  <c r="T523" i="37"/>
  <c r="R519" i="37"/>
  <c r="S519" i="37" s="1"/>
  <c r="T519" i="37"/>
  <c r="R515" i="37"/>
  <c r="S515" i="37" s="1"/>
  <c r="T515" i="37"/>
  <c r="R511" i="37"/>
  <c r="S511" i="37" s="1"/>
  <c r="T511" i="37"/>
  <c r="R508" i="37"/>
  <c r="S508" i="37" s="1"/>
  <c r="T508" i="37"/>
  <c r="R504" i="37"/>
  <c r="S504" i="37" s="1"/>
  <c r="T504" i="37"/>
  <c r="R500" i="37"/>
  <c r="S500" i="37" s="1"/>
  <c r="T500" i="37"/>
  <c r="R424" i="37"/>
  <c r="S424" i="37" s="1"/>
  <c r="T424" i="37"/>
  <c r="R420" i="37"/>
  <c r="S420" i="37" s="1"/>
  <c r="T420" i="37"/>
  <c r="R448" i="37"/>
  <c r="S448" i="37" s="1"/>
  <c r="T448" i="37"/>
  <c r="R444" i="37"/>
  <c r="S444" i="37" s="1"/>
  <c r="T444" i="37"/>
  <c r="R440" i="37"/>
  <c r="S440" i="37" s="1"/>
  <c r="T440" i="37"/>
  <c r="R436" i="37"/>
  <c r="S436" i="37" s="1"/>
  <c r="T436" i="37"/>
  <c r="R432" i="37"/>
  <c r="S432" i="37" s="1"/>
  <c r="T432" i="37"/>
  <c r="R428" i="37"/>
  <c r="S428" i="37" s="1"/>
  <c r="T428" i="37"/>
  <c r="R329" i="37"/>
  <c r="S329" i="37" s="1"/>
  <c r="T329" i="37"/>
  <c r="R325" i="37"/>
  <c r="S325" i="37" s="1"/>
  <c r="T325" i="37"/>
  <c r="R321" i="37"/>
  <c r="S321" i="37" s="1"/>
  <c r="T321" i="37"/>
  <c r="R317" i="37"/>
  <c r="S317" i="37" s="1"/>
  <c r="T317" i="37"/>
  <c r="R313" i="37"/>
  <c r="S313" i="37" s="1"/>
  <c r="T313" i="37"/>
  <c r="R309" i="37"/>
  <c r="S309" i="37" s="1"/>
  <c r="T309" i="37"/>
  <c r="R305" i="37"/>
  <c r="S305" i="37" s="1"/>
  <c r="T305" i="37"/>
  <c r="R301" i="37"/>
  <c r="S301" i="37" s="1"/>
  <c r="T301" i="37"/>
  <c r="Z584" i="37"/>
  <c r="Z885" i="37"/>
  <c r="Z843" i="37"/>
  <c r="Z850" i="37"/>
  <c r="Z857" i="37"/>
  <c r="Z892" i="37"/>
  <c r="Z829" i="37"/>
  <c r="Z822" i="37"/>
  <c r="Z864" i="37"/>
  <c r="Z871" i="37"/>
  <c r="Z836" i="37"/>
  <c r="Z878" i="37"/>
  <c r="R572" i="37" l="1"/>
  <c r="Z586" i="37" s="1"/>
  <c r="T572" i="37"/>
  <c r="Z583" i="37" s="1"/>
  <c r="Z807" i="37"/>
  <c r="Z809" i="37" s="1"/>
  <c r="Z814" i="37"/>
  <c r="Z816" i="37" s="1"/>
  <c r="Z824" i="37"/>
  <c r="Z845" i="37"/>
  <c r="Z894" i="37"/>
  <c r="Z880" i="37"/>
  <c r="Z852" i="37"/>
  <c r="Z838" i="37"/>
  <c r="Z887" i="37"/>
  <c r="Z866" i="37"/>
  <c r="Z831" i="37"/>
  <c r="Z873" i="37"/>
  <c r="Z859" i="37"/>
  <c r="Z821" i="37"/>
  <c r="Z823" i="37" s="1"/>
  <c r="Z891" i="37"/>
  <c r="Z870" i="37"/>
  <c r="Z872" i="37" s="1"/>
  <c r="Z849" i="37"/>
  <c r="Z884" i="37"/>
  <c r="Z886" i="37" s="1"/>
  <c r="Z863" i="37"/>
  <c r="Z865" i="37" s="1"/>
  <c r="Z828" i="37"/>
  <c r="Z877" i="37"/>
  <c r="Z879" i="37" s="1"/>
  <c r="Z842" i="37"/>
  <c r="Z856" i="37"/>
  <c r="Z858" i="37" s="1"/>
  <c r="Z835" i="37"/>
  <c r="S572" i="37" l="1"/>
  <c r="Z585" i="37" s="1"/>
  <c r="Z893" i="37"/>
  <c r="Z830" i="37"/>
  <c r="Z844" i="37"/>
  <c r="Z837" i="37"/>
  <c r="Z851"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Administrador</author>
    <author>WILLIAM ART.</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J71" authorId="3" shapeId="0" xr:uid="{7E1B8FD0-5553-4927-8D40-FF0FEDEA033C}">
      <text>
        <r>
          <rPr>
            <sz val="9"/>
            <color indexed="81"/>
            <rFont val="Tahoma"/>
            <family val="2"/>
          </rPr>
          <t xml:space="preserve">
Incorporar en las minutas las disposiciones contenidas en los artículos 13 y 14 de la Ley 1682 de 2013.
</t>
        </r>
      </text>
    </comment>
    <comment ref="K233" authorId="4"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34" authorId="4" shapeId="0" xr:uid="{23F9FCC3-53A7-4498-ABFB-773844F61003}">
      <text>
        <r>
          <rPr>
            <b/>
            <sz val="9"/>
            <color indexed="81"/>
            <rFont val="Tahoma"/>
            <family val="2"/>
          </rPr>
          <t xml:space="preserve">
Se debe incluir en un documento el acta y el cronograma, dado que la dependencia estableció como cantidad 1.</t>
        </r>
      </text>
    </comment>
    <comment ref="K238" authorId="4"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39" authorId="4"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40" authorId="4"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250" authorId="4" shapeId="0" xr:uid="{9852198B-7602-49E4-A3BA-71D91518F631}">
      <text>
        <r>
          <rPr>
            <b/>
            <sz val="9"/>
            <color indexed="81"/>
            <rFont val="Tahoma"/>
            <family val="2"/>
          </rPr>
          <t xml:space="preserve">
Acción 2 y 3 - 30-12-2020</t>
        </r>
      </text>
    </comment>
  </commentList>
</comments>
</file>

<file path=xl/sharedStrings.xml><?xml version="1.0" encoding="utf-8"?>
<sst xmlns="http://schemas.openxmlformats.org/spreadsheetml/2006/main" count="5289" uniqueCount="2503">
  <si>
    <t>TOTALES</t>
  </si>
  <si>
    <t>PBEC</t>
  </si>
  <si>
    <t>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</si>
  <si>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</si>
  <si>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</si>
  <si>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</si>
  <si>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</si>
  <si>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</si>
  <si>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</si>
  <si>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</si>
  <si>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</si>
  <si>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</si>
  <si>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</si>
  <si>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11 01 002</t>
  </si>
  <si>
    <t>14 04 004</t>
  </si>
  <si>
    <t>16 04 001</t>
  </si>
  <si>
    <t>Informe trimestral</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</si>
  <si>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</si>
  <si>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</si>
  <si>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</si>
  <si>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</si>
  <si>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</si>
  <si>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</si>
  <si>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</si>
  <si>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</si>
  <si>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</si>
  <si>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</si>
  <si>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</si>
  <si>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</si>
  <si>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</si>
  <si>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</si>
  <si>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</si>
  <si>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 xml:space="preserve">Convenciones: </t>
  </si>
  <si>
    <t xml:space="preserve">Columnas de calculo automático </t>
  </si>
  <si>
    <t>Fila de Totales</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</si>
  <si>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</si>
  <si>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</si>
  <si>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</si>
  <si>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</si>
  <si>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</si>
  <si>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</si>
  <si>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</si>
  <si>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</si>
  <si>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</si>
  <si>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</si>
  <si>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</si>
  <si>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</si>
  <si>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</si>
  <si>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</si>
  <si>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</si>
  <si>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</si>
  <si>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</si>
  <si>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</si>
  <si>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</si>
  <si>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</si>
  <si>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</si>
  <si>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</si>
  <si>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</si>
  <si>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</si>
  <si>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</si>
  <si>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</si>
  <si>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</si>
  <si>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</si>
  <si>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</si>
  <si>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</si>
  <si>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</si>
  <si>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</si>
  <si>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</si>
  <si>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</si>
  <si>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</si>
  <si>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</si>
  <si>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</si>
  <si>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</si>
  <si>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</si>
  <si>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</si>
  <si>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</si>
  <si>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</si>
  <si>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</si>
  <si>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</si>
  <si>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</si>
  <si>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</si>
  <si>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</si>
  <si>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</si>
  <si>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</si>
  <si>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</si>
  <si>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</si>
  <si>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</si>
  <si>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</si>
  <si>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</si>
  <si>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</si>
  <si>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</si>
  <si>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</si>
  <si>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</si>
  <si>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</si>
  <si>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</si>
  <si>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</si>
  <si>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</si>
  <si>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</si>
  <si>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</si>
  <si>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</si>
  <si>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</si>
  <si>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</si>
  <si>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</si>
  <si>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</si>
  <si>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</si>
  <si>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</si>
  <si>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</si>
  <si>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</si>
  <si>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</si>
  <si>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</si>
  <si>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</si>
  <si>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</si>
  <si>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</si>
  <si>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</si>
  <si>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</si>
  <si>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</si>
  <si>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</si>
  <si>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</si>
  <si>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</si>
  <si>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</si>
  <si>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</si>
  <si>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</si>
  <si>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</si>
  <si>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</si>
  <si>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</si>
  <si>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Lo anteriormente descrito evidencia deficiencias en la programación presupuestal</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</si>
  <si>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</si>
  <si>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</si>
  <si>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</si>
  <si>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</si>
  <si>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14 01 003</t>
  </si>
  <si>
    <t>Lo anteriormente expuesto evidencia falta de controles, toda vez que la Entidad, presuntamente, pasa por alto la aplicación de lo estipulado en la normatividad general que regula la contratación.</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</si>
  <si>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</si>
  <si>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</si>
  <si>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</si>
  <si>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</si>
  <si>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</si>
  <si>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</si>
  <si>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</si>
  <si>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</si>
  <si>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</si>
  <si>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</si>
  <si>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</si>
  <si>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</si>
  <si>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</si>
  <si>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</si>
  <si>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</si>
  <si>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</si>
  <si>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</si>
  <si>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</si>
  <si>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</si>
  <si>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</si>
  <si>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</si>
  <si>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</si>
  <si>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</si>
  <si>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</si>
  <si>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</si>
  <si>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</si>
  <si>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</si>
  <si>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</si>
  <si>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</si>
  <si>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</si>
  <si>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</si>
  <si>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</si>
  <si>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</si>
  <si>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</si>
  <si>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</si>
  <si>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</si>
  <si>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</si>
  <si>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</si>
  <si>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</si>
  <si>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</si>
  <si>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</si>
  <si>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</si>
  <si>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</si>
  <si>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</si>
  <si>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</si>
  <si>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</si>
  <si>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</si>
  <si>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</si>
  <si>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</si>
  <si>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</si>
  <si>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</si>
  <si>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</si>
  <si>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</si>
  <si>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</si>
  <si>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</si>
  <si>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</si>
  <si>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</si>
  <si>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</si>
  <si>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</si>
  <si>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</si>
  <si>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</si>
  <si>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</si>
  <si>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</si>
  <si>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</si>
  <si>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</si>
  <si>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Desconocimiento parcial del marco general para uso y aplicación de indicadores diseñado por el DNP, el DANE y el Departamento Administrativo para la Función Pública.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</si>
  <si>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</si>
  <si>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</si>
  <si>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</si>
  <si>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</si>
  <si>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</si>
  <si>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</si>
  <si>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</si>
  <si>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</si>
  <si>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</si>
  <si>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</si>
  <si>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</si>
  <si>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</si>
  <si>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</si>
  <si>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</si>
  <si>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</si>
  <si>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</si>
  <si>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</si>
  <si>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</si>
  <si>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</si>
  <si>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</si>
  <si>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</si>
  <si>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</si>
  <si>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</si>
  <si>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</si>
  <si>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</si>
  <si>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</si>
  <si>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</si>
  <si>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</si>
  <si>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</si>
  <si>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</si>
  <si>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</si>
  <si>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</si>
  <si>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</si>
  <si>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</si>
  <si>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</si>
  <si>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</si>
  <si>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</si>
  <si>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</si>
  <si>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</si>
  <si>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</si>
  <si>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</si>
  <si>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</si>
  <si>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</si>
  <si>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</si>
  <si>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</si>
  <si>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</si>
  <si>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</si>
  <si>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</si>
  <si>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</si>
  <si>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</si>
  <si>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</si>
  <si>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</si>
  <si>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</si>
  <si>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</si>
  <si>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</si>
  <si>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</si>
  <si>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</si>
  <si>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</si>
  <si>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</si>
  <si>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</si>
  <si>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</si>
  <si>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</si>
  <si>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</si>
  <si>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</si>
  <si>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</si>
  <si>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</si>
  <si>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</si>
  <si>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</si>
  <si>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</si>
  <si>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</si>
  <si>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</si>
  <si>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</si>
  <si>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</si>
  <si>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</si>
  <si>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</si>
  <si>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</si>
  <si>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</si>
  <si>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</si>
  <si>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</si>
  <si>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</si>
  <si>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</si>
  <si>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</si>
  <si>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</si>
  <si>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</si>
  <si>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</si>
  <si>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</si>
  <si>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</si>
  <si>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</si>
  <si>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</si>
  <si>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</si>
  <si>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</si>
  <si>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</si>
  <si>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</si>
  <si>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</si>
  <si>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</si>
  <si>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</si>
  <si>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</si>
  <si>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</si>
  <si>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</si>
  <si>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</si>
  <si>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</si>
  <si>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</si>
  <si>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Remitir mensualmente memorando al Grupo de Contabilidad para conciliar la información relacionada con los bienes fiscales de propiedad del Invías.</t>
  </si>
  <si>
    <t>SA-SF</t>
  </si>
  <si>
    <t>Remitir mensualmente memorando al Grupo de Contabilidad para conciliar.</t>
  </si>
  <si>
    <t>Reporte cuatrimestral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</si>
  <si>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</si>
  <si>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</si>
  <si>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</si>
  <si>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</si>
  <si>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</si>
  <si>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</si>
  <si>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</si>
  <si>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</si>
  <si>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</si>
  <si>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</si>
  <si>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</si>
  <si>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</si>
  <si>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</si>
  <si>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</si>
  <si>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</si>
  <si>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</si>
  <si>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</si>
  <si>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</si>
  <si>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</si>
  <si>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</si>
  <si>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</si>
  <si>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</si>
  <si>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</si>
  <si>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Reporte </t>
  </si>
  <si>
    <t>Preparar las notas a los Estados Financieros aplicando los conceptos contables establecidos en el régimen de Contabilidad Pública vigente.</t>
  </si>
  <si>
    <t>Elaborar notas a los Estados Financieros.</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</si>
  <si>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</si>
  <si>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</si>
  <si>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</si>
  <si>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</si>
  <si>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</si>
  <si>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</si>
  <si>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</si>
  <si>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</si>
  <si>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</si>
  <si>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</si>
  <si>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</si>
  <si>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</si>
  <si>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</si>
  <si>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</si>
  <si>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</si>
  <si>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</si>
  <si>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</si>
  <si>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</si>
  <si>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</si>
  <si>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</si>
  <si>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</si>
  <si>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</si>
  <si>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</si>
  <si>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H123R14. Registro de terrenos en la contabilidad.
Existen  291 predios registrados a nombre del Invías, de los cuales no se encuentran reconocidos en la contabilidad 173.
Acción 3.</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</si>
  <si>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</si>
  <si>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</si>
  <si>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</si>
  <si>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</si>
  <si>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</si>
  <si>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</si>
  <si>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</si>
  <si>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</si>
  <si>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</si>
  <si>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</si>
  <si>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</si>
  <si>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</si>
  <si>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</si>
  <si>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</si>
  <si>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</si>
  <si>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</si>
  <si>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</si>
  <si>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</si>
  <si>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</si>
  <si>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</si>
  <si>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</si>
  <si>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</si>
  <si>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</si>
  <si>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</si>
  <si>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</si>
  <si>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</si>
  <si>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</si>
  <si>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</si>
  <si>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</si>
  <si>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</si>
  <si>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</si>
  <si>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</si>
  <si>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</si>
  <si>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</si>
  <si>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</si>
  <si>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</si>
  <si>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</si>
  <si>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</si>
  <si>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</si>
  <si>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</si>
  <si>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</si>
  <si>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</si>
  <si>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</si>
  <si>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</si>
  <si>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</si>
  <si>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</si>
  <si>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</si>
  <si>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</si>
  <si>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</si>
  <si>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</si>
  <si>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</si>
  <si>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</si>
  <si>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</si>
  <si>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</si>
  <si>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</si>
  <si>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</si>
  <si>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</si>
  <si>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</si>
  <si>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</si>
  <si>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</si>
  <si>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</si>
  <si>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</si>
  <si>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</si>
  <si>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</si>
  <si>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</si>
  <si>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</si>
  <si>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</si>
  <si>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</si>
  <si>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</si>
  <si>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</si>
  <si>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</si>
  <si>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</si>
  <si>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</si>
  <si>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</si>
  <si>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</si>
  <si>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</si>
  <si>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</si>
  <si>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</si>
  <si>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</si>
  <si>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</si>
  <si>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</si>
  <si>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</si>
  <si>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</si>
  <si>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</si>
  <si>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</si>
  <si>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</si>
  <si>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</si>
  <si>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</si>
  <si>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</si>
  <si>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</si>
  <si>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</si>
  <si>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</si>
  <si>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</si>
  <si>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</si>
  <si>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</si>
  <si>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</si>
  <si>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</si>
  <si>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</si>
  <si>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</si>
  <si>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</si>
  <si>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</si>
  <si>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</si>
  <si>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</si>
  <si>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</si>
  <si>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</si>
  <si>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</si>
  <si>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</si>
  <si>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</si>
  <si>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</si>
  <si>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</si>
  <si>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</si>
  <si>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</si>
  <si>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</si>
  <si>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</si>
  <si>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</si>
  <si>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</si>
  <si>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</si>
  <si>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</si>
  <si>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</si>
  <si>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</si>
  <si>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</si>
  <si>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</si>
  <si>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</si>
  <si>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</si>
  <si>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</si>
  <si>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</si>
  <si>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</si>
  <si>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</si>
  <si>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</si>
  <si>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</si>
  <si>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</si>
  <si>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</si>
  <si>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</si>
  <si>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</si>
  <si>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</si>
  <si>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</si>
  <si>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</si>
  <si>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</si>
  <si>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</si>
  <si>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</si>
  <si>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</si>
  <si>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</si>
  <si>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</si>
  <si>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</si>
  <si>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</si>
  <si>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</si>
  <si>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</si>
  <si>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</si>
  <si>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</si>
  <si>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</si>
  <si>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</si>
  <si>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</si>
  <si>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</si>
  <si>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</si>
  <si>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</si>
  <si>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</si>
  <si>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</si>
  <si>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</si>
  <si>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</si>
  <si>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</si>
  <si>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</si>
  <si>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</si>
  <si>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</si>
  <si>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</si>
  <si>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</si>
  <si>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Reporte de seguimiento con corte a Diciembre de 2017.</t>
  </si>
  <si>
    <t>Requerir los informes a los Supervisores de los contratos de Interventoría de acuerdo a lo Indicado en el manual de contratación del Invías.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</si>
  <si>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</si>
  <si>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</si>
  <si>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</si>
  <si>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</si>
  <si>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</si>
  <si>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</si>
  <si>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</si>
  <si>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</si>
  <si>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</si>
  <si>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</si>
  <si>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</si>
  <si>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</si>
  <si>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</si>
  <si>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</si>
  <si>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</si>
  <si>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</si>
  <si>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</si>
  <si>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</si>
  <si>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</si>
  <si>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</si>
  <si>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</si>
  <si>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</si>
  <si>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</si>
  <si>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</si>
  <si>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</si>
  <si>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</si>
  <si>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</si>
  <si>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</si>
  <si>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</si>
  <si>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</si>
  <si>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</si>
  <si>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</si>
  <si>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</si>
  <si>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</si>
  <si>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</si>
  <si>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</si>
  <si>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</si>
  <si>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</si>
  <si>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</si>
  <si>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</si>
  <si>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</si>
  <si>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</si>
  <si>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</si>
  <si>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</si>
  <si>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</si>
  <si>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</si>
  <si>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</si>
  <si>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</si>
  <si>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</si>
  <si>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</si>
  <si>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</si>
  <si>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</si>
  <si>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</si>
  <si>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</si>
  <si>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</si>
  <si>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</si>
  <si>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</si>
  <si>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</si>
  <si>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</si>
  <si>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</si>
  <si>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</si>
  <si>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</si>
  <si>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</si>
  <si>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</si>
  <si>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</si>
  <si>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</si>
  <si>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</si>
  <si>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</si>
  <si>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</si>
  <si>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</si>
  <si>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</si>
  <si>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</si>
  <si>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</si>
  <si>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</si>
  <si>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</si>
  <si>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</si>
  <si>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</si>
  <si>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</si>
  <si>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</si>
  <si>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</si>
  <si>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</si>
  <si>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</si>
  <si>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2.
Establecer en la minuta de los convenios Interadministrativos que la liquidación de los contratos derivados debe realizarse en los términos del articulo 11 de la Ley 1150 de 2008</t>
  </si>
  <si>
    <t>Inclusión de la cláusula  en la minuta.</t>
  </si>
  <si>
    <t>Realizar reporte de verificación respecto a que la minuta contractual este acorde con los pliegos de condiciones.</t>
  </si>
  <si>
    <t>Acción 1. 
Conciliar con el Grupo de Contabilidad. (Bienes fiscales).</t>
  </si>
  <si>
    <t xml:space="preserve">Acción 1. 
Conciliar con el Grupo de Contabilidad respecto a los bienes férreos de propiedad del Invías.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</si>
  <si>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</si>
  <si>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</si>
  <si>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</si>
  <si>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</si>
  <si>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</si>
  <si>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</si>
  <si>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</si>
  <si>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</si>
  <si>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</si>
  <si>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</si>
  <si>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</si>
  <si>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</si>
  <si>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</si>
  <si>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</si>
  <si>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</si>
  <si>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</si>
  <si>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</si>
  <si>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</si>
  <si>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</si>
  <si>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</si>
  <si>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</si>
  <si>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</si>
  <si>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</si>
  <si>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</si>
  <si>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</si>
  <si>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</si>
  <si>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</si>
  <si>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</si>
  <si>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</si>
  <si>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</si>
  <si>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</si>
  <si>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</si>
  <si>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</si>
  <si>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</si>
  <si>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</si>
  <si>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</si>
  <si>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</si>
  <si>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</si>
  <si>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</si>
  <si>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</si>
  <si>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</si>
  <si>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</si>
  <si>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</si>
  <si>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</si>
  <si>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</si>
  <si>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</si>
  <si>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</si>
  <si>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</si>
  <si>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</si>
  <si>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</si>
  <si>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</si>
  <si>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</si>
  <si>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</si>
  <si>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</si>
  <si>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</si>
  <si>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</si>
  <si>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</si>
  <si>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</si>
  <si>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</si>
  <si>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</si>
  <si>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</si>
  <si>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</si>
  <si>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</si>
  <si>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</si>
  <si>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</si>
  <si>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</si>
  <si>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</si>
  <si>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</si>
  <si>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</si>
  <si>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</si>
  <si>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</si>
  <si>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</si>
  <si>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</si>
  <si>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</si>
  <si>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</si>
  <si>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</si>
  <si>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</si>
  <si>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</si>
  <si>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</si>
  <si>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</si>
  <si>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</si>
  <si>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</si>
  <si>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</si>
  <si>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</si>
  <si>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</si>
  <si>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</si>
  <si>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</si>
  <si>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</si>
  <si>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</si>
  <si>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</si>
  <si>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</si>
  <si>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</si>
  <si>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</si>
  <si>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</si>
  <si>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</si>
  <si>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</si>
  <si>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</si>
  <si>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</si>
  <si>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</si>
  <si>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</si>
  <si>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</si>
  <si>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</si>
  <si>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</si>
  <si>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</si>
  <si>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</si>
  <si>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</si>
  <si>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</si>
  <si>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</si>
  <si>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</si>
  <si>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</si>
  <si>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</si>
  <si>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</si>
  <si>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</si>
  <si>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</si>
  <si>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</si>
  <si>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</si>
  <si>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</si>
  <si>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</si>
  <si>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</si>
  <si>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</si>
  <si>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</si>
  <si>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</si>
  <si>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</si>
  <si>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</si>
  <si>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</si>
  <si>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</si>
  <si>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</si>
  <si>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</si>
  <si>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</si>
  <si>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</si>
  <si>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</si>
  <si>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</si>
  <si>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</si>
  <si>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</si>
  <si>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</si>
  <si>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</si>
  <si>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</si>
  <si>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</si>
  <si>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</si>
  <si>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</si>
  <si>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</si>
  <si>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</si>
  <si>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</si>
  <si>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</si>
  <si>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</si>
  <si>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</si>
  <si>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</si>
  <si>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</si>
  <si>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</si>
  <si>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</si>
  <si>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</si>
  <si>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</si>
  <si>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</si>
  <si>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</si>
  <si>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</si>
  <si>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</si>
  <si>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</si>
  <si>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</si>
  <si>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</si>
  <si>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</si>
  <si>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</si>
  <si>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</si>
  <si>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</si>
  <si>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</si>
  <si>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</si>
  <si>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</si>
  <si>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</si>
  <si>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</si>
  <si>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</si>
  <si>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</si>
  <si>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</si>
  <si>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</si>
  <si>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</si>
  <si>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</si>
  <si>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</si>
  <si>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</si>
  <si>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</si>
  <si>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</si>
  <si>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</si>
  <si>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</si>
  <si>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</si>
  <si>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</si>
  <si>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</si>
  <si>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</si>
  <si>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</si>
  <si>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</si>
  <si>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</si>
  <si>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</si>
  <si>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</si>
  <si>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Por la no aplicación del 7.28 "INTERVENTORÍA DE LOS TRABAJOS" (PLIEGOS DE CONDICIONES).</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</si>
  <si>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</si>
  <si>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</si>
  <si>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</si>
  <si>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</si>
  <si>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Administrativo con presunta connotación penal y disciplinaria.</t>
  </si>
  <si>
    <t>Con otra incidencia - Archivo General de la Nación.</t>
  </si>
  <si>
    <t>Administrativo con presunta incidencia disciplinaria, penal y fiscal.</t>
  </si>
  <si>
    <t>Administrativo con presunto alcance disciplinario, para indagación preliminar.</t>
  </si>
  <si>
    <t>Administrativo e indagación preliminar.</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</si>
  <si>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</si>
  <si>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</si>
  <si>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</si>
  <si>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</si>
  <si>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</si>
  <si>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</si>
  <si>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</si>
  <si>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</si>
  <si>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</si>
  <si>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</si>
  <si>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</si>
  <si>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</si>
  <si>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Manual de interventoría, instructivo y formatos modificados.</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</si>
  <si>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</si>
  <si>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</si>
  <si>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</si>
  <si>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</si>
  <si>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</si>
  <si>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</si>
  <si>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</si>
  <si>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</si>
  <si>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</si>
  <si>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</si>
  <si>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</si>
  <si>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</si>
  <si>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</si>
  <si>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</si>
  <si>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</si>
  <si>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</si>
  <si>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</si>
  <si>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</si>
  <si>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</si>
  <si>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</si>
  <si>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</si>
  <si>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</si>
  <si>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</si>
  <si>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</si>
  <si>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</si>
  <si>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</si>
  <si>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</si>
  <si>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</si>
  <si>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</si>
  <si>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</si>
  <si>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</si>
  <si>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</si>
  <si>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</si>
  <si>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</si>
  <si>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</si>
  <si>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</si>
  <si>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</si>
  <si>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</si>
  <si>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</si>
  <si>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</si>
  <si>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</si>
  <si>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</si>
  <si>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</si>
  <si>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</si>
  <si>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</si>
  <si>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</si>
  <si>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</si>
  <si>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</si>
  <si>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</si>
  <si>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</si>
  <si>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</si>
  <si>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</si>
  <si>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</si>
  <si>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</si>
  <si>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</si>
  <si>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</si>
  <si>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</si>
  <si>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</si>
  <si>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</si>
  <si>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</si>
  <si>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</si>
  <si>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</si>
  <si>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</si>
  <si>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</si>
  <si>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</si>
  <si>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</si>
  <si>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</si>
  <si>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</si>
  <si>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</si>
  <si>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</si>
  <si>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</si>
  <si>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</si>
  <si>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</si>
  <si>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</si>
  <si>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</si>
  <si>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</si>
  <si>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</si>
  <si>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</si>
  <si>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</si>
  <si>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</si>
  <si>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</si>
  <si>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</si>
  <si>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</si>
  <si>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</si>
  <si>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</si>
  <si>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</si>
  <si>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</si>
  <si>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</si>
  <si>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</si>
  <si>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</si>
  <si>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</si>
  <si>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</si>
  <si>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</si>
  <si>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</si>
  <si>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</si>
  <si>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</si>
  <si>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</si>
  <si>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</si>
  <si>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</si>
  <si>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</si>
  <si>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</si>
  <si>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</si>
  <si>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</si>
  <si>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</si>
  <si>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</si>
  <si>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</si>
  <si>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</si>
  <si>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</si>
  <si>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</si>
  <si>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</si>
  <si>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</si>
  <si>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</si>
  <si>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</si>
  <si>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</si>
  <si>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</si>
  <si>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</si>
  <si>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</si>
  <si>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</si>
  <si>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</si>
  <si>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</si>
  <si>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</si>
  <si>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</si>
  <si>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</si>
  <si>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</si>
  <si>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</si>
  <si>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</si>
  <si>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</si>
  <si>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</si>
  <si>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</si>
  <si>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</si>
  <si>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</si>
  <si>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</si>
  <si>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</si>
  <si>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</si>
  <si>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</si>
  <si>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</si>
  <si>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</si>
  <si>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</si>
  <si>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</si>
  <si>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</si>
  <si>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</si>
  <si>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</si>
  <si>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</si>
  <si>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</si>
  <si>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</si>
  <si>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</si>
  <si>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</si>
  <si>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</si>
  <si>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</si>
  <si>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</si>
  <si>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</si>
  <si>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</si>
  <si>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</si>
  <si>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</si>
  <si>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</si>
  <si>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</si>
  <si>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</si>
  <si>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</si>
  <si>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</si>
  <si>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</si>
  <si>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</si>
  <si>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</si>
  <si>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</si>
  <si>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</si>
  <si>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</si>
  <si>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</si>
  <si>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</si>
  <si>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</si>
  <si>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</si>
  <si>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</si>
  <si>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</si>
  <si>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</si>
  <si>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</si>
  <si>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</si>
  <si>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</si>
  <si>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</si>
  <si>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</si>
  <si>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</si>
  <si>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</si>
  <si>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</si>
  <si>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</si>
  <si>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</si>
  <si>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</si>
  <si>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</si>
  <si>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</si>
  <si>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</si>
  <si>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</si>
  <si>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</si>
  <si>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</si>
  <si>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</si>
  <si>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</si>
  <si>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</si>
  <si>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</si>
  <si>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</si>
  <si>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</si>
  <si>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</si>
  <si>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</si>
  <si>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</si>
  <si>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</si>
  <si>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</si>
  <si>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</si>
  <si>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</si>
  <si>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</si>
  <si>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</si>
  <si>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</si>
  <si>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</si>
  <si>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</si>
  <si>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</si>
  <si>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</si>
  <si>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</si>
  <si>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</si>
  <si>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</si>
  <si>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</si>
  <si>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</si>
  <si>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</si>
  <si>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</si>
  <si>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</si>
  <si>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</si>
  <si>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</si>
  <si>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</si>
  <si>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</si>
  <si>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</si>
  <si>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</si>
  <si>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</si>
  <si>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</si>
  <si>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</si>
  <si>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</si>
  <si>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</si>
  <si>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</si>
  <si>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</si>
  <si>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</si>
  <si>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</si>
  <si>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</si>
  <si>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</si>
  <si>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</si>
  <si>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</si>
  <si>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</si>
  <si>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</si>
  <si>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</si>
  <si>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</si>
  <si>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</si>
  <si>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</si>
  <si>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</si>
  <si>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</si>
  <si>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</si>
  <si>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</si>
  <si>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</si>
  <si>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</si>
  <si>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</si>
  <si>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</si>
  <si>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</si>
  <si>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</si>
  <si>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</si>
  <si>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</si>
  <si>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Mesa de trabajo INVIAS, Gobernación de Magdalena, y municipio de Ciénaga.
</t>
  </si>
  <si>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</si>
  <si>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</si>
  <si>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</si>
  <si>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</si>
  <si>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</si>
  <si>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</si>
  <si>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</si>
  <si>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</si>
  <si>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</si>
  <si>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</si>
  <si>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</si>
  <si>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</si>
  <si>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</si>
  <si>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</si>
  <si>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</si>
  <si>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</si>
  <si>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</si>
  <si>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</si>
  <si>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</si>
  <si>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</si>
  <si>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</si>
  <si>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</si>
  <si>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 xml:space="preserve">H6R15. Planeación Contrato Plan Boyacá – Metas Físicas.
A marzo de 2016, se evidenciaron retrasos en todos los frentes de obra y reducción del alcance físico de las obras.
</t>
  </si>
  <si>
    <t>AUDITORIA DE CUMPLIMIENTO TÚNEL DE LA LÍNEA 2018 - ACTL</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</si>
  <si>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</si>
  <si>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</si>
  <si>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</si>
  <si>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</si>
  <si>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</si>
  <si>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</si>
  <si>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</si>
  <si>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</si>
  <si>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</si>
  <si>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</si>
  <si>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</si>
  <si>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</si>
  <si>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</si>
  <si>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</si>
  <si>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</si>
  <si>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</si>
  <si>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</si>
  <si>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</si>
  <si>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</si>
  <si>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</si>
  <si>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</si>
  <si>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Actividad 2.
Seguimiento y evaluación a la implementación de la guía EDEPI-GUI-1 y sus resultados.</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</si>
  <si>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</si>
  <si>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</si>
  <si>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</si>
  <si>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</si>
  <si>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</si>
  <si>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</si>
  <si>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</si>
  <si>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</si>
  <si>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</si>
  <si>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</si>
  <si>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</si>
  <si>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</si>
  <si>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</si>
  <si>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</si>
  <si>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</si>
  <si>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</si>
  <si>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</si>
  <si>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</si>
  <si>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</si>
  <si>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</si>
  <si>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</si>
  <si>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</si>
  <si>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</si>
  <si>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</si>
  <si>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</si>
  <si>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</si>
  <si>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</si>
  <si>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</si>
  <si>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</si>
  <si>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</si>
  <si>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</si>
  <si>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</si>
  <si>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</si>
  <si>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</si>
  <si>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</si>
  <si>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</si>
  <si>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</si>
  <si>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</si>
  <si>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</si>
  <si>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</si>
  <si>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</si>
  <si>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</si>
  <si>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</si>
  <si>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</si>
  <si>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</si>
  <si>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</si>
  <si>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</si>
  <si>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</si>
  <si>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</si>
  <si>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</si>
  <si>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</si>
  <si>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</si>
  <si>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</si>
  <si>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</si>
  <si>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</si>
  <si>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</si>
  <si>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</si>
  <si>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</si>
  <si>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</si>
  <si>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</si>
  <si>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</si>
  <si>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</si>
  <si>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</si>
  <si>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</si>
  <si>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</si>
  <si>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</si>
  <si>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</si>
  <si>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</si>
  <si>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</si>
  <si>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</si>
  <si>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</si>
  <si>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</si>
  <si>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</si>
  <si>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</si>
  <si>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</si>
  <si>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</si>
  <si>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</si>
  <si>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Procedimiento revisado, actualizado y socializado</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</si>
  <si>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</si>
  <si>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</si>
  <si>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</si>
  <si>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</si>
  <si>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</si>
  <si>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</si>
  <si>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</si>
  <si>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</si>
  <si>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</si>
  <si>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</si>
  <si>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</si>
  <si>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</si>
  <si>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</si>
  <si>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</si>
  <si>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</si>
  <si>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</si>
  <si>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</si>
  <si>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</si>
  <si>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</si>
  <si>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</si>
  <si>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</si>
  <si>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</si>
  <si>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</si>
  <si>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</si>
  <si>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</si>
  <si>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</si>
  <si>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</si>
  <si>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</si>
  <si>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</si>
  <si>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</si>
  <si>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</si>
  <si>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</si>
  <si>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</si>
  <si>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</si>
  <si>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</si>
  <si>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</si>
  <si>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</si>
  <si>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</si>
  <si>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</si>
  <si>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</si>
  <si>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</si>
  <si>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</si>
  <si>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</si>
  <si>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</si>
  <si>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</si>
  <si>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</si>
  <si>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</si>
  <si>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y fiscal</t>
  </si>
  <si>
    <t>AF2019</t>
  </si>
  <si>
    <t>AUDITORIA DE CUMPLIMIENTO PUENTE PUMAREJO - ACPP</t>
  </si>
  <si>
    <t>Área Líder</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</si>
  <si>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</si>
  <si>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</si>
  <si>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</si>
  <si>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</si>
  <si>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</si>
  <si>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</si>
  <si>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</si>
  <si>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</si>
  <si>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</si>
  <si>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</si>
  <si>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</si>
  <si>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</si>
  <si>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</si>
  <si>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</si>
  <si>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</si>
  <si>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</si>
  <si>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</si>
  <si>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</si>
  <si>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</si>
  <si>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</si>
  <si>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</si>
  <si>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</si>
  <si>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</si>
  <si>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</si>
  <si>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</si>
  <si>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</si>
  <si>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</si>
  <si>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</si>
  <si>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Administrativo con presunta incidencia disciplinaria - Indagación Preliminar</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</si>
  <si>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</si>
  <si>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</si>
  <si>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</si>
  <si>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</si>
  <si>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</si>
  <si>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</si>
  <si>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</si>
  <si>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</si>
  <si>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</si>
  <si>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</si>
  <si>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</si>
  <si>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</si>
  <si>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</si>
  <si>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</si>
  <si>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</si>
  <si>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</si>
  <si>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</si>
  <si>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</si>
  <si>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</si>
  <si>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</si>
  <si>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</si>
  <si>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</si>
  <si>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</si>
  <si>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</si>
  <si>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</si>
  <si>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</si>
  <si>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</si>
  <si>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</si>
  <si>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</si>
  <si>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</si>
  <si>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</si>
  <si>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</si>
  <si>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</si>
  <si>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</si>
  <si>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</si>
  <si>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</si>
  <si>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</si>
  <si>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</si>
  <si>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</si>
  <si>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</si>
  <si>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</si>
  <si>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</si>
  <si>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</si>
  <si>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</si>
  <si>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</si>
  <si>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</si>
  <si>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</si>
  <si>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</si>
  <si>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Establecer un Comité de Seguimiento Mensual.</t>
  </si>
  <si>
    <t>Acta de revisiones aleatorias hechas a los contratos.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</si>
  <si>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</si>
  <si>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</si>
  <si>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</si>
  <si>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</si>
  <si>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</si>
  <si>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</si>
  <si>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</si>
  <si>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</si>
  <si>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</si>
  <si>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</si>
  <si>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</si>
  <si>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</si>
  <si>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</si>
  <si>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</si>
  <si>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</si>
  <si>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</si>
  <si>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</si>
  <si>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</si>
  <si>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</si>
  <si>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</si>
  <si>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</si>
  <si>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</si>
  <si>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</si>
  <si>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</si>
  <si>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</si>
  <si>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</si>
  <si>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</si>
  <si>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Documentar los criterios para el flujo de información con las áreas encargadas.</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</si>
  <si>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</si>
  <si>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</si>
  <si>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</si>
  <si>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</si>
  <si>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</si>
  <si>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</si>
  <si>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</si>
  <si>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</si>
  <si>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</si>
  <si>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</si>
  <si>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</si>
  <si>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</si>
  <si>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</si>
  <si>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</si>
  <si>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</si>
  <si>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</si>
  <si>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</si>
  <si>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</si>
  <si>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</si>
  <si>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</si>
  <si>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</si>
  <si>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</si>
  <si>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</si>
  <si>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</si>
  <si>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</si>
  <si>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</si>
  <si>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</si>
  <si>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</si>
  <si>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</si>
  <si>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</si>
  <si>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</si>
  <si>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</si>
  <si>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</si>
  <si>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</si>
  <si>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</si>
  <si>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</si>
  <si>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</si>
  <si>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</si>
  <si>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</si>
  <si>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</si>
  <si>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</si>
  <si>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</si>
  <si>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</si>
  <si>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</si>
  <si>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</si>
  <si>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</si>
  <si>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</si>
  <si>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</si>
  <si>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</si>
  <si>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</si>
  <si>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</si>
  <si>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</si>
  <si>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</si>
  <si>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</si>
  <si>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</si>
  <si>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</si>
  <si>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</si>
  <si>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</si>
  <si>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</si>
  <si>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</si>
  <si>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</si>
  <si>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</si>
  <si>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</si>
  <si>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</si>
  <si>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</si>
  <si>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</si>
  <si>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</si>
  <si>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</si>
  <si>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</si>
  <si>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</si>
  <si>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</si>
  <si>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</si>
  <si>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</si>
  <si>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</si>
  <si>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</si>
  <si>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</si>
  <si>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</si>
  <si>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</si>
  <si>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</si>
  <si>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</si>
  <si>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</si>
  <si>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</si>
  <si>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</si>
  <si>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</si>
  <si>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</si>
  <si>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</si>
  <si>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</si>
  <si>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</si>
  <si>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</si>
  <si>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</si>
  <si>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</si>
  <si>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</si>
  <si>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</si>
  <si>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</si>
  <si>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</si>
  <si>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</si>
  <si>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</si>
  <si>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</si>
  <si>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</si>
  <si>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</si>
  <si>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</si>
  <si>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</si>
  <si>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</si>
  <si>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</si>
  <si>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</si>
  <si>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</si>
  <si>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</si>
  <si>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</si>
  <si>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</si>
  <si>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</si>
  <si>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</si>
  <si>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</si>
  <si>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ACTUACIÓN ESPECIAL DE FISCALIZACIÓN AT 73</t>
  </si>
  <si>
    <t>ACTUACIÓN ESPECIAL DE FISCALIZACIÓN AT 74</t>
  </si>
  <si>
    <t>ACTUACIÓN ESPECIAL DE FISCALIZACIÓN AT 75</t>
  </si>
  <si>
    <t>AUDITORIA DE CUMPLIMIENTO AT 75/2020 - OCAD PAZ</t>
  </si>
  <si>
    <t>Acuerdo de servicio con la Subdirección de Medio Ambiente.</t>
  </si>
  <si>
    <t>Acuerdo de servicio con las áreas responsables.</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</si>
  <si>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</si>
  <si>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</si>
  <si>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</si>
  <si>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</si>
  <si>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</si>
  <si>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</si>
  <si>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</si>
  <si>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</si>
  <si>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</si>
  <si>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</si>
  <si>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</si>
  <si>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</si>
  <si>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</si>
  <si>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</si>
  <si>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Base de datos implementada.</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</si>
  <si>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</si>
  <si>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</si>
  <si>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</si>
  <si>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</si>
  <si>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</si>
  <si>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</si>
  <si>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</si>
  <si>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</si>
  <si>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</si>
  <si>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inventario de vías terciarias intervenidas a través del programa COLOMBIA RURAL.</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</si>
  <si>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</si>
  <si>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</si>
  <si>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</si>
  <si>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</si>
  <si>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</si>
  <si>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</si>
  <si>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</si>
  <si>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</si>
  <si>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</si>
  <si>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</si>
  <si>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</si>
  <si>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</si>
  <si>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</si>
  <si>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</si>
  <si>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</si>
  <si>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</si>
  <si>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</si>
  <si>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</si>
  <si>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</si>
  <si>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</si>
  <si>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</si>
  <si>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</si>
  <si>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</si>
  <si>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</si>
  <si>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</si>
  <si>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</si>
  <si>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</si>
  <si>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</si>
  <si>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</si>
  <si>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</si>
  <si>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</si>
  <si>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</si>
  <si>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</si>
  <si>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</si>
  <si>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</si>
  <si>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</si>
  <si>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</si>
  <si>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</si>
  <si>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</si>
  <si>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</si>
  <si>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</si>
  <si>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</si>
  <si>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</si>
  <si>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</si>
  <si>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</si>
  <si>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</si>
  <si>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</si>
  <si>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</si>
  <si>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</si>
  <si>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</si>
  <si>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</si>
  <si>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Deficiencias en la maduración de proyectos que garantice el deber de Planeación consagrado en el Principio de Economía establecido en el artículo 23 de la Ley 80 de 1993.</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</si>
  <si>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</si>
  <si>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</si>
  <si>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</si>
  <si>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</si>
  <si>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</si>
  <si>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</si>
  <si>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</si>
  <si>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</si>
  <si>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</si>
  <si>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</si>
  <si>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</si>
  <si>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</si>
  <si>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</si>
  <si>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</si>
  <si>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</si>
  <si>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</si>
  <si>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</si>
  <si>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</si>
  <si>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</si>
  <si>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</si>
  <si>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</si>
  <si>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</si>
  <si>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</si>
  <si>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</si>
  <si>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</si>
  <si>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</si>
  <si>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</si>
  <si>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</si>
  <si>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</si>
  <si>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</si>
  <si>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</si>
  <si>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</si>
  <si>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</si>
  <si>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</si>
  <si>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</si>
  <si>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</si>
  <si>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</si>
  <si>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</si>
  <si>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</si>
  <si>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</si>
  <si>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</si>
  <si>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</si>
  <si>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</si>
  <si>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</si>
  <si>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</si>
  <si>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</si>
  <si>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</si>
  <si>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</si>
  <si>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</si>
  <si>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</si>
  <si>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</si>
  <si>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</si>
  <si>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</si>
  <si>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</si>
  <si>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</si>
  <si>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</si>
  <si>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</si>
  <si>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</si>
  <si>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</si>
  <si>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</si>
  <si>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</si>
  <si>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</si>
  <si>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</si>
  <si>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</si>
  <si>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</si>
  <si>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</si>
  <si>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</si>
  <si>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</si>
  <si>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</si>
  <si>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</si>
  <si>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</si>
  <si>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</si>
  <si>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</si>
  <si>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</si>
  <si>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</si>
  <si>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</si>
  <si>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</si>
  <si>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</si>
  <si>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</si>
  <si>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</si>
  <si>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</si>
  <si>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</si>
  <si>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</si>
  <si>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</si>
  <si>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</si>
  <si>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</si>
  <si>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</si>
  <si>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</si>
  <si>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</si>
  <si>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DTE-DEO</t>
  </si>
  <si>
    <t>DEO-DTE</t>
  </si>
  <si>
    <t>DTE-DEO-SGI</t>
  </si>
  <si>
    <t>SF-DTE-DEO</t>
  </si>
  <si>
    <t>DEO-TERRITORIAL SANTANDER</t>
  </si>
  <si>
    <t>DEO-SGI</t>
  </si>
  <si>
    <t>SGI-SS</t>
  </si>
  <si>
    <t>SF (GC)-SVR-DTE-SS</t>
  </si>
  <si>
    <t>SF-SVR-SMF</t>
  </si>
  <si>
    <t>SF-SVR</t>
  </si>
  <si>
    <t>SS (BUPI)-SF (GC)</t>
  </si>
  <si>
    <t>SS-SF (GC)</t>
  </si>
  <si>
    <t>SF-SS</t>
  </si>
  <si>
    <t>SS (BUPI)</t>
  </si>
  <si>
    <t>GRUPO TÚNELES ESTRATÉGICOS</t>
  </si>
  <si>
    <t>SIGLA</t>
  </si>
  <si>
    <t>DEPENDENCIA ANTES DE REESTRUCTURACIÓN</t>
  </si>
  <si>
    <t>GRUPO GERENCIA DE PROYECTOS ESTRATÉGICOS (ANTIGUO GTL)</t>
  </si>
  <si>
    <t>GERENCIA GRANDES PROYECTOS Y TÚNELES</t>
  </si>
  <si>
    <t>GGPT</t>
  </si>
  <si>
    <t>DEO-GGPT</t>
  </si>
  <si>
    <t>GGP1</t>
  </si>
  <si>
    <t>GERENCIA DE GRANDES PROYECTOS 1</t>
  </si>
  <si>
    <t>DEO-GGP1</t>
  </si>
  <si>
    <t>GGP1-SS</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</si>
  <si>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</si>
  <si>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</si>
  <si>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</si>
  <si>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</si>
  <si>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connotación disciplinaria y fisca</t>
  </si>
  <si>
    <t>Administrativo con presunta incidencia
disciplinaria y fiscal</t>
  </si>
  <si>
    <t xml:space="preserve">Administrativo con presunta incidencia disciplinaria
y fiscal </t>
  </si>
  <si>
    <t>Administrativo 
con presunta incidencia disciplinaria y fiscal</t>
  </si>
  <si>
    <t>Administrativo con 
presunta incidencia disciplinaria para traslado a indagación preliminar</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</si>
  <si>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</si>
  <si>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</si>
  <si>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</si>
  <si>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</si>
  <si>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</si>
  <si>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</si>
  <si>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</si>
  <si>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</si>
  <si>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</si>
  <si>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</si>
  <si>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</si>
  <si>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</si>
  <si>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</si>
  <si>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</si>
  <si>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</si>
  <si>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</si>
  <si>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</si>
  <si>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Comunicación escrita dirigida a la Gobernación de Antioquia.</t>
  </si>
  <si>
    <t xml:space="preserve">Radicado comunicación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</si>
  <si>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</si>
  <si>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</si>
  <si>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</si>
  <si>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</si>
  <si>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</si>
  <si>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</si>
  <si>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</si>
  <si>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</si>
  <si>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</si>
  <si>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</si>
  <si>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</si>
  <si>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</si>
  <si>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</si>
  <si>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</si>
  <si>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</si>
  <si>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</si>
  <si>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</si>
  <si>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</si>
  <si>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</si>
  <si>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</si>
  <si>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</si>
  <si>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</si>
  <si>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</si>
  <si>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</si>
  <si>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</si>
  <si>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</si>
  <si>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</si>
  <si>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</si>
  <si>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</si>
  <si>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</si>
  <si>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</si>
  <si>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</si>
  <si>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</si>
  <si>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</si>
  <si>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</si>
  <si>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</si>
  <si>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</si>
  <si>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</si>
  <si>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</si>
  <si>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</si>
  <si>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</si>
  <si>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</si>
  <si>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</si>
  <si>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</si>
  <si>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</si>
  <si>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</si>
  <si>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</si>
  <si>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</si>
  <si>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</si>
  <si>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</si>
  <si>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</si>
  <si>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</si>
  <si>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</si>
  <si>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</si>
  <si>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</si>
  <si>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</si>
  <si>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</si>
  <si>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</si>
  <si>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</si>
  <si>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AT232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</si>
  <si>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</si>
  <si>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</si>
  <si>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</si>
  <si>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</si>
  <si>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</si>
  <si>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</si>
  <si>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</si>
  <si>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</si>
  <si>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</si>
  <si>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</si>
  <si>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</si>
  <si>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</si>
  <si>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</si>
  <si>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</si>
  <si>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SS-GGPT</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</si>
  <si>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</si>
  <si>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</si>
  <si>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</si>
  <si>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 xml:space="preserve"> DTE-DEO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</si>
  <si>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</si>
  <si>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</si>
  <si>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</si>
  <si>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</si>
  <si>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</si>
  <si>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</si>
  <si>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</si>
  <si>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</si>
  <si>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</si>
  <si>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</si>
  <si>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</si>
  <si>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</si>
  <si>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GGPT-SS</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</si>
  <si>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</si>
  <si>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</si>
  <si>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</si>
  <si>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</si>
  <si>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</si>
  <si>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</si>
  <si>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</si>
  <si>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</si>
  <si>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</si>
  <si>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</si>
  <si>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</si>
  <si>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</si>
  <si>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</si>
  <si>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</si>
  <si>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</si>
  <si>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</si>
  <si>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</si>
  <si>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</si>
  <si>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</si>
  <si>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</si>
  <si>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</si>
  <si>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</si>
  <si>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</si>
  <si>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</si>
  <si>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</si>
  <si>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</si>
  <si>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</si>
  <si>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</si>
  <si>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</si>
  <si>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</si>
  <si>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</si>
  <si>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</si>
  <si>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</si>
  <si>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</si>
  <si>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</si>
  <si>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</si>
  <si>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</si>
  <si>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</si>
  <si>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</si>
  <si>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</si>
  <si>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</si>
  <si>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H17AC2020. Fisuras ciclovía puente Pumarejo.
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
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t>
  </si>
  <si>
    <t>Deficiencias en el proceso de supervisión e interventoría, al no lograr de manera eficaz, que el contratista de obra entregara obras con la debida calidad y que se encuentran sufriendo de deterioro prematuro.</t>
  </si>
  <si>
    <t>Garantizar la calidad de las obras por parte del contratista de la obra Puente Pumarejo.</t>
  </si>
  <si>
    <t>Reparación por parte del contratista y recibo por parte de la interventoría como garantía, de los defectos constructivos detectados por el Ente de Control.</t>
  </si>
  <si>
    <t xml:space="preserve">Informe de la interventoría con registro fotográfico del recibo de las obras a satisfacción </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</si>
  <si>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</si>
  <si>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</si>
  <si>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</si>
  <si>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</si>
  <si>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Recuperación de los recursos de los bienes del Puente Pumarejo que fueron afectados por actos de vandalismo y  que están garantizados por las pólizas del INVIAS.</t>
  </si>
  <si>
    <t xml:space="preserve">Hacer  las respectivas reclamaciones para hacer efectivas  las pólizas tomadas por el  INVIAS respecto a los bienes vandalizados en el Puente Pumarejo </t>
  </si>
  <si>
    <t xml:space="preserve">Reclamaciones ante las aseguradoras </t>
  </si>
  <si>
    <t>H19AC2020. Corrosión en pantallas antiviento nuevo Puente Pumarejo.
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 se pudo constatar que, aunque se están adelantando las labores de reparación de la baranda, en las zonas reparadas ya se empieza a evidenciar nuevamente problemas de corrosión.</t>
  </si>
  <si>
    <t>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
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t>
  </si>
  <si>
    <t xml:space="preserve">Garantizar la calidad de la pintura aplicada al puente por parte del contratista de la obra. </t>
  </si>
  <si>
    <t>Reparación por parte del contratista y recibo por parte de la interventoría como garantía, de los defectos en la pintura derivados de los eventos de corrección prematura detectados por el Ente de Control.</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</si>
  <si>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</si>
  <si>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</si>
  <si>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</si>
  <si>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</si>
  <si>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</si>
  <si>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</si>
  <si>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</si>
  <si>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</si>
  <si>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</si>
  <si>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</si>
  <si>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</si>
  <si>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</si>
  <si>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</si>
  <si>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</si>
  <si>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</si>
  <si>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</si>
  <si>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</si>
  <si>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</si>
  <si>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</si>
  <si>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</si>
  <si>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</si>
  <si>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</si>
  <si>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</si>
  <si>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</si>
  <si>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H5ANTYSTODOM2021. Seguridad vial y de desplazamiento en ciclorrutas del proyecto y calidad y durabilidad de las obras ejecutadas en el frente AMVA - Polideportivo Tulio Ospina de Bello del contrato 171 de 2018.  
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t>
  </si>
  <si>
    <t xml:space="preserve">Deficiencias en la ejecución indicando que su calidad no es la requerida, dejando expuestos a riesgos de accidente a los usuarios y generando un menor nivel de servicio de esta infraestructura.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</si>
  <si>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</si>
  <si>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 Indeportes y la  Gobernación de Antioquia como garantía, de los defectos detectados por el Ente de Control.</t>
  </si>
  <si>
    <t xml:space="preserve">Informe de Indeportes y la Gobernación de Antioquia con registro fotográfico del recibo de las obras a satisfacción. En caso de no subsanación el informe de declaratoria del siniestro   </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</si>
  <si>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</si>
  <si>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</si>
  <si>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</si>
  <si>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</si>
  <si>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</si>
  <si>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</si>
  <si>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</si>
  <si>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H13ANTYSTODOM2021. Deficiencias técnicas en la ejecución del contrato de obra pública L2018-004 de 2018 del municipio de Santo Domingo - Antioquia.
Durante el recorrido se presentaron las siguientes deficiencias técnicas: 
1. La obra de arte ubicada sobre la abscisa k0+218 margen izquierdo de la vía - alcantarilla de Ø36” de longitud 18,00 m en tubería PVC Novafort Pavco, la tubería instalada presenta fracturamiento y rotura de las paredes circulares.
2. En el costado derecho sobre la abscisa k0+454 de la vía, específicamente en el box coulvert del afluente Nº 2 se evidenció la no terminación de la construcción del box coulvert.
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
4. Se evidenció la erosión del talud que se encuentra sobre el box coulvert construido en la margen izquierda de la vía en el afluente Nº 1.
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
6. En el costado derecho sobre la abscisa k0+485 de la vía, específicamente en el talud que colinda con el box coulvert del afluente Nº 2 se evidencio el daño del geotextil y socavación del terreno.
7. En la abscisa k0+210 hasta K0+240 de la vía se evidencia una dilatación entre la cuneta y el borde del pavimento.
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9. En cuanto a la reinstalación del adoquín se pudo evidenciar que se presentan problemas de instalación (asentamientos, levantamientos y fracturamiento de adoquín) contiguo al muro de la vía.</t>
  </si>
  <si>
    <t xml:space="preserve">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t>
  </si>
  <si>
    <t xml:space="preserve">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</si>
  <si>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del Municipio de Santo Domingo como garantía, de los defectos detectados por el Ente de Control.</t>
  </si>
  <si>
    <t>Informe del Municipio de Santo Domingo con registro fotográfico del recibo de las obras a satisfacción. En caso de no subsanación el informe de declaratoria del siniestro.</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</si>
  <si>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</si>
  <si>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</si>
  <si>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</si>
  <si>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</si>
  <si>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</si>
  <si>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</si>
  <si>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SUBDIRECCIÓN DE PLANIFICACIÓN DE INFRAESTRUCTURA</t>
  </si>
  <si>
    <t>SPI</t>
  </si>
  <si>
    <t>ANTYSTODOM2021</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</si>
  <si>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</si>
  <si>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</si>
  <si>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</si>
  <si>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</si>
  <si>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</si>
  <si>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</si>
  <si>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 xml:space="preserve">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</si>
  <si>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</si>
  <si>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</si>
  <si>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 xml:space="preserve"> Guía técnica de estructuración de proyectos socializada</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</si>
  <si>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</si>
  <si>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</si>
  <si>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</si>
  <si>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</si>
  <si>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GGP2</t>
  </si>
  <si>
    <t>GERENCIA DE GRANDES PROYECTOS 2</t>
  </si>
  <si>
    <t>Denuncia 2021-226968-82111-D. Contrato 1858 de 2020 - vía Transversal del Cusiana - municipios de Sogamoso y Aguazul.</t>
  </si>
  <si>
    <t>DENUNCIA 2021-226968-82111-D</t>
  </si>
  <si>
    <t xml:space="preserve">14 04 001 </t>
  </si>
  <si>
    <t>Acción 2. 
Garantizar la sostenibilidad de la base de datos de predios - BUPI vigencia 31/12/2021, la cual consiste en realizar el reconocimiento de los hechos que afecten el desarrollo del ciclo de operación del INVIAS.</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</si>
  <si>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</si>
  <si>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</si>
  <si>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</si>
  <si>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</si>
  <si>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</si>
  <si>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</si>
  <si>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</si>
  <si>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</si>
  <si>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</si>
  <si>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</si>
  <si>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</si>
  <si>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</si>
  <si>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</si>
  <si>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</si>
  <si>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</si>
  <si>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</si>
  <si>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</si>
  <si>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</si>
  <si>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</si>
  <si>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</si>
  <si>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Acción 3.
Garantizar la sostenibilidad de la base de datos de predios - BUPI vigencia 31/12/2021, la cual consiste en realizar el reconocimiento de los hechos que afecten el desarrollo del ciclo de operación del INVIAS.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</si>
  <si>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</si>
  <si>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</si>
  <si>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</si>
  <si>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</si>
  <si>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</si>
  <si>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</si>
  <si>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</si>
  <si>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</si>
  <si>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</si>
  <si>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</si>
  <si>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</si>
  <si>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</si>
  <si>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</si>
  <si>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2.
Identificar los corredores férreos a cargo del INVIAS  y enviar inventario de los mismos a contabilidad para su registro contable.</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</si>
  <si>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</si>
  <si>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</si>
  <si>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FERROVIAS, y por ende no hace parte del inventario de los predios del INVIAS, lo anterior con el fin de que dicho Ministerio de cumplimiento con el artículo 40 de la Ley 1955 del 2019 Plan Nacional de Desarrollo 2018-2022 y artículo 63 de la Ley 105 de 1993.</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</si>
  <si>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</si>
  <si>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</si>
  <si>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DENUNCIA 2021-227748-82111-D</t>
  </si>
  <si>
    <t>Denuncia 2021-227748-82111-D - Predio ubicado entre las carreras 13 y 14 y la calle 25 en la ciudad de Girardot - Cundinamarca</t>
  </si>
  <si>
    <t>SF-DEO-DTE</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</si>
  <si>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</si>
  <si>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</si>
  <si>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</si>
  <si>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</si>
  <si>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1. Solicitud de inicio de Proceso Administrativo Sancionatorio.                      
2. Informe de seguimiento Proceso Administrativo Sancionatorio.</t>
  </si>
  <si>
    <t>GGP3</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</si>
  <si>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</si>
  <si>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</si>
  <si>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</si>
  <si>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</si>
  <si>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SEP-GGP2-SG</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</si>
  <si>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</si>
  <si>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</si>
  <si>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</si>
  <si>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</si>
  <si>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</si>
  <si>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</si>
  <si>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</si>
  <si>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</si>
  <si>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</si>
  <si>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</si>
  <si>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Administrativo con presunta incidencia disciplinaria y solicitud de inicio de indagación preliminar</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</si>
  <si>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1.</t>
  </si>
  <si>
    <t>Deficiencias en la aplicación efectiva de los controles por parte de la Subdirección Financiera, unidad ejecutora del INVIAS, la interventoría del contrato (Consorcio Regiocentral) y la supervisión a la interventoría a cargo del INVIAS, para el proceso de autorización y pagos de los anticipos en las cuentas bancarias constituidas para su manejo dentro del patrimonio autónomo; así como deficiencias en la gestión oportuna para hacer efectivo el reintegro de estos recursos por parte del contratista a la cuenta correspondiente.</t>
  </si>
  <si>
    <t xml:space="preserve">Revisar, actualizar y socializar el Procedimiento de la Subdirección Financiera AFINCOPR-52-VERSIÓN 1 - para detallar el trámite de anticipos.
</t>
  </si>
  <si>
    <t>Actualización del procedimiento ya indicado, fortaleciendo los puntos de control para evitar la materialización del riesgo enunciado.</t>
  </si>
  <si>
    <t xml:space="preserve">Procedimiento formalizado </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</si>
  <si>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2.</t>
  </si>
  <si>
    <t xml:space="preserve">Registro documental de capacitación de los grupos internos de trabajo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</si>
  <si>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</si>
  <si>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</si>
  <si>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Conminar al contratista para que de cumplimiento a la obligación para la oportuna elaboración, aprobación y cumplimiento de la ejecución del plan de inversión, acorde con las obras programadas para el contrato 1758 de 2020.</t>
  </si>
  <si>
    <t>Solicitar e informar avance del proceso administrativo sancionatorio en contra del contratista, a raíz de los presuntos incumplimientos enunciados por la Contraloría.</t>
  </si>
  <si>
    <t xml:space="preserve">GGP3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</si>
  <si>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</si>
  <si>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</si>
  <si>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</si>
  <si>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</si>
  <si>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</si>
  <si>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</si>
  <si>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</si>
  <si>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</si>
  <si>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</si>
  <si>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</si>
  <si>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</si>
  <si>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1.</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</si>
  <si>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</si>
  <si>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Dar cumplimiento a lo establecido en el anexo técnico respecto al ítem de pavimentos, frente a la pavimentación de los 3 km.</t>
  </si>
  <si>
    <t>Informe de la interventoría con registro fotográfico en el cual se evidencie  complimiento de la pavimentación.</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</si>
  <si>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</si>
  <si>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</si>
  <si>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</si>
  <si>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</si>
  <si>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</si>
  <si>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</si>
  <si>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Administrativo con presunta incidencia
disciplinaria</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</si>
  <si>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</si>
  <si>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</si>
  <si>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</si>
  <si>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</si>
  <si>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</si>
  <si>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</si>
  <si>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</si>
  <si>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</si>
  <si>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</si>
  <si>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</si>
  <si>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</si>
  <si>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</si>
  <si>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</si>
  <si>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</si>
  <si>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</si>
  <si>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</si>
  <si>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</si>
  <si>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</si>
  <si>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</si>
  <si>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</si>
  <si>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</si>
  <si>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</si>
  <si>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</si>
  <si>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</si>
  <si>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</si>
  <si>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</si>
  <si>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GERENCIA DE GRANDES PROYECTOS 3</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</si>
  <si>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</si>
  <si>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</si>
  <si>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</si>
  <si>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</si>
  <si>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</si>
  <si>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</si>
  <si>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</si>
  <si>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</si>
  <si>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H3ACGuaviare. Cláusulas contractuales. Contrato 976 de 2021.
Una vez revisado el clausulado del contrato 976 de 2021 y de sus anexos técnicos correspondientes del Módulo 5, no se evidenció el cumplimiento y la inclusión de lo dispuesto en el artículo 13 de la Ley 1682 de 2013, dentro de su Título III sobre disposiciones especiales en materia de contratación de infraestructura de transporte.
Así mismo, no se evidenció el cumplimiento y la inclusión de lo dispuesto en el literal (i) del artículo 14 de la Ley 1682 de 2013, dentro de su Título III sobre disposiciones especiales en materia de contratación de infraestructura de transporte.
(...) si bien es cierto que en el Parágrafo Primero de la Cláusula Vigésima Novena del Contrato 976 de 2012, se estipuló la respectiva Cláusula Compromisoria; dentro de la misma no se establecieron límites a través de fórmulas, tasaciones o demás formas de pago en caso de acudir a los árbitros.</t>
  </si>
  <si>
    <t>Falta de aplicación de normativa especial para contratos que involucren la construcción de infraestructura de transporte, en relación con el clausulado que regule las reglas de solución de controversias y fijación de honorarios arbitrales en caso de ser necesario.</t>
  </si>
  <si>
    <t xml:space="preserve">Establecer la fórmula matemática que permita tazar las eventuales prestaciones recíprocas en caso de terminarse anticipadamente por un acuerdo entre las partes o por decisión unilateral.                                                                                                                                                                  Actualizar las minutas contractuales, incorporando en ellas las reglas de solución de controversias y fijación de honorarios arbitrales en caso de ser necesario. </t>
  </si>
  <si>
    <t>Establecer la fórmula matemática que permita tazar las eventuales prestaciones recíprocas en caso de terminarse anticipadamente por un acuerdo entre las partes o por decisión unilateral.                                                                                                          Determinar las reglas de solución de controversias y fijación de honorarios arbitrales en caso de ser necesario actualizando para ello las minutas contractuales.</t>
  </si>
  <si>
    <t>Minutas con incorporación de las disposiciones contenidas en los artículos 13 y 14 de la Ley 1682 de 2013</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</si>
  <si>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</si>
  <si>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</si>
  <si>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Reintegro de los recursos no invertidos en los contratos del alcance del convenio 1818 de 2020.</t>
  </si>
  <si>
    <t>Gestión ante Gobernación del Guaviare para el reintegro inmediato de los recursos no invertidos en el proyecto por el valor de $28.500.000,00.</t>
  </si>
  <si>
    <t xml:space="preserve">Soporte contable del reintegro de los recursos al tesoro público, que no fueron utilizados                                                                </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</si>
  <si>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</si>
  <si>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 xml:space="preserve">Inclusión normativa en el Manual de Contratación, que obligue a documentar y exigir la devolución inmediata de recursos no comprometidos.  </t>
  </si>
  <si>
    <t>Incorporación normativa en Manual de Contratación (Convenios) del trámite inmediato de los recursos que no se comprometan en la ejecución de un proyecto.</t>
  </si>
  <si>
    <t xml:space="preserve">Normativa de devolución de recursos no comprometidos, en Manual de Contratación </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</si>
  <si>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</si>
  <si>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</si>
  <si>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</si>
  <si>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</si>
  <si>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</si>
  <si>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</si>
  <si>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</si>
  <si>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1.</t>
  </si>
  <si>
    <t>Deficiencias en el proceso de supervisión y en el ejercicio de la interventoría en la verificación del cumplimiento de las especificaciones y normas técnicas establecidas en las obligaciones contractuales.</t>
  </si>
  <si>
    <t>Contar con el mantenimiento a las estructuras de drenaje superficial, cunetas, alcantarillas, y demás dispositivos de desagüe, detectado por la Contraloría General de la República.</t>
  </si>
  <si>
    <t>Realizar el mantenimiento a las estructuras de drenaje superficial, cunetas, alcantarillas, y demás dispositivos de desagüe. Detectados por la Contraloría General de la República.</t>
  </si>
  <si>
    <t xml:space="preserve">Informe con registro fotográfico del Administrador Vial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</si>
  <si>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</si>
  <si>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</si>
  <si>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</si>
  <si>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</si>
  <si>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</si>
  <si>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</si>
  <si>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1.</t>
  </si>
  <si>
    <t>Realizar la construcción de cunetas y obras de drenaje y la recuperación del hombro de compactación.</t>
  </si>
  <si>
    <t>Corregir los defectos constructivos detectados por la Contraloría General de la República.</t>
  </si>
  <si>
    <t xml:space="preserve">Informe con registro fotográfico de la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</si>
  <si>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</si>
  <si>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</si>
  <si>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</si>
  <si>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</si>
  <si>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</si>
  <si>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las de señalización.</t>
  </si>
  <si>
    <t>Incorporación de clausulado en los convenios marco y convenios interadministrativos de la normativa que obligue al ente territorial a tener como referente los Manuales de Contratación e interventoría del INVIAS,  documentando así la situación advertida  por la CGR.</t>
  </si>
  <si>
    <t>Minuta modelo con clausulado en convenios a celebrar</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</si>
  <si>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</si>
  <si>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</si>
  <si>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el ítem de cunetas, hombros de compactación o sobre ancho de compactación.</t>
  </si>
  <si>
    <t xml:space="preserve">
Incorporación de clausulado en los convenios marco y convenios interadministrativos de la normativa que obligue al ente territorial a tener como referente los Manuales de Contratación e Interventoría del INVIAS,  documentando así la situación advertida  por la CGR.</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</si>
  <si>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</si>
  <si>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</si>
  <si>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Desarrollar un programa de capacitaciones a los supervisores de los convenios suscritos por parte del INVIAS, con el fin de evidenciar la importancia de recordar la necesidad en el seguimiento de obligaciones especialmente en el tema predial.</t>
  </si>
  <si>
    <t>Jornadas de capacitaciones a los supervisores de los convenios suscritos por el INVIAS, con el fin de evidenciar la importancia del seguimiento de las obligaciones contractuales.</t>
  </si>
  <si>
    <t>Registro de las capacitaciones</t>
  </si>
  <si>
    <t>SEP-SPSC-DJ</t>
  </si>
  <si>
    <t>DJ-SPSC</t>
  </si>
  <si>
    <t>SGI-DJ</t>
  </si>
  <si>
    <t>SS-GT-SGI</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</si>
  <si>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</si>
  <si>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</si>
  <si>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 xml:space="preserve">14 04 001   </t>
  </si>
  <si>
    <t xml:space="preserve">14 04 007   </t>
  </si>
  <si>
    <t xml:space="preserve">11 02 001   </t>
  </si>
  <si>
    <t>DTE-SEP</t>
  </si>
  <si>
    <t>SGC</t>
  </si>
  <si>
    <t>SUBDIRECCIÓN GESTIÓN CONTRACTUAL Y PROCESOS ADMINISTRATIVOS</t>
  </si>
  <si>
    <t>DJ-SGC</t>
  </si>
  <si>
    <t>GGP1-DTE-SMCN</t>
  </si>
  <si>
    <t>SMCN</t>
  </si>
  <si>
    <t>SUBDIRECCIÓN DE MODERNIZACIÓNN DE CARRETERAS NACIONALES</t>
  </si>
  <si>
    <t>Auditoría de Cumplimiento Proyectos Viales en el Departamento del Guaviare. Vigencias 2020 y 2021. (ACGUAVIARE)</t>
  </si>
  <si>
    <t>Actuación Especial de Fiscalización: Contratos suscritos con la firma constructora MECO S.A. y MECO Infraestructura S.A.S. (AEF-MECO)</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</si>
  <si>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</si>
  <si>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</si>
  <si>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</si>
  <si>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</si>
  <si>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</si>
  <si>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Elaborar un modelo de minuta tipo de convenio interadministrativo, que le permita al Instituto, exigirle a los municipios la constitución de pólizas de cumplimiento, con el objetivo de que los supervisores tengan más herramientas de tipo jurídico para exigirle al municipio el cumplimiento de sus a obligaciones.</t>
  </si>
  <si>
    <t>Elaborar un modelo de minuta tipo de convenio interadministrativo, que le permita al Instituto, exigirle a los municipios la constitución de pólizas de cumplimiento.</t>
  </si>
  <si>
    <t>Minuta tipo</t>
  </si>
  <si>
    <t>Denuncia 2021-216384-82111-D - Programa Colombia Rural - Municipio de Encino. (DENUNCIA2021-216384-82111-D - ENCINO)</t>
  </si>
  <si>
    <t>GGP4</t>
  </si>
  <si>
    <t>GERENCIA DE GRANDES PROYECTOS 4</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</si>
  <si>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</si>
  <si>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</si>
  <si>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</si>
  <si>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Modificación Resolución</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</si>
  <si>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</si>
  <si>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</si>
  <si>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Circularización a las unidades ejecutoras para el tramite de actas finales de recibo de obra.</t>
  </si>
  <si>
    <t>Circularización a unidades ejecutoras</t>
  </si>
  <si>
    <t>Circularizaciones</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</si>
  <si>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3.</t>
  </si>
  <si>
    <t xml:space="preserve">Actualizar y socializar el procedimiento contable AFINCO-PR-12 - GESTIÓN Y RECONOCIMIENTO CONTABLE DE LAS NOVEDADES BIENES DE USO PÚBLICO registrado en la plataforma Kawak, considerando las  instrucciones contenidas en la Directiva 001 de 2020.
</t>
  </si>
  <si>
    <t>Actualizar procedimiento</t>
  </si>
  <si>
    <t>Procedimiento actualizado y socializado</t>
  </si>
  <si>
    <t>Deficiencias en la revisión y control a los registros contables y la falta de capacitación del personal encargado de la contabilización, lo cual genera una incertidumbre en la cuenta 171014001 - Bienes de Uso Público en Servicio – Terrenos.</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</si>
  <si>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2.</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</si>
  <si>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</si>
  <si>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</si>
  <si>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</si>
  <si>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1.</t>
  </si>
  <si>
    <t>Deficiencias en el control, verificación y causación contable y la revisión de las liquidaciones de intereses por mora del laudo arbitral.</t>
  </si>
  <si>
    <t>Elaborar procedimiento con la Subdirección de Defensa Jurídica, donde se definan los requerimientos de información de los pasivos - procesos jurídicos  para su reconocimiento contable.</t>
  </si>
  <si>
    <t>Elaborar, implementar y socializar procedimiento para el reconocimiento contable de los procesos jurídicos.</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</si>
  <si>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2.</t>
  </si>
  <si>
    <t>Implementar los procedimientos de provisión de pago de sentencias y conciliaciones y cumplimiento de sentencias judiciales y conciliaciones, incorporando las actividades de requerimientos y liquidación de las obligaciones,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</si>
  <si>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</si>
  <si>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</si>
  <si>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</si>
  <si>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</si>
  <si>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</si>
  <si>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</si>
  <si>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H5AF2021. Revelación y preparación de información financiera Bienes de Uso Público en Servicio – Terrenos - cuenta 171014.
En la nota 11.5.5 Terrenos, de los estados financieros a 31 de diciembre de 2021, el valor de los terrenos de los Bienes de Uso Público en Servicio, código 171014, por $2.307.664.754.939, no se presenta la información más representativa de los predios con sus valores, no revela, ni separa contablemente a nivel de auxiliar; los valores que corresponden a la red de carreteras, red férrea, red fluvial y red marítima, según lo establecido en las normas contables, con el fin de proporcionar información relevante para un mejor entendimiento e interpretación de la posición financiera y el desempeño de la entidad. Este valor representa el 6,5% del total de activos del INVÍAS.</t>
  </si>
  <si>
    <t>Deficiencias en la aplicación de las normas contables y de control interno contable, para el reconocimiento, revelación y preparación de los estados financieros.</t>
  </si>
  <si>
    <t>Revisar, validar e incluir en el procedimiento de Notas a los Estados Contables, las explicaciones a las variaciones en las cuentas de terrenos y sus anexos.</t>
  </si>
  <si>
    <t>Actualizar  y socializar procedimiento Notas a los Estados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</si>
  <si>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</si>
  <si>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</si>
  <si>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</si>
  <si>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</si>
  <si>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Realizar reporte control trimestral sobre cumplimiento de AFINCO-PR-3 - REGISTRO DE OPERACIONES CONTABLES.</t>
  </si>
  <si>
    <t>Reporte trimestral sobre el cumplimiento del procedimiento AFINCO-PR-3 - REGISTRO DE OPERACIONES CONTABLES</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</si>
  <si>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</si>
  <si>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</si>
  <si>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Verificar el cumplimiento de las normas para la preparación de las Notas a los Estados Financieros.
</t>
  </si>
  <si>
    <t xml:space="preserve">Verificar lista de chequeo sobre el cumplimiento de las normas para la preparación de las Notas a los Estados Financieros. 
</t>
  </si>
  <si>
    <t>Lista de chequeo verificada, con responsable de su elaboración</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</si>
  <si>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
Acción 1.</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</si>
  <si>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</si>
  <si>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</si>
  <si>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</si>
  <si>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
Acción 2.</t>
  </si>
  <si>
    <t>Realizar dos (2) sesiones de capacitaciones a los supervisores de los proyectos, respecto a los requisitos para solicitar vigencias futuras y constituir reservas presupuestales.</t>
  </si>
  <si>
    <t>Dos (2) sesiones de capacitaciones a los supervisores de los proyectos, respecto a los requisitos para solicitar vigencias futuras y constituir reservas presupuestales.</t>
  </si>
  <si>
    <t>Capacitación respecto a los requisitos para solicitar vigencias futuras y constituir reservas presupuestales</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</si>
  <si>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t>
  </si>
  <si>
    <t>Deficiente planeación para la ejecución de los recursos y constitución de reserva presupuestal sin el cumplimiento de requisitos.
De otra parte, se suscribe prórroga del contrato en mención sin el cumplimiento de requisitos.</t>
  </si>
  <si>
    <t xml:space="preserve">Establecer un procedimiento institucional en el que se defina a la Fuerza Pública, las condiciones de adquisición de bienes y las fechas límites de radicación de las necesidades contractuales ante el Programa de Seguridad en Carreteras Nacionales PSCN.
Lo anterior, atendiendo la naturaleza de los bienes a contratar y la modalidad de selección contractual; dentro del mismo se establecerá un cronograma estipulando actividades y tiempos.
</t>
  </si>
  <si>
    <t>1. Elaborar un documento denominado: "Procedimiento para la adquisición de bienes con destino a la Fuerza Púbica".
2. Socializar del procedimiento ante la Fuerza Pública.
3. Oficializar el procedimiento ante la OAP para ser incluido en el aplicativo institucional Kawak.
4. Implementar el procedimiento.</t>
  </si>
  <si>
    <t>Procedimiento para la adquisición de bienes con destino a la Fuerza Pública, socializado e implementado</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</si>
  <si>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</si>
  <si>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</si>
  <si>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</si>
  <si>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</si>
  <si>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</si>
  <si>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</si>
  <si>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</si>
  <si>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</si>
  <si>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</si>
  <si>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</si>
  <si>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</si>
  <si>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</si>
  <si>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</si>
  <si>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</si>
  <si>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</si>
  <si>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</si>
  <si>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</si>
  <si>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Administrativo con presunta incidencia Disciplinaria – Indagación Preliminar</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</si>
  <si>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</si>
  <si>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</si>
  <si>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</si>
  <si>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</si>
  <si>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</si>
  <si>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</si>
  <si>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</si>
  <si>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</si>
  <si>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</si>
  <si>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Solicitar un informe de seguimiento sobre la ejecución del contrato, en el que se evidencie la presentación del cronograma predial.</t>
  </si>
  <si>
    <t>Informe de seguimiento sobre la ejecución del contrato, en el que se evidencie la presentación del cronograma predial.</t>
  </si>
  <si>
    <t>Informe de seguimiento</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</si>
  <si>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</si>
  <si>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</si>
  <si>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</si>
  <si>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</si>
  <si>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</si>
  <si>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</si>
  <si>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</si>
  <si>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</si>
  <si>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</si>
  <si>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</si>
  <si>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Solicitar un informe de seguimiento sobre la ejecución del contrato, en el que se evidencie la presentación del plan de contingencia solicitado por la interventoría.</t>
  </si>
  <si>
    <t>Informe de seguimiento sobre la ejecución del contrato, en el que se evidencie la presentación del plan de contingencia solicitado por la interventoría.</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</si>
  <si>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</si>
  <si>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</si>
  <si>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</si>
  <si>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Solicitar una visita e informe a la Subdirección de Reglamentación Técnica e Innovación, respecto de la falla geológica que afecta al proyecto.</t>
  </si>
  <si>
    <t>Visita e informe de la Subdirección de Reglamentación Técnica e Innovación, respecto de la falla geológica que afecta al proyecto.</t>
  </si>
  <si>
    <t>Acta de visita e informe</t>
  </si>
  <si>
    <t>SDJ-SF</t>
  </si>
  <si>
    <t>SEP-GGP4-SG</t>
  </si>
  <si>
    <t>SVR-GGP1-GGPT</t>
  </si>
  <si>
    <t>SA-PSCN</t>
  </si>
  <si>
    <t>SEP-DTE</t>
  </si>
  <si>
    <t>SF-DJ</t>
  </si>
  <si>
    <t>SVR-(DT-MET)-GGPT</t>
  </si>
  <si>
    <t>PSCN</t>
  </si>
  <si>
    <t>PROGRAMA DE SEGURIDAD EN CARRETERAS NACIONALES</t>
  </si>
  <si>
    <t>AF2021</t>
  </si>
  <si>
    <t>Auditoría Financiera 2021 (AF2021)</t>
  </si>
  <si>
    <t>18 01 002</t>
  </si>
  <si>
    <t>18 01 100</t>
  </si>
  <si>
    <t>18 01 003</t>
  </si>
  <si>
    <t>18 02 100</t>
  </si>
  <si>
    <t>17 04 003</t>
  </si>
  <si>
    <t>14 01 014</t>
  </si>
  <si>
    <t>14 01 100</t>
  </si>
  <si>
    <t>14 04 100</t>
  </si>
  <si>
    <t>Administrativo con alcance fiscal ($1.549,6 millones) y presunta incidencia
disciplinaria</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</si>
  <si>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</si>
  <si>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</si>
  <si>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</si>
  <si>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Administrativo con alcance fiscal ($620,3
millones) y presunta incidencia disciplinaria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</si>
  <si>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</si>
  <si>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</si>
  <si>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</si>
  <si>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</si>
  <si>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</si>
  <si>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</si>
  <si>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</si>
  <si>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</si>
  <si>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</si>
  <si>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</si>
  <si>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</si>
  <si>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 xml:space="preserve">
Elaborar acta de entrega y recibo definitivo de obra, a fin de verificar en campo el alcance, cumplimiento, seguimiento y control del cumplimiento del convenio.</t>
  </si>
  <si>
    <t>Visitar las obras y diligenciar acta de entrega y seguimiento, con el registro fotográfico de terminación y ejecución de las obras asociadas al convenio.</t>
  </si>
  <si>
    <t>Acta de seguimiento o Acta de Entrega y Recibo Definitivo</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</si>
  <si>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</si>
  <si>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</si>
  <si>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</si>
  <si>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</si>
  <si>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</si>
  <si>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</si>
  <si>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</si>
  <si>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</si>
  <si>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</si>
  <si>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</si>
  <si>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Actuación Especial de Fiscalización Intersectorial: Isla de Providencia (AEFI-PROVIDENCIA)</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</si>
  <si>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</si>
  <si>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</si>
  <si>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</si>
  <si>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</si>
  <si>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Hacer seguimiento a los requerimientos efectuados al Departamento de Nariño y la firma interventora Consorcio Barbacoas 2014, mediante oficios SVR 48963 y SVR 48961 del 22/08/2022 relacionados con las acciones previstas para la recuperación del recurso público.
</t>
  </si>
  <si>
    <t>Informe de seguimiento a los requerimientos efectuados al Departamento de Nariño y al Consorcio Barbacoas 2014.
(Presentación a la Dirección Jurídica de INVIAS del informe para inicio de acción de controversias contractuales, si al término del plazo concedido al Ente Territorial  y al interventor no se recibe respuesta).</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</si>
  <si>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</si>
  <si>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</si>
  <si>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</si>
  <si>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</si>
  <si>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</si>
  <si>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</si>
  <si>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Actuación Especial de Fiscalización AT 019 – CAT N°. 615 de 2022: Recursos SGR Nariño y Amazonas (AT 019)</t>
  </si>
  <si>
    <t>Administrativo con presunta incidencia disciplinaria
Nota: 
La connotación fiscal fue desvirtuada por la CGR (Ver columna observaciones)</t>
  </si>
  <si>
    <t>Capacitación a los grupos internos de la Subdirección Financiera en relación con la actualización del procedimiento AFINCOPR-52.</t>
  </si>
  <si>
    <t>Administrativo con presunta incidencia disciplinaria y fiscal ($3.727.726.644)</t>
  </si>
  <si>
    <t>Falta de planeación al no incluir la solicitud de la licencia ambiental, el permiso a la Dimar y no contó con el proceso de consulta previa por parte del Instituto Nacional de Vías – INVIAS, al contratar la consultoría 2262 de 2011.
El convenio 1282 del 26 de agosto de 2013, cuyo objeto fue el “Dragado de Profundización del Canal de Acceso al Puerto de San Andrés” fue firmado sin contar con los permisos y licencias ambientales, y los contratos que se derivaron del convenio en mención fueron celebrados 4 años después de la firma de éste.
No se llevó un control adecuado a los desembolsos realizados al contrato de interventoría, situación que hubiese evitado el mayor valor pagado y que hoy no se ha reintegrado al tesoro nacional.
No se evidencia por parte del Supervisor la aplicación de los mecanismos de apremio contemplados en el convenio 1282 de 2013, frente al incumplimiento de las obligaciones asociadas a los contratos derivados, no se exigió la devolución de saldos del convenio ni el reintegro de los rendimientos dentro de los tiempos legales, lo que conllevo a que hoy se esté tratando de recuperar los recursos a través de la demanda interpuesta por el Instituto Nacional de Vías (INVIAS) a la Gobernación del Archipiélago de San Andrés, Providencia y Santa Catalina, recursos que alcanzan el orden de $969.028.494 más los rendimientos financieros correspondientes.
No se realizó el control y verificación de las actas parciales del contrato de interventoría lo que conllevó a que en las actas Nro. 1 a la 14 se reconocieran mayores valores por concepto de mayor valor pagado a terceros como factor multiplicador para el personal por prestación de servicios o pagados por terceros, con su respectiva indexación e intereses moratorios, el valor de noventa y siete millones trescientos treinta y cinco mil seiscientos ochenta pesos ($97.335.680.00) M/CTE.</t>
  </si>
  <si>
    <t>Revisar y actualizar el Manual de Contratación versión 2.</t>
  </si>
  <si>
    <t xml:space="preserve">Incorporar en la nueva versión del Manual de Contratación INVIAS las acciones encaminadas a fortalecer los controles y mitigar la materialización de los riesgos enunciados en el presente hallazgo, en lo respectivo a la supervisión y control.
</t>
  </si>
  <si>
    <t>AEF-AT072</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</si>
  <si>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1.</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</si>
  <si>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2.</t>
  </si>
  <si>
    <t>Atención Denuncias AT-72: 2021-220678-82111-D, 2021-220980-82111-D, 2021-223843-82111-D y 2021-223844-82111-D. (AT72)</t>
  </si>
  <si>
    <t>SEP-SGI-SG</t>
  </si>
  <si>
    <t>SVR-DTE</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</si>
  <si>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</si>
  <si>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</si>
  <si>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3.</t>
  </si>
  <si>
    <t>Acción 1.
Coordinar entre las dependencias Secretaria General y Subdirección Administrativa  acciones para el control y administración de los bienes fiscales.</t>
  </si>
  <si>
    <t>Actividad 1.
Gestionar la política institucional para el control y administración  de bienes fiscales.</t>
  </si>
  <si>
    <t>Actividad 2.
Recuperación de obras mínimas de las Estaciones Férreas de:  Facatativá, Alban, Bosa y Sibaté por la Subdirección Marítima, Fluvial y Férrea y gestionar acciones para entregar a los municipio a través de Contratos Interadministrativos de Comodato incluyendo una cláusula condición resolutoria en el evento que sea requerida para algún proyecto de infraestructura a futuro.</t>
  </si>
  <si>
    <t>Actividad 3.
Gestionar las querellas de restitución  de las estaciones férreas observados por la Contraloría General de la República como son Los Manzanos, Los Micos, Alban, Facatativá, paso a nivel junto Estación Madrid, El Salto y Las Manas  por parte de la Dirección Territorial Cundinamarca de los bienes inmuebles invadidos para su restitución y custodia del INVIAS.</t>
  </si>
  <si>
    <t xml:space="preserve">Política institucional para el control y administración  de bienes fiscales debidamente formalizada </t>
  </si>
  <si>
    <t>Estaciones férreas recuperadas con obras mínimas de mantenimiento</t>
  </si>
  <si>
    <t>Estaciones férreas restituidas por invasiones e informe de gestión del proceso</t>
  </si>
  <si>
    <t>SG-SA</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</si>
  <si>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</si>
  <si>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</si>
  <si>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3.</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</si>
  <si>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4.</t>
  </si>
  <si>
    <t>Acción 2.
Coordinar entre la Subdirección Marítima, Fluvial y Férrea y la Subdirección de Sostenibilidad las acciones para el control y administración de los bienes de uso público.</t>
  </si>
  <si>
    <t xml:space="preserve">Actividad 1.
Gestionar la política institucional para el control y administración de predios de uso público. </t>
  </si>
  <si>
    <t xml:space="preserve">Actividad 2.
Gestionar las querellas de restitución por parte de la Dirección Territorial Cundinamarca, de los bienes inmuebles invadidos y observados por la Contraloría General de la República, para su recuperación de bienes de uso publico en los municipios Une - Chipaque - Chía y Cajicá. (Se debe estimar la cantidad).
</t>
  </si>
  <si>
    <t>Actividad 3.
Gestionar  proyectos para la recuperación, rehabilitación y mantenimiento de bienes inmuebles de connotación férrea - Estaciones férreas y otras anexidades. Estación Faca y corredor férreo de Faca, estación Sibaté.</t>
  </si>
  <si>
    <t>Actividad 4.
Apoyo  en la  identificación  del estado actual de los predios, y de las gestiones en el acompañamiento a la Subdirección Marítima, Fluvial y Férrea que requieran en los procesos de las  querellas  en  los corredores Férreos de Bogotá, Faca, Madrid y del Corredor del Sur, de acuerdo con los informes de visita; se realizarán  los requerimientos necesarios dentro del marco de la ejecución de los Convenios de Cooperación y/o que se encuentren en administración a través de la ANI en virtud de los Contratos de Concesión a los cuales se efectuarán  los  correspondientes seguimientos.</t>
  </si>
  <si>
    <t>Política institucional para el control y administración de predios de uso público formalizada y socializada</t>
  </si>
  <si>
    <t>Informe trimestral de gestión de querellas</t>
  </si>
  <si>
    <t>Proyectos recuperados y rehabilitados</t>
  </si>
  <si>
    <t>Informes de visitas</t>
  </si>
  <si>
    <t>SG-SA-TerritorialCUN</t>
  </si>
  <si>
    <t>SG-SA-SMF</t>
  </si>
  <si>
    <t>SS-SG-SA-SMF</t>
  </si>
  <si>
    <t>SG-SA-SMF-TerritorialCUN</t>
  </si>
  <si>
    <t>SS-SMF</t>
  </si>
  <si>
    <t>Revisar y actualizar la Guía de Estructuración de Proyectos INVIAS -Versión 2.</t>
  </si>
  <si>
    <t>Incorporar en la Guía de Estructuración de Proyectos INVIAS -Versión 3 las acciones encaminadas a fortalecer los controles y mitigar la materialización de los riesgos enunciados en el presente hallazgo, en lo respectivo a los procesos de planeación y estructuración.</t>
  </si>
  <si>
    <t xml:space="preserve">Guía de Estructuración de Proyectos versión 3 </t>
  </si>
  <si>
    <t>La no respuesta por parte de la ANI, respecto a la aprobación de los diseños, del empalme de la vía terciaria con la vía nacional 6202.
Inobservancia de las obligaciones contractuales descritas en los criterios por parte del ejecutor de la obra, la falta de control, seguimiento por parte de la interventoría y supervisión tanto del contrato de obra como de interventoría.</t>
  </si>
  <si>
    <t>Mesa de trabajo con la ANI para coordinar y articular las respuestas a los contratistas y municipios en obras financiadas con recursos del Sistema General de Regalías; cuando las vías terciarias empalmen con vías nacionales concesionadas.</t>
  </si>
  <si>
    <t>Acta de mesa de trabajo</t>
  </si>
  <si>
    <t>Debilidades en el seguimiento y control realizado por la Interventoría y Supervisión del municipio y del INVIAS, al haber reconocido el pago por concepto de imprevistos al contratista de obra, sin que estos hubiesen sido soportados y aprobados.</t>
  </si>
  <si>
    <t>Realizar dos (2) sesiones de capacitaciones a los supervisores de las interventorías, respecto al pago y reconocimiento de los imprevistos.</t>
  </si>
  <si>
    <t xml:space="preserve"> Dos (2) sesiones de capacitaciones a los supervisores de las interventorías, respecto al pago y reconocimiento de los imprevistos.</t>
  </si>
  <si>
    <t>Actas de capacitación respecto al pago y reconocimiento de los imprevistos.</t>
  </si>
  <si>
    <t>Administrativo con connotación fiscal y presunta disciplinaria</t>
  </si>
  <si>
    <t>Inobservancia de los principios de la función administrativa y de la gestión fiscal, de economía, eficiencia, eficacia y de la normativa precitada, así como de las obligaciones contractuales por parte del ejecutor de la obra, la falta de control, seguimiento por parte de la interventoría y supervisión del contrato de obra e interventoría, lo que generó mayores valores pagados al contratista de obra por concepto de transporte en materiales de río y cantera.</t>
  </si>
  <si>
    <t>Realizar dos (2) sesiones de capacitaciones a los supervisores de las interventorías, respecto a la obligación de las mismas de revisar los APU de cada proyecto.</t>
  </si>
  <si>
    <t>Actas de capacitación respecto a la obligación de revisar los APU de cada proyecto.</t>
  </si>
  <si>
    <t>Dos (2) sesiones de capacitaciones a los supervisores de las interventorías, respecto a la obligación de las mismas de revisar los APU de cada proyecto.</t>
  </si>
  <si>
    <t>Incumplimiento de las obligaciones contractuales por parte del contratista de obra, así como la falta de control y seguimiento por parte de la interventoría y supervisión del contrato de obra e interventoría.</t>
  </si>
  <si>
    <t>Realizar dos (2) sesiones de capacitaciones a los supervisores de las interventorías, respecto a la obligación de efectuar la revisión documental de cada contrato.</t>
  </si>
  <si>
    <t>Dos (2) sesiones de capacitaciones a los supervisores de las interventorías, respecto a la obligación de efectuar la revisión documental de cada contrato.</t>
  </si>
  <si>
    <t>Actas de capacitación a los supervisores de las interventorías, respecto a la obligación de efectuar la revisión documental de cada contrato.</t>
  </si>
  <si>
    <t>Mesa de trabajo con la ANI.</t>
  </si>
  <si>
    <t xml:space="preserve">Administrativo
(Beneficio de auditoría)
</t>
  </si>
  <si>
    <t>H3PDET-ANTyCAU. Cantidades de obra en Convenio Interadministrativo No.003 del 18 de febrero de 2020, municipio de Chigorodó, Antioquia.
Se evidenció la no intervención de los 11 metros iniciales de la placa huella; al respecto, la interventoría, el contratista y el municipio manifestaron verbalmente al equipo auditor de la CGR, que dicha situación se debió a que Autopistas Urabá S.A.S., en su calidad de Concesionario de la ruta nacional 6202, solicitó los diseños de los carriles de desaceleración y aceleración para otorgar el permiso de empalme entre el tramo de placa huella y la vía concesionada, que teniendo en cuenta que no se contaban con los recursos para los diseños en mención se decidió no intervenir los primeros 11 metros de placa huella, iniciándose la construcción de la misma en el K0+011 coordenadas 07°38'30.9"N 76°39'42,7"W.
Se estableció la longitud de 1.591,55 m de placa huella pagada al contratista, y ahora bien, al restarle los 1.587 m de placa huella construidos se evidenció un exceso de pago de 4,55 m de placa huella pagados a corte del acta parcial No. 8, razón por la cual se cuantificó este excedente como daño patrimonial al Estado, teniendo en cuenta que ya fue objeto de pago y no se construyó.
(...) mayores valores pagados al contratista de obra por 4,55 metros de placa huella, concretos y aceros en las alcantarillas, así como el incumplimiento de los diseños de las mismas ya que las estructuras de concreto se construyeron con menores dimensiones a las establecidas en los diseños.</t>
  </si>
  <si>
    <t>H4PDET-ANTyCAU. Reconocimiento de imprevistos en el proyecto: “Mejoramiento de vía terciaria Chigorodó – La Maporita mediante la construcción de placa de Huella, obras de arte en el municipio de Chigorodó, Antioquia”.
Una vez revisada la información del expediente, en lo referente al Convenio Interadministrativo No.003 de 2020, suscrito entre el Municipio de Chigorodó y la Asociación de Municipios Sostenibles de Colombia “ASOMUCOL”, se evidenció que en las ocho (8) actas parciales, se reconoció el pago al contratista a título de “Imprevistos” del 1% del valor de los costos directos de la obra ejecutada, sin que fueran objeto de soporte, de revisión y aprobación por parte de la interventoría en desarrollo del contrato en mención.</t>
  </si>
  <si>
    <t>H9PDET-ANTyCAU Transporte de material de río y cantera, contrato de obra No. 1011-11-11-238-2019 Municipio de Miranda, Cauca.
Se pagaron  21 kilómetros de más a la distancia real de la cantera PETRAE, lugar de donde  se extrajeron y compraron los materiales de rio y de cantera, ya que la distancia  real de acuerdo con lo certificado por el municipio es de 29 kilómetros hasta el final  de la obra, como punto más lejano al que se pudiese transportar el material en mención.</t>
  </si>
  <si>
    <t xml:space="preserve">H10PDET-ANTyCAU. Correlación en el número de facturas que se adjuntaron como soportes de las órdenes de operación para pago del anticipo del contrato de obra No. 1011-11-11-238-2019 municipio de Miranda, Cauca.
Se presentaron cuatro (4) facturas electrónicas de venta, de las cuales dos (2) tienen el mismo número de factura, la misma fecha de generación, expedidas por el mismo proveedor para la compra de los mismos materiales y por el mismo valor, la única diferencia es que una factura es para el proyecto de PLACA HUELLA JIGUAL SIERRA, con dirección de entrega municipio de Rosas Cauca, y la otra es para el proyecto PLACA HUELLA VEREDA GUATEMALA MUNICIPIO MIRANDA CAUCA, con dirección de entrega municipio de Miranda Cauca.
</t>
  </si>
  <si>
    <t>Administrativo con presunta connotación disciplinaria, presunta penal y otra incidencia que será comunicada a la Dirección de Impuestos y Aduanas Nacionales -DIAN.</t>
  </si>
  <si>
    <t xml:space="preserve">Aplicación del Manual de Contratación – INVIAS - Capítulo VI. ETAPA POSTCONTRACTUAL numeral 26. LIQUIDACION DEL CONTRATO:                                                                                                                    “La liquidación es el acto por el cual se finiquita la relación contractual y deberá constar en acta suscrita por las mismas partes que firmaron el contrato o por delegados expresamente facultados para ello. También en esta etapa las partes acordarán los ajustes, revisiones y reconocimientos a que haya lugar. En el acta de liquidación constarán los acuerdos, conciliaciones y transacciones a que llegaren las partes para poner fin a las divergencias presentadas y poder declararse a paz y salvo”. </t>
  </si>
  <si>
    <t>Realizar una nota aclaratoria en el acta de liquidación del convenio 1234 de 2017, advirtiendo la vigencia que presentan las garantías contractuales en cuanto al amparo de estabilidad de las obras en los contratos de obra derivados del convenio y suscritos por la Gobernación de Antioquia.</t>
  </si>
  <si>
    <t>Acta de liquidación del convenio 1234 de 2017</t>
  </si>
  <si>
    <t>AEF-PDET-ANTyCAU</t>
  </si>
  <si>
    <t>Actuación Especial de Fiscalización obras PDET Antioquia y Cauca. (AEF-PDET-ANTyCAU)</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</si>
  <si>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a cargo del contratista.</t>
  </si>
  <si>
    <t>DJ-Unidades ejecutoras</t>
  </si>
  <si>
    <t>SS-Unidades ejecutoras</t>
  </si>
  <si>
    <t>H5AT75. Incumplimiento a las políticas internas de la entidad para la adición y prórroga de los contratos.
De acuerdo al análisis de los soportes del contrato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</si>
  <si>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H1ACQuibdó-Medellín. Publicación Contractual. Contratos de obra 1432 de 2017 y 1456 de 2017 y contrato de interventoría 1458 de 2017.
Analizada la información precontractual del contrato de obras N° 1432 de 2017, se evidencia que dentro de los estudios previos y el aviso de convocatoria no se hace mención del certificado de disponibilidad presupuestal, por el contrario, dicha casilla se encuentra marcada con “xxxx” dejando así sin información; este documento (CDP Nro. 154117 del 25 de julio de 2017) el cual fue expedido con posterioridad a la creación de los documentos precontractuales (aviso de convocatoria de fecha 16 de junio de 2017, estudio previo está sin fecha de elaboración); no cumpliendo con lo estipulado en la norma y el manual de contratación de la entidad.
Así mismo, revisados los Contrato de Obra N° 1432 de 2017, Contrato de Obra N° 1456 de 2017 y Contrato de Interventoría N° 1458 de 2017 se pudo evidenciar que en la plataforma del SECOP no se encuentra la totalidad de los documentos que se deben publicar como lo son las ordenes de inicio, los RP, los informes de ejecución, las pólizas con sus respectivas actas de aprobación, los CDP y RP correspondientes a las adiciones.</t>
  </si>
  <si>
    <t>Deficiencia en la planeación del proceso contractual, vigilancia y control al momento de la aprobación de los documentos por parte de los funcionarios encargados de realizar dicha labor para dar inicio al proceso licitatorio; así mismo, se evidencia deficiencia en la utilización de los mecanismos de control adoptados y en el seguimiento efectuado por el instituto respecto de los documentos y actos administrativos del proceso de contratación que deben ser publicados en el Sistema Electrónico para la Contratación Pública -SECOP-, dentro de los términos establecidos en la ley, lo que trae como consecuencia la publicación incompleta de la información contractual puesta a disposición del público.
No se dio cumplimento a lo estipulado en la norma y el cargue de documentos se realizó de manera extemporánea, ratificando así la deficiencia del instituto en cuanto a la publicación en el Sistema Electrónico para la Contratación Pública -SECOP-.
El INVIAS no dio cumplimiento a lo estipulado en la norma y a lo plasmado en su Manual de Contratación, afectando así a los interesados y/o ciudadanos que desean acceder a toda la información de los procesos contractuales.</t>
  </si>
  <si>
    <t xml:space="preserve">Documentar y formalizar el  procedimiento del cargue de la información contractual, ligado al  manual de contratación donde se establezca el cargue de la información de los contratos del Invias. Dando cumplimiento a la obligación de ley, publicación de la información contractual. </t>
  </si>
  <si>
    <t>Documentar el cargue de la documentación en el SECOP 1 de los contratos 1432, 1456 y 1458 de 2017.</t>
  </si>
  <si>
    <t>Reporte de SECOP 1 donde se evidencie el cargue de los documentos.</t>
  </si>
  <si>
    <t>Administrativo con presunta incidencia disciplinaria y
fiscal</t>
  </si>
  <si>
    <t>Deficiencias tanto en la ejecución de los trabajos por parte del contratista, como en los controles por parte de la interventoría y la supervisión, en la vigilancia permanentemente de la calidad y la ejecución de las actividades del proyecto y deficiencia en los mecanismos de control interno.</t>
  </si>
  <si>
    <t>Plan de reparación por parte del contratista donde indicaran actividades de mejora de los 427 puntos.</t>
  </si>
  <si>
    <t>H3ACQuibdó-Medellín. Determinación de actividades a ejecutar contrato de obra 1432 de 2017.
Se evidenciaron variaciones considerables en las actividades del presupuesto, reflejadas en capítulos con hasta el 226% con relación a las condiciones iniciales presentadas, donde hubo incremento, disminución y eliminación de actividades para balancear el proyecto.</t>
  </si>
  <si>
    <t>Debilidades durante la etapa de formulación, estructuración y desarrollo del proyecto y en el seguimiento por parte de la supervisión e interventoría y deficiencia en los mecanismos de control interno, lo que conlleva a que se haya incrementado el valor presupuestado del proyecto y la variación significativa hasta un máximo del 226,81%, como es el caso de los capítulos de explanación y estructura de drenajes en 167,94%.</t>
  </si>
  <si>
    <t>H4ACQuibdó-Medellín. Conformación del presupuesto a partir de lo contenido en los diseños del contrato de obra 1432 de 2017.
Se evidenció deficiencia en la conformación del presupuesto de obras, toda vez que en las condiciones iniciales no se tuvieron en cuenta actividades de los diseños imprescindibles para la construcción de algunos elementos constitutivos del proyecto como son fabricación, transporte y montaje de estructura metálica para puentes (puente La Playa), incluidos como Ítems no previstos.</t>
  </si>
  <si>
    <t>Deficiencias en la planeación, en lo referente a la determinación y cuantificación de las actividades iniciales prioritarias para ejecutar el proyecto y deficiencia en los mecanismos de control interno.</t>
  </si>
  <si>
    <t>Administrativo con presunta incidencia disciplinaria e
indagación preliminar</t>
  </si>
  <si>
    <t>H5ACQuibdó-Medellín. Calidad de las obras. Contrato de obra 1456 de 2017.
En la ejecución del contrato 1456 de 2017, se presentan daños en el pavimento en forma de grietas de más de 6 mm perpendiculares al sentido del tráfico, en 12 sitios identificados, las cuales causan saltaduras y escalonamientos afectando la transitabilidad y durabilidad del pavimento.</t>
  </si>
  <si>
    <t>Deficiencias tanto en la ejecución de los trabajos por parte del contratista, como en los controles por parte de la interventoría y/o situaciones hidrológicas no detectadas en la ejecución de las obras y deficiencia en los mecanismos de control interno.</t>
  </si>
  <si>
    <t>Plan de reparación por parte del contratista donde indicaran actividades de mejora de los 12 puntos.</t>
  </si>
  <si>
    <t xml:space="preserve"> Informe final de Interventoría con registro fotográfico que evidencia la rehabilitación de los 12 puntos</t>
  </si>
  <si>
    <t>H6ACQuibdó-Medellín. Informes de supervisión contrato de interventoría 1458 de 2017.
En relación a las funciones ejercidas en cuanto a la supervisión del contrato 1458 de 2017 y al proyecto Medellín - Quibdó, se evidencia que en los informes de seguimiento mensual realizados por el supervisor del contrato, no se incluyen comentarios relevantes atinentes al desarrollo del contrato de interventoría y del proyecto, ni al ejercicio de supervisión de los mismos, sino que se limitan a dar información general de los contratos, la relación de correspondencia cruzada y de comisiones realizadas durante el mes de seguimiento.</t>
  </si>
  <si>
    <t>Falencias en el desarrollo de la supervisión ejercida por la entidad contratante, lo que genera que no se cuente con la trazabilidad mensual de las observaciones realizadas por parte del supervisor del contrato de interventoría y del proyecto.</t>
  </si>
  <si>
    <t>Capacitar a los supervisores de los contratos en el adecuado diligenciamiento  del formato de informe mensual de supervisión.</t>
  </si>
  <si>
    <t xml:space="preserve">Jornada de capacitación al supervisor del contrato de interventoría.  </t>
  </si>
  <si>
    <t xml:space="preserve">Registro de contenido y asistencia de la capacitación al supervisor del contrato de interventoría. </t>
  </si>
  <si>
    <t>H7ACQuibdó-Medellín. Modificaciones en plan de cargas contrato 1458 de 2017.
(...) las cantidades establecidas en el plan de cargas exceden en los cargos operativos el 50% de lo establecido inicialmente en el del contrato 1458 de 2017, lo cual no ha correspondido solamente a la adición 1 al contrato de interventoría, sino también a necesidades relacionadas con atender los distintos frentes de trabajo durante el desarrollo del proyecto, necesidades que no se tuvieron en cuenta en las condiciones ofertadas para el desarrollo del ejercicio de interventoría, aun cuando se tenía claridad en relación a que con el contrato se iba a realizar la interventoría de dos contratos de obra, con frentes de obra distribuidos a lo largo de dos corredores viales (ruta 1307 y ruta 6002) (...). De igual manera, el no tener en cuenta las necesidades del proyecto para la adecuada ejecución de la interventoría, hizo que las cantidades requeridas para la atención de los costos administrativos aumentaran, en algunos casos, por encima del 150%.</t>
  </si>
  <si>
    <t>Deficiencias en la planeación de los recursos a utilizar en el contrato por parte del interventor, y deficiencias en la revisión y validación por parte del Invías de la oferta realizada, que debía prever que, con los recursos ofertados por parte del consultor se debía cubrir los frentes de obra a supervisar (teniendo en cuenta la extensión del corredor y el hecho de que se iba a realizar la supervisión de 2 contratos de obra), con todas sus implicaciones técnicas, operativas y administrativas.</t>
  </si>
  <si>
    <t>Administrativo con
presunta incidencia disciplinaria</t>
  </si>
  <si>
    <t>H8ACQuibdó-Medellín. Postes de referencia ruta 1307 y 6002.
En la visita realizada a las obras ejecutadas con los contratos 1432 de 2017 y 1456 de 2017 en la vía Quibdó – Medellín (Ruta 6002) y Quibdó – Las Ánimas (Ruta 1307), se evidenció que solamente se han colocado 3 postes de referencia conforme a lo establecido en el Manual de Señalización Vial 2015 (Pr 98 – 99 – 100 Ruta 1307). Los demás PRs se continúan señalizando con las señales establecidas en manuales anteriores, señales tipo bolardo (no han sido cambiadas).</t>
  </si>
  <si>
    <t>Falencias en el desarrollo de la supervisión ejercida por la interventoría y la entidad contratante, para que se ejecute conforme a la normativa vigente la actividad de señalización de postes de referencia.</t>
  </si>
  <si>
    <t xml:space="preserve">Estructurar de manera detallada, el cronograma para las actividades de señalización horizontal y vertical, así como de la instalación de los puntos de referencia en la Ruta 6002, con mes de inicio mayo de 2023 para el caso del contrato 1432 de 2017 y octubre de 2023 para el contrato 1456 de 2017, debido a que los contratos establecen que estas actividades deben llevarse a cabo próximas a la fecha de terminación de los contratos. </t>
  </si>
  <si>
    <t>Informe de interventoría con registro fotográfico</t>
  </si>
  <si>
    <t>ACQUIBDÓ-MEDELLÍN</t>
  </si>
  <si>
    <t>Auditoría de cumplimiento adelantada al proyecto transversal Quibdó - Medellín. Contratos 1432, 1456 y 1458 de 2017. (ACQUIBDÓ-MEDELLÍN)</t>
  </si>
  <si>
    <t xml:space="preserve">14 01 008   </t>
  </si>
  <si>
    <t xml:space="preserve">14 01 002   </t>
  </si>
  <si>
    <t>Implementar Plan de rehabilitación de los 427 puntos, teniendo en cuenta que el contrato se encuentra en ejecución y se cuenta con el Plan de Calidad de la interventoría el respectivo seguimiento.</t>
  </si>
  <si>
    <t xml:space="preserve"> Informe final de interventoría con registro fotográfico que evidencia la rehabilitación de los 427 puntos</t>
  </si>
  <si>
    <t>Jornada de capacitación a la  Subdirección de Modernización de Carreteras Nacionales con sus respectivas gerencias.</t>
  </si>
  <si>
    <t>Implementar Plan de rehabilitación de los 12 puntos, teniendo en cuenta que el contrato se encuentra en ejecución y se cuenta con el Plan de Calidad de la interventoría el respectivo seguimiento.</t>
  </si>
  <si>
    <t>Instalación de postes de referencia, según el alcance del contrato.</t>
  </si>
  <si>
    <t>H1-Denuncia2021-227748.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</si>
  <si>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H1-Denuncia2021-226968.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t>
  </si>
  <si>
    <t>H2-Denuncia2021-226968.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</si>
  <si>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H3-Denuncia2021-226968.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</si>
  <si>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</si>
  <si>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</si>
  <si>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 xml:space="preserve">H1Denuncia2020-187038.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</si>
  <si>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H2ACQuibdó-Medellín. Calidad de las obras. Contrato 1432 de 2017.
En la ejecución del contrato 1432 de 2017, se evidencian deficiencias en el pavimento en 427 puntos; tales como, desportillamiento, lleno tras berma cunetas, problemas en sello de juntas, fracturas en bordillo, filtración de agua en berma cuneta y losa de pavimento, problema de texturizado, agrietamientos en las losas de pavimento en diferentes direcciones longitudinales y transversales que conllevan a que se reduzca la vida útil del pavimento y además no se preste un servicio de manera adecuada.
Las obras que presentan deficiencias en la calidad constructiva, están contempladas en las actas de obra números 13, 14, 19, 20, 21, 25, 30, 31, 33, 38, 39, 40, 41, 42, 43, 44 y 47; las cuales fueron pagadas en su totalidad y suman $148.341.196; por lo tanto, a la fecha hay un detrimento por ese valor.</t>
  </si>
  <si>
    <t xml:space="preserve">Desarrollar capacitación a los gestores y supervisores de la Subdirección de Modernización de Carreteras Nacionales de la Guía de Estructuración de Proyectos de Infraestructura de Transporte versión 2 del Instituto Nacional de Vías - INVIAS. </t>
  </si>
  <si>
    <t>Registro de contenido y asistencia de las capacitaciones sobre la Guía de Estructuración de Proyectos de Infraestructura de Transporte versión 2.</t>
  </si>
  <si>
    <t>Desarrollar capacitación a los gestores y supervisores de la Subdirección de Modernización de Carreteras Nacionales de la guía de Estructuración de Proyectos de Infraestructura de Transporte versión 2 del Instituto Nacional de Vías - INVIAS.</t>
  </si>
  <si>
    <t>Nombre: JUAN JOSÉ OYUELA SOLER</t>
  </si>
  <si>
    <t>Director General (E)</t>
  </si>
  <si>
    <t>Correo electrónico: joyuela@invias.gov.co</t>
  </si>
  <si>
    <t>Administrativo, con incidencia fiscal y presunta incidencia disciplinaria</t>
  </si>
  <si>
    <t xml:space="preserve">17 03 004   </t>
  </si>
  <si>
    <t>Deficiencias en el control y seguimiento a la retención y giro de los recursos originados por la contribución objeto de análisis, así como en la implementación de acciones tendientes al fortalecimiento de controles, metodologías y procedimientos que mitiguen el riesgo de pérdida de recursos correspondientes a obligaciones prescritas.</t>
  </si>
  <si>
    <t>Levantamiento e implementación en el aplicativo KAWAK de procedimiento para la retención y giro de los recursos originados por la contribución parafiscal estampilla Pro-UNAL y otras universidades.</t>
  </si>
  <si>
    <t>Realizar el levantamiento del procedimiento en el aplicativo KAWAK para la retención y giro de los recursos originados por la contribución parafiscal estampilla Pro-UNAL y otras universidades.</t>
  </si>
  <si>
    <t>Procedimiento aprobado e implementado en KAWAK</t>
  </si>
  <si>
    <t>Realizar proceso de capacitación a las partes interesadas sobre el procedimiento para la retención y giro de los recursos originados por la contribución parafiscal estampilla Pro-UNAL y otras universidades.</t>
  </si>
  <si>
    <t>Realizar capacitación del procedimiento a las Direcciones Territoriales, Grupo de Cuentas por Pagar y Grupo de Tesorería y Gestión Tributaría.</t>
  </si>
  <si>
    <t>Capacitación</t>
  </si>
  <si>
    <t>SF(Grupo de Tesorería y Gestión Tributaría)</t>
  </si>
  <si>
    <t>Administrativo con presunta incidencia disciplinaria y connotación fiscal</t>
  </si>
  <si>
    <t>H1Denuncia2022-238372-82111. Contrato de obra 1800 de 2020.
De acuerdo con la inspección realizada entre el 29 de septiembre y el 1 de octubre de 2022, las obras ejecutadas hasta la fecha de terminación del plazo, en su gran mayoría se encuentran parcialmente construidas y por lo tanto no son funcionales para el correcto funcionamiento del proyecto en su conjunto, lo que se constituye en un daño patrimonial estatal en cuantía de $674.597.468, el cual corresponde al valor pagado mediante las actas de recibo parcial del contrato 1800 de 2020, Nos. 10, 12 y 13.
Por otra parte, (...) de los $5.803.006.005, entregados como anticipo, la fiduciaria ha desembolsado $3.954.866.824, conforme las ordenes de operación aprobadas y autorizadas por la interventoría (...); de este último valor, se amortizaron $245.355.328,95 mediante los pagos efectuados al contratista, por concepto de las actas de recibo parcial Nos. 10, 12 y 13, lo que conllevó a que se configurara un detrimento patrimonial, en cuantía de $3.709.511.495, el cual corresponde a la diferencia entre lo desembolsado al contratista a través de las ordenes de operación aprobadas y autorizadas por la interventoría y lo amortizado hasta la fecha de terminación del contrato.
Por último, el INVIAS realizó pagos a cargo del contrato 1832 de 2020, mediante el cual se realizó la interventoría al contrato 1800 de 2020, por valor de $1.199.992.169,39, inversiones que se configuran en un daño patrimonial por cuanto, no se obtuvo el bien contratado, dado que las obras ejecutadas por estar inconclusas y/o sin cumplimiento de especificaciones técnicas, no son funcionales para el correcto funcionamiento del proyecto en su conjunto.</t>
  </si>
  <si>
    <t>Precario avance en la ejecución tanto física como financiera del contrato, teniendo como consecuencia la falta de facturación, causado por los incumplimientos del contratista en diferentes obligaciones contractuales.
(...) deficiencias en las funciones de seguimiento, control y vigilancia, por parte de la interventoría, ya que fueron ineficaces e ineficientes para lograr los objetivos de la misma, señalados en el Manual de Interventoría del INVIAS, del año 2016, y por ende para conminar al contratista de obra a cumplir con sus obligaciones durante el plazo de ejecución contractual.
(...) debilidades en el seguimiento, control y diligencia en las funciones de la interventoría, en el sentido de haber aprobado ordenes de operación al contratista, con fines de desembolso del anticipo, sin que el desarrollo físico y financiero del contrato fuera consecuente y razonable con dichos desembolsos.
(...) deficiencias para adelantar con oportunidad la legalización de los desembolsos (ordenes de operación) del anticipo.
(...) falta de oportunidad en las gestiones de la interventoría y la supervisión ejercida por el INVIAS, para haber conminado al contratista a la debida ejecución contractual con eficiencia y oportunidad, mediante procesos sancionatorios por el incumplimiento de las obligaciones contractuales.
(...) deficiente supervisión y monitoreo por parte del INVIAS al desarrollo del proyecto (contratos No. 1800 y 1832 de 2020), que coadyubó con la incompleta y precaria ejecución contractual y que generó un daño patrimonial al Estado.</t>
  </si>
  <si>
    <t xml:space="preserve">Socialización del Manual de Estructuración, Manual de Contratación (numeral 25,6) y Manual de Interventoría, para su aplicación integral durante la ejecución de los contratos de obra e interventoría. </t>
  </si>
  <si>
    <t>Jornadas de capacitación (presencial y/o virtual), sobre buenas practicas en el cumplimiento de los manuales de estructuración, contratación e interventoría en el ejercicio de las funciones como supervisor de contratos suscritos por INVIAS.</t>
  </si>
  <si>
    <t xml:space="preserve">Capacitación </t>
  </si>
  <si>
    <t>H2Denuncia2022-238372-82111. Adición No. 1 al contrato de obra 1800 de 2020.
El 31 de diciembre de 2021, se suscribió entre las partes el adicional No. 1 al contrato 1800 de 2020, por $6.603.621.231, atendiendo la solicitud efectuada por el contratista mediante oficio No. ICV – 000232-2021 de fecha 28 de diciembre de 2021 (...).
No obstante, lo anterior, no se ven plenamente justificados los motivos y no existen los estudios de oportunidad y conveniencia para la suscripción del contrato adicional de casi un 50% del valor total del contrato, máxime teniendo en cuenta que, durante los nueve meses de ejecución del contrato el avance había sido precario y deficiente manteniendo durante todos los meses atrasos considerables en el plan de inversiones inicialmente pactado; además, para la fecha de la solicitud de adición del contrato, el instituto adelantaba un proceso administrativo sancionatorio por los posibles incumplimientos de las obligaciones contractuales por parte del contratista.</t>
  </si>
  <si>
    <t>Falta de rigurosidad de parte de la interventoría, frente al análisis y evaluación de las justificaciones técnicas y económicas presentadas por el contratista para solicitud de la adición, y por ende la falta de objetividad respecto a la aprobación dada a la solicitud, mediante el oficio CVODM3-296-2021, del 28 de diciembre de 2021; asimismo, se observa debilidades de control y manejo de los recursos, por parte de parte del instituto, al haber avalado dicha adición y la suscripción de la misma.
Deficiente evaluación de riesgos por parte de la entidad y específicamente de la unidad ejecutora del proyecto por parte del INVIAS, que mostraran la conveniencia para adicionar el contrato.</t>
  </si>
  <si>
    <t xml:space="preserve">Socialización del Manual de Contratación (numeral 25,6), para la aplicación integral del Manual de Interventoría durante la ejecución del proyecto. </t>
  </si>
  <si>
    <t>Jornadas de capacitación (presencial y/o virtual), sobre buenas practicas en el cumplimiento de los manuales de contratación e interventoría en el ejercicio de las funciones como supervisor de contratos suscritos por INVIAS.</t>
  </si>
  <si>
    <t xml:space="preserve">H1Denuncia2022-243507-82111. Estado convenio 1133 de 2021 y contratos derivados.
En la evaluación documental del convenio 1133 de 2021, se evidenció atraso en la ejecución de las obras objeto del convenio, dado que el contrato 167 fue suscrito por el municipio de Fresno hasta el 12 de marzo de 2022, pese a que el plazo de ejecución inicial del convenio era el 31 de julio de 2022, de acuerdo con la información suministrada por la entidad y lo consignado en el informe semanal de interventoría 17 del 28 de julio de 2022 presentaba 0% de avance del contrato.
El 30 de julio de 2022 se suscribe la modificación del contrato 167 de 2022, en la cláusula cuarta de plazo, aclarando la fecha de vencimiento del contrato del 31 de julio de 2022 hasta el 30 de septiembre de 2022. En el informe semanal 23 del 08 de septiembre de 2022, se reporta un atraso en la ejecución del contrato 167 de 2022 del 88,66%, indicando que la fecha de terminación contractual es el 30 de septiembre de 2022.
No obstante lo anterior, dentro de los informes de interventoría no se evidenció ningún requerimiento, ni aplicación de la cláusula 14 del contrato 167 de 2022.
</t>
  </si>
  <si>
    <t>Deficiencias en la planeación del convenio 1133 de 2021, en la ejecución, seguimiento y control de las obligaciones del contrato de obra 167 de 2022 y de interventoría contrato 2247 de 2021, lo que genera inoportunidad en la entrega de las inversiones a la comunidad.</t>
  </si>
  <si>
    <t>Realizar un memorando circular desde la Subdirección de Vías Regionales -SVR dirigida a las territoriales donde se indique la necesidad de cumplir estrictamente las obligaciones específicas establecidas en el Manual de Interventoría del  INVIAS (Versión 2022) en especial la establecida en el numeral 20 " Seguimiento del avance del contrato" del numeral 8.4 "Facultades y obligaciones específicas de la interventoría".</t>
  </si>
  <si>
    <t xml:space="preserve">
Mediante memorando circular la SVR solicitará a las territoriales del instituto oficiar a los contratistas interventores que tengan suscritos y vigentes actualmente contratos con el INVIAS, para que se informe sobre el cumplimiento estricto que les asiste de dar cumplimiento a las obligaciones establecidas en el manual de interventoría del Instituto Nacional de Vías, relatando la obligación contenida en el numeral 20 " Seguimiento del avance del contrato" del numeral 8.4 "Facultades y obligaciones específicas de la interventoría".
</t>
  </si>
  <si>
    <t>H2Denuncia2022-243507-82111. Rendimientos financieros convenio 1133 de 2021.
(...) la devolución de los rendimientos generados entre junio de 2021 a mayo de 2022 se realizó después del segundo desembolso, es decir, hasta febrero de 2022. Igualmente, en el informe de supervisión no se demuestra el reintegro oportuno de los rendimientos financieros generados en agosto de 2022.</t>
  </si>
  <si>
    <t>Deficiencias en el cumplimiento de las obligaciones legales por parte del municipio y del INVIAS, y debilidades en el seguimiento y control, por inoportunidad en el reintegro de los rendimientos financieros generados con los recursos de la nación.</t>
  </si>
  <si>
    <t xml:space="preserve">Solicitar al Municipio de Fresno-Tolima para que remita un informe  financiero integral con sus respectivos soportes, de los rendimientos financieros generados en la cuenta principal del convenio interadministrativo No. 1133 de 2021 y de las subcuentas derivadas (Si Aplica), acciones que permitan la recuperación del recurso público.
</t>
  </si>
  <si>
    <t xml:space="preserve">Oficio - Certificación Bancaria de rendimientos financieros actualizada.  
</t>
  </si>
  <si>
    <t>H3Denuncia2022-243507-82111. Publicación de información del convenio 1133 de 2021 y contrato de interventoría 2247 de 2021.
En la verificación de la plataforma SECOP II realizada por la CGR al convenio 1133 de 2021 y contrato de interventoría 2247 de 2021, se evidenció que no se reporta la información de ejecución del convenio y del contrato, relacionada con los informes de interventoría y supervisión; no se encontró información relacionada con las todas las actas de pago del contrato 2247 de 2021, facturas, cuentas de cobro y soportes de pago de seguridad social.</t>
  </si>
  <si>
    <t>Debilidades de control y falta de diligencia en la publicación de la información e inoportunidad en el reporte de acuerdo con lo establecido en la normatividad, por cuanto no se publicaron los documentos que soportan la ejecución de los convenios y contratos. Situación que afecta el acceso y consulta de la información por parte de los grupos de interés por la insuficiente publicidad y transparencia en la publicación.</t>
  </si>
  <si>
    <t>Reportar la publicación en el SECOP II  de los procesos contractuales a cargo de la unidad ejecutora.</t>
  </si>
  <si>
    <t>Informe de seguimiento sobre el cumplimiento de la publicación y actualización de la información del Convenio 1133 de 2021, Contrato de obra derivado y del Contrato del Interventoría No. 2247 de 2021 en la plataforma SECOP II.</t>
  </si>
  <si>
    <t>DENUNCIA2022-243507-82111</t>
  </si>
  <si>
    <t>DENUNCIA2022-238372-82111</t>
  </si>
  <si>
    <t>ACI.ESTAMPILLA-PROUNAL</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</si>
  <si>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1.</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</si>
  <si>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2.</t>
  </si>
  <si>
    <t>Denuncia 2022-243507-82111-D. Convenio 1133 de 2021. (DENUNCIA2022-243507-82111)</t>
  </si>
  <si>
    <t>Denuncia 2022-238372-82111-D. Contrato de obra 1800 de 2020 y contrato de interventoría 1832 de 2020. (DENUNCIA2022-238372-82111)</t>
  </si>
  <si>
    <t>AP = POMi / PBEA</t>
  </si>
  <si>
    <t xml:space="preserve">Comunicación escrita dirigida al Municipio de Fresno-Tolima.
</t>
  </si>
  <si>
    <t>Auditoría de cumplimiento intersectorial: Contribución parafiscal Estampilla Pro Universidad Nacional de Colombia y demás universidades estatales de Colombia. (ACI.ESTAMPILLA-PROUNAL)</t>
  </si>
  <si>
    <t>Administrativo con incidencia fiscal y presunta connotación disciplinaria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</si>
  <si>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1.</t>
  </si>
  <si>
    <t>Debilidades en la ejecución contractual, así como la deficiente labor de interventoría, supervisión y en la gestión de INVIAS.</t>
  </si>
  <si>
    <t>Entregar los estudios y diseños con su respectiva memoria técnica de acuerdo con lo establecido en el anexo técnico del pliego de condiciones No. LP-DT-048-2020.</t>
  </si>
  <si>
    <t>Contar con los estudios y diseños conforme a lo establecido en el anexo técnico del pliego de condiciones No. LP-DT-048-2020, aprobados por la interventoría.</t>
  </si>
  <si>
    <t>Estudios y diseños aprobados por la interventoría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</si>
  <si>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2.</t>
  </si>
  <si>
    <t>Realizar tres (3) sesiones de capacitaciones a los supervisores de las interventorías y gestores técnicos de proyectos frente al Manual de Interventoría y de Contratación, que incluya las causas de los hallazgos notificados por la Contraloría General de la República.</t>
  </si>
  <si>
    <t>Realizar capacitaciones.</t>
  </si>
  <si>
    <t xml:space="preserve">Actas de las capacitaciones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</si>
  <si>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1.</t>
  </si>
  <si>
    <t>Deficiente ejecución contractual, gestión del INVIAS, de la labor de interventoría y de supervisión.</t>
  </si>
  <si>
    <t>Corregir los daños detectados por la Contraloría General de la República, en los sectores expuestos en el hallazgo.</t>
  </si>
  <si>
    <t xml:space="preserve">Informe de interventoría con registro fotográfico antes y después de la actividad, que de cuenta de las reparaciones sobre la carpeta asfáltica.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</si>
  <si>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2.</t>
  </si>
  <si>
    <t>GGP3-SMCN</t>
  </si>
  <si>
    <t>DENUNCIAS.TRANSVCARARE</t>
  </si>
  <si>
    <t>Denuncias  2022-243672-82111-D y 2022-244773-82111-D. Contrato 1628 de 2020. Transversal del Carare. (DENUNCIAS.TRANSVCARARE)</t>
  </si>
  <si>
    <t>Administrativo, con incidencia fiscal y presunta disciplinaria</t>
  </si>
  <si>
    <t>No aplicación por parte de INVIAS de los principios de planeación, economía, eficacia, eficiencia y responsabilidad, originado por la falta de estudios y diseños y demás insumos pertinentes que se requerían para la adjudicación del contrato de obra 1904 de 2020, en desarrollo del proceso de licitación pública LP-DT-056 de 2020. Aunado a las deficiencias en la labor de interventoría y supervisión, por cuanto no garantizaron que el plazo del contrato de obra 1904 de 2020 no se dilatara en la ejecución del mismo.</t>
  </si>
  <si>
    <t>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</si>
  <si>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No aplicación del principio de planeación por parte del Instituto Nacional de Vías, en el proceso de licitación pública LP-DT-056 de 2020, que dio origen al contrato de obra 1904 de 2020, lo cual no ha permitido avanzar en las obligaciones que tenía el contratista en materia de gestión predial, social y ambiental, puntualmente en la adquisición de los predios necesarios para el normal desarrollo de las obras.
Se evidencia que la interventoría contratada por INVIAS (Contrato 1913 de 2020) y la supervisión de la interventoría, han sido deficientes por cuanto las obligaciones que, en materia de gestión social, predial y ambiental, que tiene a cargo el contratista de obra, no se han cumplido en los términos inicialmente pactados (18 meses), ni en las prórrogas que se han suscitado, recalcando la desfinanciación de este componente, aspecto sobre el cual no se observa ninguna gestión por parte de los actores directamente involucrados (contratante, contratista, interventoría, supervisión).</t>
  </si>
  <si>
    <t>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</si>
  <si>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</si>
  <si>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Deficiencias en el control ejercido por la interventoría y la supervisión al contrato de obra. Las actas de interventoría no reflejan la realidad financiera, mostrando inconsistencia en la información que no corresponde a los saldos reflejados en el extracto bancario. 
Aun cuando la entidad remitió soportes de ejecución, existen diferencias en los registros realizados en los diferentes informes y actas.</t>
  </si>
  <si>
    <t>Acción 1.
Controlar la amortización del anticipo de forma tal que se garantice la inversión total del mismo en la obra.</t>
  </si>
  <si>
    <t>Realizar por parte de la interventoría un informe mensual, adicional al informe mensual de interventoría, que demuestre la amortización parcial y acumulada del anticipo del contrato de obra.</t>
  </si>
  <si>
    <t>Informe financiero del anticipo</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</si>
  <si>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</si>
  <si>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H1AEF-Armenia-Montenegro-Quimbaya. Ejecución del contrato de obra 1904 de 2020 derivado de la licitación pública LP-DT-056-2020, estudios y diseños (contratos de consultoría 2573 de 2019 y 1505 de 2020) y contrato de interventoría 1913 de 2020.
El contrato de obra 1904 de 2020 no se ejecutó de manera oportuna de conformidad con lo pactado, debido a la carencia de los estudios y diseños definitivos que incluían, entre otros, el tema de gestión predial, social y ambiental, lo que ocasionó prórrogas, adiciones, modificaciones al contrato y al anexo técnico, provocando mayores costos en el contrato de obra 1904 de 2020 y de interventoría 1913 de 2020, por $2.684.453.325,67. La ejecución del contrato de obra 1904 de 2020 inició el 25 de marzo de 2021, sin embargo, los estudios y diseños se entregaron el 4 y 27 de agosto de 2022, además, se evidencian prórrogas en la ejecución del contrato de obra.</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</si>
  <si>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1.</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</si>
  <si>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2.</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</si>
  <si>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1.</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</si>
  <si>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2.</t>
  </si>
  <si>
    <t>AEF-DOBLE CALZADA ARMENIA-MONTENEGRO-QUIMBAYA</t>
  </si>
  <si>
    <t>Actuación Especial de Fiscalización: Construcción doble calzada Armenia-Montenegro-Quimbaya. Contrato de obra 1904 de 2020. (AEF-DOBLE CALZADA ARMENIA-MONTENEGRO-QUIMBAYA)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</si>
</sst>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0;[Red]0"/>
    <numFmt numFmtId="165" formatCode="yyyy\-mm\-dd;@"/>
    <numFmt numFmtId="166" formatCode="0&quot;%&quot;"/>
    <numFmt numFmtId="167" formatCode="yyyy/mm/dd;@"/>
    <numFmt numFmtId="168" formatCode="yyyy/mm/dd"/>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10"/>
      <color rgb="FFFF0000"/>
      <name val="Arial"/>
      <family val="2"/>
    </font>
    <font>
      <sz val="10"/>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8"/>
      <color rgb="FF000000"/>
      <name val="Arial"/>
      <family val="2"/>
    </font>
    <font>
      <sz val="10"/>
      <name val="Arial"/>
      <family val="2"/>
    </font>
    <font>
      <sz val="9"/>
      <color indexed="81"/>
      <name val="Tahoma"/>
      <family val="2"/>
    </font>
    <font>
      <b/>
      <sz val="10"/>
      <color theme="0"/>
      <name val="Arial"/>
      <family val="2"/>
    </font>
  </fonts>
  <fills count="1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
      <patternFill patternType="solid">
        <fgColor theme="0"/>
        <bgColor rgb="FF000000"/>
      </patternFill>
    </fill>
  </fills>
  <borders count="29">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style="hair">
        <color theme="0" tint="-0.249977111117893"/>
      </left>
      <right style="hair">
        <color theme="0" tint="-0.249977111117893"/>
      </right>
      <top style="hair">
        <color theme="0" tint="-0.249977111117893"/>
      </top>
      <bottom/>
      <diagonal/>
    </border>
    <border>
      <left style="thin">
        <color rgb="FFBFBFBF"/>
      </left>
      <right style="thin">
        <color rgb="FFBFBFBF"/>
      </right>
      <top style="thin">
        <color rgb="FFBFBFBF"/>
      </top>
      <bottom style="thin">
        <color rgb="FFBFBFBF"/>
      </bottom>
      <diagonal/>
    </border>
    <border>
      <left style="hair">
        <color theme="0" tint="-0.249977111117893"/>
      </left>
      <right/>
      <top style="hair">
        <color theme="0" tint="-0.249977111117893"/>
      </top>
      <bottom style="hair">
        <color theme="0" tint="-0.249977111117893"/>
      </bottom>
      <diagonal/>
    </border>
  </borders>
  <cellStyleXfs count="33">
    <xf numFmtId="0" fontId="0" fillId="0" borderId="0"/>
    <xf numFmtId="0" fontId="7" fillId="0" borderId="0"/>
    <xf numFmtId="0" fontId="11" fillId="0" borderId="0">
      <alignment vertical="top"/>
    </xf>
    <xf numFmtId="0" fontId="7" fillId="0" borderId="0"/>
    <xf numFmtId="0" fontId="7" fillId="0" borderId="0"/>
    <xf numFmtId="0" fontId="7" fillId="0" borderId="0"/>
    <xf numFmtId="0" fontId="14" fillId="0" borderId="0"/>
    <xf numFmtId="0" fontId="7" fillId="0" borderId="0"/>
    <xf numFmtId="0" fontId="12" fillId="0" borderId="0"/>
    <xf numFmtId="0" fontId="7" fillId="0" borderId="0"/>
    <xf numFmtId="0" fontId="14" fillId="0" borderId="0">
      <alignment vertical="top"/>
    </xf>
    <xf numFmtId="0" fontId="11" fillId="0" borderId="0"/>
    <xf numFmtId="0" fontId="13" fillId="0" borderId="0"/>
    <xf numFmtId="9" fontId="14" fillId="0" borderId="0" applyFont="0" applyFill="0" applyBorder="0" applyAlignment="0" applyProtection="0"/>
    <xf numFmtId="9" fontId="15" fillId="0" borderId="0" applyFont="0" applyFill="0" applyBorder="0" applyAlignment="0" applyProtection="0"/>
    <xf numFmtId="0" fontId="7" fillId="0" borderId="0"/>
    <xf numFmtId="0" fontId="5" fillId="0" borderId="0"/>
    <xf numFmtId="9" fontId="5"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7" fillId="0" borderId="0">
      <alignment vertical="top"/>
    </xf>
    <xf numFmtId="0" fontId="2" fillId="0" borderId="0"/>
    <xf numFmtId="0" fontId="2" fillId="0" borderId="0">
      <alignment vertical="top"/>
    </xf>
    <xf numFmtId="0" fontId="7" fillId="0" borderId="0"/>
    <xf numFmtId="9" fontId="2" fillId="0" borderId="0" applyFont="0" applyFill="0" applyBorder="0" applyAlignment="0" applyProtection="0"/>
    <xf numFmtId="43" fontId="7" fillId="0" borderId="0" applyFont="0" applyFill="0" applyBorder="0" applyAlignment="0" applyProtection="0"/>
    <xf numFmtId="0" fontId="2" fillId="0" borderId="0"/>
    <xf numFmtId="9" fontId="2" fillId="0" borderId="0" applyFont="0" applyFill="0" applyBorder="0" applyAlignment="0" applyProtection="0"/>
    <xf numFmtId="0" fontId="32" fillId="0" borderId="0"/>
    <xf numFmtId="0" fontId="1" fillId="0" borderId="0"/>
  </cellStyleXfs>
  <cellXfs count="207">
    <xf numFmtId="0" fontId="0" fillId="0" borderId="0" xfId="0"/>
    <xf numFmtId="0" fontId="6" fillId="0" borderId="0" xfId="0" applyFont="1" applyAlignment="1">
      <alignment horizontal="justify" vertical="center"/>
    </xf>
    <xf numFmtId="0" fontId="6" fillId="0" borderId="0" xfId="0" applyFont="1"/>
    <xf numFmtId="165" fontId="6" fillId="0" borderId="0" xfId="0" applyNumberFormat="1" applyFont="1"/>
    <xf numFmtId="0" fontId="6" fillId="0" borderId="2" xfId="0" applyFont="1" applyBorder="1"/>
    <xf numFmtId="165" fontId="6" fillId="0" borderId="2" xfId="0" applyNumberFormat="1" applyFont="1" applyBorder="1"/>
    <xf numFmtId="0" fontId="6" fillId="3" borderId="0" xfId="0" applyFont="1" applyFill="1"/>
    <xf numFmtId="0" fontId="6" fillId="0" borderId="5" xfId="0" applyFont="1" applyBorder="1"/>
    <xf numFmtId="0" fontId="6" fillId="0" borderId="5" xfId="0" applyFont="1" applyBorder="1" applyAlignment="1">
      <alignment horizontal="justify" vertical="center"/>
    </xf>
    <xf numFmtId="0" fontId="6" fillId="0" borderId="7" xfId="0" applyFont="1" applyBorder="1"/>
    <xf numFmtId="0" fontId="0" fillId="0" borderId="0" xfId="0" applyAlignment="1">
      <alignment horizontal="center"/>
    </xf>
    <xf numFmtId="0" fontId="0" fillId="2" borderId="0" xfId="0" applyFill="1"/>
    <xf numFmtId="0" fontId="20" fillId="2" borderId="0" xfId="0" applyFont="1" applyFill="1" applyAlignment="1">
      <alignment horizontal="center" vertical="center"/>
    </xf>
    <xf numFmtId="0" fontId="0" fillId="2" borderId="0" xfId="0" applyFill="1" applyAlignment="1">
      <alignment horizontal="center"/>
    </xf>
    <xf numFmtId="0" fontId="6" fillId="0" borderId="0" xfId="0" applyFont="1" applyAlignment="1">
      <alignment horizontal="center" wrapText="1"/>
    </xf>
    <xf numFmtId="0" fontId="0" fillId="0" borderId="0" xfId="0" applyAlignment="1">
      <alignment horizontal="center" wrapText="1"/>
    </xf>
    <xf numFmtId="0" fontId="7" fillId="0" borderId="0" xfId="0" applyFont="1"/>
    <xf numFmtId="0" fontId="6" fillId="0" borderId="0" xfId="0" applyFont="1" applyAlignment="1">
      <alignment horizontal="justify" vertical="center" wrapText="1"/>
    </xf>
    <xf numFmtId="0" fontId="0" fillId="0" borderId="0" xfId="0" applyAlignment="1">
      <alignment horizontal="justify" vertical="center" wrapText="1"/>
    </xf>
    <xf numFmtId="0" fontId="22" fillId="2" borderId="0" xfId="0" applyFont="1" applyFill="1"/>
    <xf numFmtId="0" fontId="8" fillId="0" borderId="6" xfId="0" applyFont="1" applyBorder="1"/>
    <xf numFmtId="0" fontId="8" fillId="0" borderId="7" xfId="0" applyFont="1" applyBorder="1"/>
    <xf numFmtId="9" fontId="16" fillId="0" borderId="0" xfId="14" applyFont="1" applyFill="1" applyBorder="1"/>
    <xf numFmtId="0" fontId="16" fillId="0" borderId="0" xfId="0" applyFont="1"/>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18" xfId="0" applyFont="1" applyBorder="1" applyAlignment="1">
      <alignment horizontal="center" vertical="center"/>
    </xf>
    <xf numFmtId="0" fontId="19" fillId="0" borderId="19" xfId="0" applyFont="1" applyBorder="1" applyAlignment="1">
      <alignment vertical="center"/>
    </xf>
    <xf numFmtId="0" fontId="19" fillId="0" borderId="21" xfId="0" applyFont="1" applyBorder="1" applyAlignment="1">
      <alignment vertical="center"/>
    </xf>
    <xf numFmtId="0" fontId="19" fillId="0" borderId="7" xfId="0" applyFont="1" applyBorder="1"/>
    <xf numFmtId="0" fontId="19" fillId="0" borderId="13" xfId="0" applyFont="1" applyBorder="1"/>
    <xf numFmtId="0" fontId="26" fillId="0" borderId="12" xfId="0" applyFont="1" applyBorder="1" applyAlignment="1">
      <alignment horizontal="center" vertical="center"/>
    </xf>
    <xf numFmtId="9" fontId="26" fillId="0" borderId="0" xfId="14" applyFont="1"/>
    <xf numFmtId="0" fontId="26" fillId="0" borderId="0" xfId="0" applyFont="1"/>
    <xf numFmtId="0" fontId="16" fillId="2" borderId="3" xfId="0" applyFont="1" applyFill="1" applyBorder="1" applyAlignment="1">
      <alignment horizontal="center"/>
    </xf>
    <xf numFmtId="0" fontId="16" fillId="2" borderId="4" xfId="0" applyFont="1" applyFill="1" applyBorder="1" applyAlignment="1">
      <alignment horizontal="center"/>
    </xf>
    <xf numFmtId="0" fontId="16" fillId="2" borderId="0" xfId="0" applyFont="1" applyFill="1" applyAlignment="1">
      <alignment horizontal="center"/>
    </xf>
    <xf numFmtId="0" fontId="26" fillId="2" borderId="0" xfId="0" applyFont="1" applyFill="1" applyAlignment="1">
      <alignment horizontal="center"/>
    </xf>
    <xf numFmtId="0" fontId="6" fillId="0" borderId="0" xfId="0" applyFont="1" applyAlignment="1">
      <alignment horizontal="center" vertical="center"/>
    </xf>
    <xf numFmtId="0" fontId="19" fillId="0" borderId="0" xfId="0" applyFont="1" applyAlignment="1">
      <alignment horizontal="center" vertical="center"/>
    </xf>
    <xf numFmtId="0" fontId="16" fillId="2" borderId="0" xfId="0" applyFont="1" applyFill="1" applyAlignment="1">
      <alignment horizontal="center" vertical="center"/>
    </xf>
    <xf numFmtId="0" fontId="26" fillId="2" borderId="0" xfId="0" applyFont="1" applyFill="1" applyAlignment="1">
      <alignment horizontal="center" vertical="center"/>
    </xf>
    <xf numFmtId="0" fontId="22" fillId="2" borderId="11" xfId="0" applyFont="1" applyFill="1" applyBorder="1"/>
    <xf numFmtId="0" fontId="22" fillId="2" borderId="0" xfId="0" applyFont="1" applyFill="1" applyAlignment="1">
      <alignment horizontal="center"/>
    </xf>
    <xf numFmtId="0" fontId="16" fillId="2" borderId="0" xfId="0" applyFont="1" applyFill="1"/>
    <xf numFmtId="0" fontId="16" fillId="2" borderId="5" xfId="0" applyFont="1" applyFill="1" applyBorder="1"/>
    <xf numFmtId="0" fontId="26" fillId="2" borderId="0" xfId="0" applyFont="1" applyFill="1"/>
    <xf numFmtId="0" fontId="18" fillId="8" borderId="26" xfId="0" applyFont="1" applyFill="1" applyBorder="1" applyAlignment="1">
      <alignment horizontal="center" vertical="center" wrapText="1"/>
    </xf>
    <xf numFmtId="0" fontId="18" fillId="9" borderId="26" xfId="0" applyFont="1" applyFill="1" applyBorder="1" applyAlignment="1">
      <alignment horizontal="center" vertical="center" wrapText="1"/>
    </xf>
    <xf numFmtId="9" fontId="18" fillId="8" borderId="26" xfId="14" applyFont="1" applyFill="1" applyBorder="1" applyAlignment="1">
      <alignment horizontal="center" vertical="center" wrapText="1"/>
    </xf>
    <xf numFmtId="0" fontId="6" fillId="10" borderId="26" xfId="0" applyFont="1" applyFill="1" applyBorder="1" applyAlignment="1">
      <alignment horizontal="center" vertical="center" wrapText="1"/>
    </xf>
    <xf numFmtId="165" fontId="6" fillId="10" borderId="26" xfId="0" applyNumberFormat="1" applyFont="1" applyFill="1" applyBorder="1" applyAlignment="1">
      <alignment horizontal="center" vertical="center" wrapText="1"/>
    </xf>
    <xf numFmtId="0" fontId="16" fillId="10" borderId="26" xfId="0" applyFont="1" applyFill="1" applyBorder="1" applyAlignment="1">
      <alignment horizontal="center" vertical="center" wrapText="1"/>
    </xf>
    <xf numFmtId="0" fontId="16" fillId="2" borderId="5" xfId="0" applyFont="1" applyFill="1" applyBorder="1" applyAlignment="1">
      <alignment horizontal="center" vertical="center"/>
    </xf>
    <xf numFmtId="0" fontId="0" fillId="2" borderId="0" xfId="0" applyFill="1" applyAlignment="1">
      <alignment horizontal="center" vertical="center"/>
    </xf>
    <xf numFmtId="0" fontId="24" fillId="7" borderId="22" xfId="0" applyFont="1" applyFill="1" applyBorder="1" applyAlignment="1">
      <alignment horizontal="center" vertical="center"/>
    </xf>
    <xf numFmtId="0" fontId="7" fillId="11" borderId="22" xfId="0" applyFont="1" applyFill="1" applyBorder="1" applyAlignment="1">
      <alignment horizontal="center" vertical="center"/>
    </xf>
    <xf numFmtId="0" fontId="7" fillId="0" borderId="22" xfId="0" applyFont="1" applyBorder="1" applyAlignment="1">
      <alignment horizontal="left" vertical="center" indent="1"/>
    </xf>
    <xf numFmtId="0" fontId="0" fillId="11" borderId="22" xfId="0" applyFill="1" applyBorder="1" applyAlignment="1">
      <alignment horizontal="center" vertical="center"/>
    </xf>
    <xf numFmtId="0" fontId="0" fillId="0" borderId="22" xfId="0" applyBorder="1" applyAlignment="1">
      <alignment horizontal="left" vertical="center" indent="1"/>
    </xf>
    <xf numFmtId="0" fontId="7" fillId="12" borderId="27" xfId="0" applyFont="1" applyFill="1" applyBorder="1" applyAlignment="1">
      <alignment horizontal="center" vertical="center"/>
    </xf>
    <xf numFmtId="0" fontId="7" fillId="0" borderId="27" xfId="0" applyFont="1" applyBorder="1" applyAlignment="1">
      <alignment horizontal="left" vertical="center" indent="1"/>
    </xf>
    <xf numFmtId="0" fontId="7" fillId="12" borderId="0" xfId="0" applyFont="1" applyFill="1" applyAlignment="1">
      <alignment horizontal="center" vertical="center"/>
    </xf>
    <xf numFmtId="0" fontId="7" fillId="0" borderId="0" xfId="0" applyFont="1" applyAlignment="1">
      <alignment horizontal="left" vertical="center" indent="1"/>
    </xf>
    <xf numFmtId="0" fontId="0" fillId="13" borderId="0" xfId="0" applyFill="1"/>
    <xf numFmtId="0" fontId="16" fillId="0" borderId="0" xfId="0" applyFont="1" applyAlignment="1">
      <alignment horizontal="center" vertical="center"/>
    </xf>
    <xf numFmtId="0" fontId="16" fillId="0" borderId="20" xfId="0" applyFont="1" applyBorder="1" applyAlignment="1">
      <alignment horizontal="center" vertical="center"/>
    </xf>
    <xf numFmtId="4" fontId="16" fillId="0" borderId="8" xfId="0" applyNumberFormat="1" applyFont="1" applyBorder="1" applyAlignment="1">
      <alignment horizontal="center" vertical="center"/>
    </xf>
    <xf numFmtId="10" fontId="19" fillId="6" borderId="8" xfId="14" applyNumberFormat="1" applyFont="1" applyFill="1" applyBorder="1" applyAlignment="1">
      <alignment horizontal="center" vertical="center"/>
    </xf>
    <xf numFmtId="10" fontId="19" fillId="5" borderId="8" xfId="14" applyNumberFormat="1" applyFont="1" applyFill="1" applyBorder="1" applyAlignment="1">
      <alignment horizontal="center" vertical="center"/>
    </xf>
    <xf numFmtId="10" fontId="19" fillId="2" borderId="0" xfId="14" applyNumberFormat="1" applyFont="1" applyFill="1" applyBorder="1" applyAlignment="1">
      <alignment horizontal="center" vertical="center"/>
    </xf>
    <xf numFmtId="10" fontId="19" fillId="6" borderId="8" xfId="18" applyNumberFormat="1" applyFont="1" applyFill="1" applyBorder="1" applyAlignment="1">
      <alignment horizontal="center" vertical="center"/>
    </xf>
    <xf numFmtId="10" fontId="19" fillId="4" borderId="8" xfId="18" applyNumberFormat="1" applyFont="1" applyFill="1" applyBorder="1" applyAlignment="1">
      <alignment horizontal="center" vertical="center"/>
    </xf>
    <xf numFmtId="10" fontId="19" fillId="4" borderId="8" xfId="14" applyNumberFormat="1" applyFont="1" applyFill="1" applyBorder="1" applyAlignment="1">
      <alignment horizontal="center" vertical="center"/>
    </xf>
    <xf numFmtId="0" fontId="7" fillId="11" borderId="0" xfId="0" applyFont="1" applyFill="1" applyAlignment="1">
      <alignment horizontal="center" vertical="center"/>
    </xf>
    <xf numFmtId="0" fontId="7" fillId="2" borderId="22" xfId="0" applyFont="1" applyFill="1" applyBorder="1" applyAlignment="1">
      <alignment horizontal="left" vertical="center" indent="1"/>
    </xf>
    <xf numFmtId="0" fontId="27" fillId="0" borderId="0" xfId="0" applyFont="1" applyAlignment="1">
      <alignment horizontal="center" vertical="center" wrapText="1"/>
    </xf>
    <xf numFmtId="0" fontId="18" fillId="0" borderId="0" xfId="0" applyFont="1" applyAlignment="1">
      <alignment horizontal="center" vertical="center"/>
    </xf>
    <xf numFmtId="0" fontId="24" fillId="0" borderId="0" xfId="0" applyFont="1" applyAlignment="1">
      <alignment horizontal="center" vertical="center"/>
    </xf>
    <xf numFmtId="0" fontId="27" fillId="0" borderId="0" xfId="0" applyFont="1" applyAlignment="1">
      <alignment horizontal="center" vertical="center"/>
    </xf>
    <xf numFmtId="0" fontId="16" fillId="0" borderId="0" xfId="0" applyFont="1" applyAlignment="1">
      <alignment horizontal="center" vertical="center" wrapText="1"/>
    </xf>
    <xf numFmtId="0" fontId="6" fillId="0" borderId="26" xfId="0" applyFont="1" applyBorder="1" applyAlignment="1">
      <alignment horizontal="center" vertical="center" wrapText="1"/>
    </xf>
    <xf numFmtId="0" fontId="16" fillId="0" borderId="26"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26" xfId="0" applyFont="1" applyBorder="1" applyAlignment="1">
      <alignment horizontal="justify" vertical="center" wrapText="1"/>
    </xf>
    <xf numFmtId="0" fontId="6" fillId="0" borderId="26" xfId="0" applyFont="1" applyBorder="1" applyAlignment="1" applyProtection="1">
      <alignment horizontal="justify" vertical="center" wrapText="1"/>
      <protection locked="0"/>
    </xf>
    <xf numFmtId="0" fontId="6" fillId="0" borderId="26" xfId="0" applyFont="1" applyBorder="1" applyAlignment="1" applyProtection="1">
      <alignment horizontal="center" vertical="center" wrapText="1"/>
      <protection locked="0"/>
    </xf>
    <xf numFmtId="167" fontId="6" fillId="0" borderId="26" xfId="0" applyNumberFormat="1" applyFont="1" applyBorder="1" applyAlignment="1" applyProtection="1">
      <alignment horizontal="center" vertical="center" wrapText="1"/>
      <protection locked="0"/>
    </xf>
    <xf numFmtId="164" fontId="16" fillId="0" borderId="24" xfId="0" applyNumberFormat="1" applyFont="1" applyBorder="1" applyAlignment="1">
      <alignment horizontal="center" vertical="center" wrapText="1"/>
    </xf>
    <xf numFmtId="0" fontId="16" fillId="0" borderId="26" xfId="0" applyFont="1" applyBorder="1" applyAlignment="1" applyProtection="1">
      <alignment horizontal="center" vertical="center" wrapText="1"/>
      <protection locked="0"/>
    </xf>
    <xf numFmtId="0" fontId="16" fillId="0" borderId="24" xfId="0" applyFont="1" applyBorder="1" applyAlignment="1">
      <alignment horizontal="center" vertical="center" wrapText="1"/>
    </xf>
    <xf numFmtId="1" fontId="6" fillId="0" borderId="26" xfId="0" applyNumberFormat="1" applyFont="1" applyBorder="1" applyAlignment="1">
      <alignment horizontal="center" vertical="center" wrapText="1"/>
    </xf>
    <xf numFmtId="166" fontId="16" fillId="0" borderId="24" xfId="18" applyNumberFormat="1" applyFont="1" applyFill="1" applyBorder="1" applyAlignment="1">
      <alignment horizontal="center" vertical="center" wrapText="1"/>
    </xf>
    <xf numFmtId="1" fontId="16" fillId="0" borderId="24" xfId="0" applyNumberFormat="1" applyFont="1" applyBorder="1" applyAlignment="1">
      <alignment horizontal="center" vertical="center" wrapText="1"/>
    </xf>
    <xf numFmtId="0" fontId="21" fillId="0" borderId="24" xfId="0" applyFont="1" applyBorder="1" applyAlignment="1">
      <alignment horizontal="center" vertical="center" wrapText="1"/>
    </xf>
    <xf numFmtId="0" fontId="16" fillId="0" borderId="24" xfId="0" applyFont="1" applyBorder="1" applyAlignment="1">
      <alignment horizontal="center" vertical="center"/>
    </xf>
    <xf numFmtId="0" fontId="25" fillId="0" borderId="0" xfId="0" applyFont="1" applyAlignment="1">
      <alignment horizontal="center" vertical="center"/>
    </xf>
    <xf numFmtId="15" fontId="25" fillId="0" borderId="0" xfId="0" applyNumberFormat="1" applyFont="1" applyAlignment="1">
      <alignment horizontal="center" vertical="center"/>
    </xf>
    <xf numFmtId="0" fontId="20" fillId="0" borderId="0" xfId="0" applyFont="1" applyAlignment="1">
      <alignment horizontal="center" vertical="center"/>
    </xf>
    <xf numFmtId="0" fontId="6" fillId="0" borderId="24" xfId="0" applyFont="1" applyBorder="1" applyAlignment="1">
      <alignment horizontal="center" vertical="center" wrapText="1"/>
    </xf>
    <xf numFmtId="0" fontId="6" fillId="0" borderId="24" xfId="0" applyFont="1" applyBorder="1" applyAlignment="1">
      <alignment horizontal="justify" vertical="center" wrapText="1"/>
    </xf>
    <xf numFmtId="0" fontId="6" fillId="0" borderId="24" xfId="0" applyFont="1" applyBorder="1" applyAlignment="1" applyProtection="1">
      <alignment horizontal="justify" vertical="center" wrapText="1"/>
      <protection locked="0"/>
    </xf>
    <xf numFmtId="0" fontId="6" fillId="0" borderId="24" xfId="0" applyFont="1" applyBorder="1" applyAlignment="1" applyProtection="1">
      <alignment horizontal="center" vertical="center" wrapText="1"/>
      <protection locked="0"/>
    </xf>
    <xf numFmtId="167" fontId="16" fillId="0" borderId="24" xfId="0" applyNumberFormat="1" applyFont="1" applyBorder="1" applyAlignment="1" applyProtection="1">
      <alignment horizontal="center" vertical="center" wrapText="1"/>
      <protection locked="0"/>
    </xf>
    <xf numFmtId="168" fontId="6" fillId="0" borderId="26" xfId="0" applyNumberFormat="1" applyFont="1" applyBorder="1" applyAlignment="1" applyProtection="1">
      <alignment horizontal="center" vertical="center" wrapText="1"/>
      <protection locked="0"/>
    </xf>
    <xf numFmtId="168" fontId="6" fillId="0" borderId="24" xfId="0" applyNumberFormat="1" applyFont="1" applyBorder="1" applyAlignment="1" applyProtection="1">
      <alignment horizontal="center" vertical="center" wrapText="1"/>
      <protection locked="0"/>
    </xf>
    <xf numFmtId="167" fontId="6" fillId="0" borderId="24" xfId="0" applyNumberFormat="1" applyFont="1" applyBorder="1" applyAlignment="1" applyProtection="1">
      <alignment horizontal="center" vertical="center" wrapText="1"/>
      <protection locked="0"/>
    </xf>
    <xf numFmtId="0" fontId="16" fillId="0" borderId="24" xfId="0" applyFont="1" applyBorder="1" applyAlignment="1" applyProtection="1">
      <alignment horizontal="justify" vertical="center" wrapText="1"/>
      <protection locked="0"/>
    </xf>
    <xf numFmtId="0" fontId="16" fillId="0" borderId="24" xfId="0" applyFont="1" applyBorder="1" applyAlignment="1" applyProtection="1">
      <alignment horizontal="center" vertical="center" wrapText="1"/>
      <protection locked="0"/>
    </xf>
    <xf numFmtId="0" fontId="16" fillId="0" borderId="24" xfId="0" applyFont="1" applyBorder="1" applyAlignment="1">
      <alignment horizontal="justify" vertical="center" wrapText="1"/>
    </xf>
    <xf numFmtId="0" fontId="16" fillId="0" borderId="26" xfId="0" applyFont="1" applyBorder="1" applyAlignment="1" applyProtection="1">
      <alignment horizontal="justify" vertical="center" wrapText="1"/>
      <protection locked="0"/>
    </xf>
    <xf numFmtId="2" fontId="16" fillId="0" borderId="24" xfId="0" applyNumberFormat="1" applyFont="1" applyBorder="1" applyAlignment="1">
      <alignment horizontal="justify" vertical="center" wrapText="1"/>
    </xf>
    <xf numFmtId="168" fontId="16" fillId="0" borderId="24" xfId="0" applyNumberFormat="1" applyFont="1" applyBorder="1" applyAlignment="1" applyProtection="1">
      <alignment horizontal="center" vertical="center" wrapText="1"/>
      <protection locked="0"/>
    </xf>
    <xf numFmtId="164" fontId="16" fillId="0" borderId="25" xfId="0" applyNumberFormat="1" applyFont="1" applyBorder="1" applyAlignment="1">
      <alignment horizontal="center" vertical="center" wrapText="1"/>
    </xf>
    <xf numFmtId="0" fontId="16" fillId="0" borderId="25" xfId="0" applyFont="1" applyBorder="1" applyAlignment="1">
      <alignment horizontal="center" vertical="center" wrapText="1"/>
    </xf>
    <xf numFmtId="0" fontId="6" fillId="0" borderId="25" xfId="0" applyFont="1" applyBorder="1" applyAlignment="1">
      <alignment horizontal="justify" vertical="center" wrapText="1"/>
    </xf>
    <xf numFmtId="0" fontId="6" fillId="0" borderId="25" xfId="0" applyFont="1" applyBorder="1" applyAlignment="1" applyProtection="1">
      <alignment horizontal="justify" vertical="center" wrapText="1"/>
      <protection locked="0"/>
    </xf>
    <xf numFmtId="0" fontId="6" fillId="0" borderId="25" xfId="0" applyFont="1" applyBorder="1" applyAlignment="1" applyProtection="1">
      <alignment horizontal="center" vertical="center" wrapText="1"/>
      <protection locked="0"/>
    </xf>
    <xf numFmtId="167" fontId="16" fillId="0" borderId="25" xfId="0" applyNumberFormat="1" applyFont="1" applyBorder="1" applyAlignment="1" applyProtection="1">
      <alignment horizontal="center" vertical="center" wrapText="1"/>
      <protection locked="0"/>
    </xf>
    <xf numFmtId="0" fontId="6" fillId="0" borderId="25" xfId="0" applyFont="1" applyBorder="1" applyAlignment="1">
      <alignment horizontal="center" vertical="center" wrapText="1"/>
    </xf>
    <xf numFmtId="0" fontId="16" fillId="0" borderId="25" xfId="0" applyFont="1" applyBorder="1" applyAlignment="1" applyProtection="1">
      <alignment horizontal="justify" vertical="center" wrapText="1"/>
      <protection locked="0"/>
    </xf>
    <xf numFmtId="0" fontId="16" fillId="0" borderId="25" xfId="0" applyFont="1" applyBorder="1" applyAlignment="1" applyProtection="1">
      <alignment horizontal="center" vertical="center" wrapText="1"/>
      <protection locked="0"/>
    </xf>
    <xf numFmtId="168" fontId="16" fillId="0" borderId="24" xfId="0" applyNumberFormat="1" applyFont="1" applyBorder="1" applyAlignment="1">
      <alignment horizontal="center" vertical="center" wrapText="1"/>
    </xf>
    <xf numFmtId="168" fontId="6" fillId="0" borderId="24" xfId="0" applyNumberFormat="1" applyFont="1" applyBorder="1" applyAlignment="1">
      <alignment horizontal="center" vertical="center" wrapText="1"/>
    </xf>
    <xf numFmtId="168" fontId="6" fillId="0" borderId="26" xfId="0" applyNumberFormat="1" applyFont="1" applyBorder="1" applyAlignment="1">
      <alignment horizontal="center" vertical="center" wrapText="1"/>
    </xf>
    <xf numFmtId="0" fontId="26" fillId="0" borderId="26" xfId="0" applyFont="1" applyBorder="1" applyAlignment="1">
      <alignment horizontal="center" vertical="center" wrapText="1"/>
    </xf>
    <xf numFmtId="1" fontId="6" fillId="0" borderId="26" xfId="0" applyNumberFormat="1" applyFont="1" applyBorder="1" applyAlignment="1">
      <alignment horizontal="justify" vertical="center" wrapText="1"/>
    </xf>
    <xf numFmtId="0" fontId="26" fillId="0" borderId="24" xfId="0" applyFont="1" applyBorder="1" applyAlignment="1">
      <alignment horizontal="center" vertical="center"/>
    </xf>
    <xf numFmtId="9" fontId="6" fillId="0" borderId="24" xfId="0" applyNumberFormat="1" applyFont="1" applyBorder="1" applyAlignment="1">
      <alignment horizontal="center" vertical="center" wrapText="1"/>
    </xf>
    <xf numFmtId="0" fontId="6" fillId="0" borderId="24" xfId="1" applyFont="1" applyBorder="1" applyAlignment="1">
      <alignment horizontal="justify" vertical="center" wrapText="1"/>
    </xf>
    <xf numFmtId="0" fontId="16" fillId="0" borderId="24" xfId="1" applyFont="1" applyBorder="1" applyAlignment="1">
      <alignment horizontal="justify" vertical="center" wrapText="1"/>
    </xf>
    <xf numFmtId="0" fontId="16" fillId="0" borderId="24" xfId="1" applyFont="1" applyBorder="1" applyAlignment="1">
      <alignment horizontal="center" vertical="center" wrapText="1"/>
    </xf>
    <xf numFmtId="0" fontId="6" fillId="0" borderId="24" xfId="1" applyFont="1" applyBorder="1" applyAlignment="1">
      <alignment horizontal="center" vertical="center" wrapText="1"/>
    </xf>
    <xf numFmtId="168" fontId="6" fillId="0" borderId="24" xfId="1" applyNumberFormat="1" applyFont="1" applyBorder="1" applyAlignment="1">
      <alignment horizontal="center" vertical="center" wrapText="1"/>
    </xf>
    <xf numFmtId="167" fontId="6" fillId="0" borderId="24" xfId="1" applyNumberFormat="1" applyFont="1" applyBorder="1" applyAlignment="1">
      <alignment horizontal="justify" vertical="center" wrapText="1"/>
    </xf>
    <xf numFmtId="167" fontId="16" fillId="0" borderId="24" xfId="1" applyNumberFormat="1" applyFont="1" applyBorder="1" applyAlignment="1">
      <alignment horizontal="justify" vertical="center" wrapText="1"/>
    </xf>
    <xf numFmtId="49" fontId="6" fillId="0" borderId="24" xfId="1" applyNumberFormat="1" applyFont="1" applyBorder="1" applyAlignment="1">
      <alignment horizontal="center" vertical="center" wrapText="1"/>
    </xf>
    <xf numFmtId="0" fontId="6" fillId="0" borderId="24" xfId="0" applyFont="1" applyBorder="1" applyAlignment="1">
      <alignment horizontal="justify" vertical="center"/>
    </xf>
    <xf numFmtId="0" fontId="21" fillId="0" borderId="24" xfId="0" applyFont="1" applyBorder="1" applyAlignment="1">
      <alignment horizontal="center" vertical="center"/>
    </xf>
    <xf numFmtId="9" fontId="16" fillId="0" borderId="24" xfId="0" applyNumberFormat="1" applyFont="1" applyBorder="1" applyAlignment="1">
      <alignment horizontal="center" vertical="center" wrapText="1"/>
    </xf>
    <xf numFmtId="168" fontId="16" fillId="0" borderId="24" xfId="15" applyNumberFormat="1" applyFont="1" applyBorder="1" applyAlignment="1">
      <alignment horizontal="center" vertical="center" wrapText="1"/>
    </xf>
    <xf numFmtId="0" fontId="28" fillId="0" borderId="0" xfId="0" applyFont="1"/>
    <xf numFmtId="0" fontId="16" fillId="0" borderId="24" xfId="15" applyFont="1" applyBorder="1" applyAlignment="1">
      <alignment horizontal="justify" vertical="center" wrapText="1"/>
    </xf>
    <xf numFmtId="0" fontId="16" fillId="0" borderId="24" xfId="15" applyFont="1" applyBorder="1" applyAlignment="1">
      <alignment horizontal="center" vertical="center" wrapText="1"/>
    </xf>
    <xf numFmtId="0" fontId="16" fillId="0" borderId="24" xfId="0" applyFont="1" applyBorder="1" applyAlignment="1">
      <alignment horizontal="left" vertical="center" wrapText="1"/>
    </xf>
    <xf numFmtId="168" fontId="16" fillId="0" borderId="24" xfId="0" applyNumberFormat="1" applyFont="1" applyBorder="1" applyAlignment="1">
      <alignment horizontal="center" vertical="center"/>
    </xf>
    <xf numFmtId="9" fontId="16" fillId="0" borderId="24" xfId="0" applyNumberFormat="1" applyFont="1" applyBorder="1" applyAlignment="1">
      <alignment horizontal="justify" vertical="center" wrapText="1"/>
    </xf>
    <xf numFmtId="168" fontId="16" fillId="0" borderId="24" xfId="1" applyNumberFormat="1" applyFont="1" applyBorder="1" applyAlignment="1">
      <alignment horizontal="center" vertical="center" wrapText="1"/>
    </xf>
    <xf numFmtId="0" fontId="16" fillId="0" borderId="24" xfId="0" applyFont="1" applyBorder="1" applyAlignment="1">
      <alignment horizontal="justify" vertical="center"/>
    </xf>
    <xf numFmtId="14" fontId="16" fillId="0" borderId="24" xfId="0" applyNumberFormat="1" applyFont="1" applyBorder="1" applyAlignment="1">
      <alignment horizontal="center" vertical="center" wrapText="1"/>
    </xf>
    <xf numFmtId="4" fontId="16" fillId="0" borderId="24" xfId="0" applyNumberFormat="1" applyFont="1" applyBorder="1" applyAlignment="1">
      <alignment horizontal="center"/>
    </xf>
    <xf numFmtId="0" fontId="22" fillId="0" borderId="0" xfId="0" applyFont="1"/>
    <xf numFmtId="0" fontId="6" fillId="14" borderId="26" xfId="0" applyFont="1" applyFill="1" applyBorder="1" applyAlignment="1">
      <alignment horizontal="justify" vertical="center" wrapText="1"/>
    </xf>
    <xf numFmtId="164" fontId="16" fillId="2" borderId="24" xfId="0" applyNumberFormat="1" applyFont="1" applyFill="1" applyBorder="1" applyAlignment="1">
      <alignment horizontal="center" vertical="center" wrapText="1"/>
    </xf>
    <xf numFmtId="164" fontId="16" fillId="2" borderId="24" xfId="0" applyNumberFormat="1" applyFont="1" applyFill="1" applyBorder="1" applyAlignment="1">
      <alignment horizontal="justify" vertical="center" wrapText="1"/>
    </xf>
    <xf numFmtId="168" fontId="16" fillId="2" borderId="24" xfId="0" applyNumberFormat="1" applyFont="1" applyFill="1" applyBorder="1" applyAlignment="1">
      <alignment horizontal="center" vertical="center" wrapText="1"/>
    </xf>
    <xf numFmtId="0" fontId="31" fillId="0" borderId="0" xfId="0" applyFont="1" applyAlignment="1">
      <alignment horizontal="center" vertical="center"/>
    </xf>
    <xf numFmtId="0" fontId="34" fillId="2" borderId="0" xfId="0" applyFont="1" applyFill="1" applyAlignment="1">
      <alignment horizontal="center" vertical="center"/>
    </xf>
    <xf numFmtId="15" fontId="34" fillId="2" borderId="0" xfId="0" applyNumberFormat="1" applyFont="1" applyFill="1" applyAlignment="1">
      <alignment horizontal="center" vertical="center"/>
    </xf>
    <xf numFmtId="164" fontId="16" fillId="0" borderId="24" xfId="0" applyNumberFormat="1" applyFont="1" applyBorder="1" applyAlignment="1">
      <alignment horizontal="justify" vertical="center" wrapText="1"/>
    </xf>
    <xf numFmtId="0" fontId="16" fillId="0" borderId="26" xfId="0" applyFont="1" applyBorder="1" applyAlignment="1">
      <alignment horizontal="justify" vertical="center" wrapText="1"/>
    </xf>
    <xf numFmtId="0" fontId="19" fillId="0" borderId="8" xfId="0" applyFont="1" applyBorder="1" applyAlignment="1">
      <alignment horizontal="center" vertical="center"/>
    </xf>
    <xf numFmtId="0" fontId="19" fillId="0" borderId="9" xfId="0" applyFont="1" applyBorder="1" applyAlignment="1">
      <alignment horizontal="center" vertical="center" wrapText="1"/>
    </xf>
    <xf numFmtId="0" fontId="19" fillId="0" borderId="9" xfId="0" applyFont="1" applyBorder="1" applyAlignment="1">
      <alignment horizontal="center" vertical="center"/>
    </xf>
    <xf numFmtId="0" fontId="8" fillId="0" borderId="24" xfId="0" applyFont="1" applyBorder="1" applyAlignment="1">
      <alignment horizontal="center" vertical="center" wrapText="1"/>
    </xf>
    <xf numFmtId="0" fontId="30" fillId="0" borderId="3" xfId="0" applyFont="1" applyBorder="1"/>
    <xf numFmtId="0" fontId="17" fillId="0" borderId="0" xfId="0" applyFont="1"/>
    <xf numFmtId="0" fontId="6" fillId="0" borderId="0" xfId="0" applyFont="1"/>
    <xf numFmtId="0" fontId="16" fillId="2" borderId="6" xfId="0" applyFont="1" applyFill="1" applyBorder="1" applyAlignment="1">
      <alignment horizontal="center"/>
    </xf>
    <xf numFmtId="0" fontId="16" fillId="2" borderId="7" xfId="0" applyFont="1" applyFill="1" applyBorder="1" applyAlignment="1">
      <alignment horizontal="center"/>
    </xf>
    <xf numFmtId="0" fontId="16" fillId="2" borderId="1" xfId="0" applyFont="1" applyFill="1" applyBorder="1" applyAlignment="1">
      <alignment horizontal="center"/>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0" fontId="16" fillId="0" borderId="0" xfId="0" applyFont="1" applyAlignment="1">
      <alignment horizontal="center"/>
    </xf>
    <xf numFmtId="0" fontId="6" fillId="0" borderId="0" xfId="0" applyFont="1" applyAlignment="1">
      <alignment horizontal="center"/>
    </xf>
    <xf numFmtId="0" fontId="8" fillId="0" borderId="0" xfId="0" applyFont="1" applyAlignment="1">
      <alignment horizontal="left"/>
    </xf>
    <xf numFmtId="0" fontId="19" fillId="0" borderId="6" xfId="0" applyFont="1" applyBorder="1" applyAlignment="1">
      <alignment horizontal="center"/>
    </xf>
    <xf numFmtId="0" fontId="8" fillId="0" borderId="7" xfId="0" applyFont="1" applyBorder="1" applyAlignment="1">
      <alignment horizontal="center"/>
    </xf>
    <xf numFmtId="0" fontId="6" fillId="0" borderId="0" xfId="0" applyFont="1" applyAlignment="1" applyProtection="1">
      <alignment horizontal="center"/>
      <protection locked="0"/>
    </xf>
    <xf numFmtId="0" fontId="8" fillId="0" borderId="23" xfId="0" applyFont="1" applyBorder="1" applyAlignment="1" applyProtection="1">
      <alignment horizontal="center"/>
      <protection locked="0"/>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1" xfId="0" applyFont="1" applyBorder="1" applyAlignment="1">
      <alignment horizontal="center" vertical="center"/>
    </xf>
    <xf numFmtId="0" fontId="19" fillId="0" borderId="14" xfId="0" applyFont="1" applyBorder="1" applyAlignment="1">
      <alignment horizontal="center" vertical="center"/>
    </xf>
    <xf numFmtId="0" fontId="19" fillId="0" borderId="15" xfId="0" applyFont="1" applyBorder="1" applyAlignment="1">
      <alignment horizontal="center" vertical="center"/>
    </xf>
    <xf numFmtId="0" fontId="19" fillId="0" borderId="1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0" xfId="0" applyFont="1" applyBorder="1" applyAlignment="1">
      <alignment horizontal="center" vertical="center"/>
    </xf>
    <xf numFmtId="0" fontId="19" fillId="0" borderId="6" xfId="0" applyFont="1" applyBorder="1" applyAlignment="1">
      <alignment horizontal="center" vertical="center"/>
    </xf>
    <xf numFmtId="0" fontId="19" fillId="0" borderId="1" xfId="0" applyFont="1" applyBorder="1" applyAlignment="1">
      <alignment horizontal="center" vertical="center"/>
    </xf>
    <xf numFmtId="168" fontId="6" fillId="0" borderId="26" xfId="0" applyNumberFormat="1" applyFont="1" applyFill="1" applyBorder="1" applyAlignment="1" applyProtection="1">
      <alignment horizontal="center" vertical="center" wrapText="1"/>
      <protection locked="0"/>
    </xf>
    <xf numFmtId="168" fontId="16" fillId="0" borderId="24" xfId="0" applyNumberFormat="1" applyFont="1" applyFill="1" applyBorder="1" applyAlignment="1">
      <alignment horizontal="center" vertical="center" wrapText="1"/>
    </xf>
    <xf numFmtId="167" fontId="6" fillId="0" borderId="26" xfId="0" applyNumberFormat="1" applyFont="1" applyFill="1" applyBorder="1" applyAlignment="1" applyProtection="1">
      <alignment horizontal="center" vertical="center" wrapText="1"/>
      <protection locked="0"/>
    </xf>
    <xf numFmtId="167" fontId="16" fillId="0" borderId="24" xfId="0" applyNumberFormat="1" applyFont="1" applyFill="1" applyBorder="1" applyAlignment="1" applyProtection="1">
      <alignment horizontal="center" vertical="center" wrapText="1"/>
      <protection locked="0"/>
    </xf>
    <xf numFmtId="168" fontId="6" fillId="0" borderId="24" xfId="0" applyNumberFormat="1" applyFont="1" applyFill="1" applyBorder="1" applyAlignment="1" applyProtection="1">
      <alignment horizontal="center" vertical="center" wrapText="1"/>
      <protection locked="0"/>
    </xf>
    <xf numFmtId="167" fontId="6" fillId="0" borderId="24" xfId="0" applyNumberFormat="1" applyFont="1" applyFill="1" applyBorder="1" applyAlignment="1" applyProtection="1">
      <alignment horizontal="center" vertical="center" wrapText="1"/>
      <protection locked="0"/>
    </xf>
    <xf numFmtId="167" fontId="16" fillId="0" borderId="25" xfId="0" applyNumberFormat="1" applyFont="1" applyFill="1" applyBorder="1" applyAlignment="1" applyProtection="1">
      <alignment horizontal="center" vertical="center" wrapText="1"/>
      <protection locked="0"/>
    </xf>
    <xf numFmtId="167" fontId="6" fillId="0" borderId="25" xfId="0" applyNumberFormat="1" applyFont="1" applyFill="1" applyBorder="1" applyAlignment="1" applyProtection="1">
      <alignment horizontal="center" vertical="center" wrapText="1"/>
      <protection locked="0"/>
    </xf>
    <xf numFmtId="168" fontId="6" fillId="0" borderId="28" xfId="0" applyNumberFormat="1" applyFont="1" applyFill="1" applyBorder="1" applyAlignment="1" applyProtection="1">
      <alignment horizontal="center" vertical="center" wrapText="1"/>
      <protection locked="0"/>
    </xf>
    <xf numFmtId="168" fontId="6" fillId="0" borderId="24" xfId="0" applyNumberFormat="1" applyFont="1" applyFill="1" applyBorder="1" applyAlignment="1">
      <alignment horizontal="center" vertical="center" wrapText="1"/>
    </xf>
    <xf numFmtId="168" fontId="16" fillId="0" borderId="24" xfId="0" applyNumberFormat="1" applyFont="1" applyFill="1" applyBorder="1" applyAlignment="1" applyProtection="1">
      <alignment horizontal="center" vertical="center" wrapText="1"/>
      <protection locked="0"/>
    </xf>
    <xf numFmtId="168" fontId="6" fillId="0" borderId="26" xfId="0" applyNumberFormat="1" applyFont="1" applyFill="1" applyBorder="1" applyAlignment="1">
      <alignment horizontal="center" vertical="center" wrapText="1"/>
    </xf>
    <xf numFmtId="168" fontId="6" fillId="0" borderId="24" xfId="1" applyNumberFormat="1" applyFont="1" applyFill="1" applyBorder="1" applyAlignment="1">
      <alignment horizontal="center" vertical="center" wrapText="1"/>
    </xf>
    <xf numFmtId="168" fontId="16" fillId="0" borderId="24" xfId="15" applyNumberFormat="1" applyFont="1" applyFill="1" applyBorder="1" applyAlignment="1">
      <alignment horizontal="center" vertical="center" wrapText="1"/>
    </xf>
    <xf numFmtId="168" fontId="16" fillId="0" borderId="24" xfId="0" applyNumberFormat="1" applyFont="1" applyFill="1" applyBorder="1" applyAlignment="1">
      <alignment horizontal="center" vertical="center"/>
    </xf>
    <xf numFmtId="168" fontId="16" fillId="0" borderId="24" xfId="1" applyNumberFormat="1" applyFont="1" applyFill="1" applyBorder="1" applyAlignment="1">
      <alignment horizontal="center" vertical="center" wrapText="1"/>
    </xf>
  </cellXfs>
  <cellStyles count="33">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12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C000"/>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126"/>
      <tableStyleElement type="headerRow" dxfId="1125"/>
      <tableStyleElement type="totalRow" dxfId="1124"/>
      <tableStyleElement type="firstColumn" dxfId="1123"/>
      <tableStyleElement type="firstRowStripe" dxfId="1122"/>
      <tableStyleElement type="secondRowStripe" dxfId="1121"/>
      <tableStyleElement type="firstColumnStripe" dxfId="1120"/>
      <tableStyleElement type="firstSubtotalColumn" dxfId="1119"/>
      <tableStyleElement type="firstSubtotalRow" dxfId="1118"/>
      <tableStyleElement type="secondSubtotalRow" dxfId="1117"/>
      <tableStyleElement type="firstRowSubheading" dxfId="1116"/>
      <tableStyleElement type="secondRowSubheading" dxfId="1115"/>
      <tableStyleElement type="pageFieldLabels" dxfId="1114"/>
      <tableStyleElement type="pageFieldValues" dxfId="1113"/>
    </tableStyle>
    <tableStyle name="Seguimiento OCI 2" table="0" count="14" xr9:uid="{00000000-0011-0000-FFFF-FFFF01000000}">
      <tableStyleElement type="wholeTable" dxfId="1112"/>
      <tableStyleElement type="headerRow" dxfId="1111"/>
      <tableStyleElement type="totalRow" dxfId="1110"/>
      <tableStyleElement type="firstColumn" dxfId="1109"/>
      <tableStyleElement type="firstRowStripe" dxfId="1108"/>
      <tableStyleElement type="secondRowStripe" dxfId="1107"/>
      <tableStyleElement type="firstColumnStripe" dxfId="1106"/>
      <tableStyleElement type="firstSubtotalColumn" dxfId="1105"/>
      <tableStyleElement type="firstSubtotalRow" dxfId="1104"/>
      <tableStyleElement type="secondSubtotalRow" dxfId="1103"/>
      <tableStyleElement type="firstRowSubheading" dxfId="1102"/>
      <tableStyleElement type="secondRowSubheading" dxfId="1101"/>
      <tableStyleElement type="pageFieldLabels" dxfId="1100"/>
      <tableStyleElement type="pageFieldValues" dxfId="1099"/>
    </tableStyle>
  </tableStyles>
  <colors>
    <mruColors>
      <color rgb="FF37CBFF"/>
      <color rgb="FFC399DB"/>
      <color rgb="FFFFFF5D"/>
      <color rgb="FF8FDC8B"/>
      <color rgb="FFD35C55"/>
      <color rgb="FFBC8FDD"/>
      <color rgb="FF82D76B"/>
      <color rgb="FFB1E69E"/>
      <color rgb="FF91DC76"/>
      <color rgb="FF79D5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codeName="Hoja2">
    <tabColor rgb="FF92D050"/>
    <pageSetUpPr fitToPage="1"/>
  </sheetPr>
  <dimension ref="A1:C33"/>
  <sheetViews>
    <sheetView showGridLines="0" zoomScale="90" zoomScaleNormal="90" workbookViewId="0">
      <selection activeCell="A6" sqref="A6"/>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64"/>
      <c r="B1" s="64"/>
      <c r="C1" s="64"/>
    </row>
    <row r="2" spans="1:3" x14ac:dyDescent="0.2">
      <c r="A2" s="64"/>
      <c r="B2" s="64"/>
      <c r="C2" s="64"/>
    </row>
    <row r="3" spans="1:3" x14ac:dyDescent="0.2">
      <c r="A3" s="64"/>
      <c r="B3" s="64"/>
      <c r="C3" s="64"/>
    </row>
    <row r="4" spans="1:3" x14ac:dyDescent="0.2">
      <c r="A4" s="64"/>
      <c r="B4" s="64"/>
      <c r="C4" s="64"/>
    </row>
    <row r="5" spans="1:3" x14ac:dyDescent="0.2">
      <c r="A5" s="64"/>
      <c r="B5" s="64"/>
      <c r="C5" s="64"/>
    </row>
    <row r="6" spans="1:3" ht="23.25" customHeight="1" x14ac:dyDescent="0.2">
      <c r="A6" s="55" t="s">
        <v>1656</v>
      </c>
      <c r="B6" s="55" t="s">
        <v>717</v>
      </c>
      <c r="C6" s="55" t="s">
        <v>1657</v>
      </c>
    </row>
    <row r="7" spans="1:3" ht="17.100000000000001" customHeight="1" x14ac:dyDescent="0.2">
      <c r="A7" s="56" t="s">
        <v>1631</v>
      </c>
      <c r="B7" s="57" t="s">
        <v>1621</v>
      </c>
      <c r="C7" s="57" t="s">
        <v>719</v>
      </c>
    </row>
    <row r="8" spans="1:3" ht="17.100000000000001" customHeight="1" x14ac:dyDescent="0.2">
      <c r="A8" s="58" t="s">
        <v>1636</v>
      </c>
      <c r="B8" s="59" t="s">
        <v>1622</v>
      </c>
      <c r="C8" s="59" t="s">
        <v>718</v>
      </c>
    </row>
    <row r="9" spans="1:3" ht="17.100000000000001" customHeight="1" x14ac:dyDescent="0.2">
      <c r="A9" s="56" t="s">
        <v>1638</v>
      </c>
      <c r="B9" s="57" t="s">
        <v>1623</v>
      </c>
      <c r="C9" s="57" t="s">
        <v>720</v>
      </c>
    </row>
    <row r="10" spans="1:3" ht="17.100000000000001" customHeight="1" x14ac:dyDescent="0.2">
      <c r="A10" s="56" t="s">
        <v>419</v>
      </c>
      <c r="B10" s="57" t="s">
        <v>1624</v>
      </c>
      <c r="C10" s="57" t="s">
        <v>721</v>
      </c>
    </row>
    <row r="11" spans="1:3" ht="17.100000000000001" customHeight="1" x14ac:dyDescent="0.2">
      <c r="A11" s="56" t="s">
        <v>1632</v>
      </c>
      <c r="B11" s="57" t="s">
        <v>1625</v>
      </c>
      <c r="C11" s="57" t="s">
        <v>725</v>
      </c>
    </row>
    <row r="12" spans="1:3" ht="17.100000000000001" customHeight="1" x14ac:dyDescent="0.2">
      <c r="A12" s="56" t="s">
        <v>1637</v>
      </c>
      <c r="B12" s="57" t="s">
        <v>1626</v>
      </c>
      <c r="C12" s="57" t="s">
        <v>722</v>
      </c>
    </row>
    <row r="13" spans="1:3" ht="17.100000000000001" customHeight="1" x14ac:dyDescent="0.2">
      <c r="A13" s="56" t="s">
        <v>1639</v>
      </c>
      <c r="B13" s="57" t="s">
        <v>1627</v>
      </c>
      <c r="C13" s="57" t="s">
        <v>723</v>
      </c>
    </row>
    <row r="14" spans="1:3" ht="17.100000000000001" customHeight="1" x14ac:dyDescent="0.2">
      <c r="A14" s="56" t="s">
        <v>1633</v>
      </c>
      <c r="B14" s="57" t="s">
        <v>1628</v>
      </c>
      <c r="C14" s="57" t="s">
        <v>724</v>
      </c>
    </row>
    <row r="15" spans="1:3" ht="17.100000000000001" customHeight="1" x14ac:dyDescent="0.2">
      <c r="A15" s="56" t="s">
        <v>1635</v>
      </c>
      <c r="B15" s="57" t="s">
        <v>1629</v>
      </c>
      <c r="C15" s="57" t="s">
        <v>726</v>
      </c>
    </row>
    <row r="16" spans="1:3" ht="17.100000000000001" customHeight="1" x14ac:dyDescent="0.2">
      <c r="A16" s="56" t="s">
        <v>332</v>
      </c>
      <c r="B16" s="57" t="s">
        <v>727</v>
      </c>
      <c r="C16" s="57" t="s">
        <v>727</v>
      </c>
    </row>
    <row r="17" spans="1:3" ht="17.100000000000001" customHeight="1" x14ac:dyDescent="0.2">
      <c r="A17" s="56" t="s">
        <v>297</v>
      </c>
      <c r="B17" s="57" t="s">
        <v>728</v>
      </c>
      <c r="C17" s="57" t="s">
        <v>728</v>
      </c>
    </row>
    <row r="18" spans="1:3" ht="17.100000000000001" customHeight="1" x14ac:dyDescent="0.2">
      <c r="A18" s="56" t="s">
        <v>1662</v>
      </c>
      <c r="B18" s="57" t="s">
        <v>1663</v>
      </c>
      <c r="C18" s="57" t="s">
        <v>1658</v>
      </c>
    </row>
    <row r="19" spans="1:3" ht="17.100000000000001" customHeight="1" x14ac:dyDescent="0.2">
      <c r="A19" s="56" t="s">
        <v>1907</v>
      </c>
      <c r="B19" s="57" t="s">
        <v>1908</v>
      </c>
      <c r="C19" s="57" t="s">
        <v>1752</v>
      </c>
    </row>
    <row r="20" spans="1:3" ht="17.100000000000001" customHeight="1" x14ac:dyDescent="0.2">
      <c r="A20" s="56" t="s">
        <v>1961</v>
      </c>
      <c r="B20" s="57" t="s">
        <v>2038</v>
      </c>
      <c r="C20" s="57"/>
    </row>
    <row r="21" spans="1:3" ht="17.100000000000001" customHeight="1" x14ac:dyDescent="0.2">
      <c r="A21" s="56" t="s">
        <v>2127</v>
      </c>
      <c r="B21" s="57" t="s">
        <v>2128</v>
      </c>
      <c r="C21" s="57"/>
    </row>
    <row r="22" spans="1:3" ht="17.100000000000001" customHeight="1" x14ac:dyDescent="0.2">
      <c r="A22" s="56" t="s">
        <v>1660</v>
      </c>
      <c r="B22" s="57" t="s">
        <v>1659</v>
      </c>
      <c r="C22" s="57" t="s">
        <v>1655</v>
      </c>
    </row>
    <row r="23" spans="1:3" ht="17.100000000000001" customHeight="1" x14ac:dyDescent="0.2">
      <c r="A23" s="56" t="s">
        <v>315</v>
      </c>
      <c r="B23" s="57" t="s">
        <v>729</v>
      </c>
      <c r="C23" s="57" t="s">
        <v>729</v>
      </c>
    </row>
    <row r="24" spans="1:3" ht="17.100000000000001" customHeight="1" x14ac:dyDescent="0.2">
      <c r="A24" s="56" t="s">
        <v>288</v>
      </c>
      <c r="B24" s="57" t="s">
        <v>730</v>
      </c>
      <c r="C24" s="57" t="s">
        <v>730</v>
      </c>
    </row>
    <row r="25" spans="1:3" ht="17.100000000000001" customHeight="1" x14ac:dyDescent="0.2">
      <c r="A25" s="56" t="s">
        <v>295</v>
      </c>
      <c r="B25" s="57" t="s">
        <v>731</v>
      </c>
      <c r="C25" s="57" t="s">
        <v>731</v>
      </c>
    </row>
    <row r="26" spans="1:3" ht="17.100000000000001" customHeight="1" x14ac:dyDescent="0.2">
      <c r="A26" s="56" t="s">
        <v>1634</v>
      </c>
      <c r="B26" s="57" t="s">
        <v>1630</v>
      </c>
      <c r="C26" s="57" t="s">
        <v>734</v>
      </c>
    </row>
    <row r="27" spans="1:3" ht="17.100000000000001" customHeight="1" x14ac:dyDescent="0.2">
      <c r="A27" s="56" t="s">
        <v>1750</v>
      </c>
      <c r="B27" s="57" t="s">
        <v>1751</v>
      </c>
      <c r="C27" s="57" t="s">
        <v>1752</v>
      </c>
    </row>
    <row r="28" spans="1:3" ht="17.100000000000001" customHeight="1" x14ac:dyDescent="0.2">
      <c r="A28" s="74" t="s">
        <v>2110</v>
      </c>
      <c r="B28" s="57" t="s">
        <v>2111</v>
      </c>
      <c r="C28" s="57"/>
    </row>
    <row r="29" spans="1:3" ht="17.100000000000001" customHeight="1" x14ac:dyDescent="0.2">
      <c r="A29" s="60" t="s">
        <v>1891</v>
      </c>
      <c r="B29" s="63" t="s">
        <v>1890</v>
      </c>
      <c r="C29" s="57" t="s">
        <v>1752</v>
      </c>
    </row>
    <row r="30" spans="1:3" ht="17.100000000000001" customHeight="1" x14ac:dyDescent="0.2">
      <c r="A30" s="62" t="s">
        <v>1905</v>
      </c>
      <c r="B30" s="61" t="s">
        <v>1906</v>
      </c>
      <c r="C30" s="57" t="s">
        <v>1752</v>
      </c>
    </row>
    <row r="31" spans="1:3" ht="17.100000000000001" customHeight="1" x14ac:dyDescent="0.2">
      <c r="A31" s="60" t="s">
        <v>2114</v>
      </c>
      <c r="B31" s="63" t="s">
        <v>2115</v>
      </c>
      <c r="C31" s="57"/>
    </row>
    <row r="32" spans="1:3" ht="17.100000000000001" customHeight="1" x14ac:dyDescent="0.2">
      <c r="A32" s="56" t="s">
        <v>2242</v>
      </c>
      <c r="B32" s="75" t="s">
        <v>2243</v>
      </c>
      <c r="C32" s="57"/>
    </row>
    <row r="33" spans="1:3" ht="17.100000000000001" customHeight="1" x14ac:dyDescent="0.2">
      <c r="A33" s="56" t="s">
        <v>732</v>
      </c>
      <c r="B33" s="57" t="s">
        <v>733</v>
      </c>
      <c r="C33" s="57" t="s">
        <v>733</v>
      </c>
    </row>
  </sheetData>
  <sheetProtection algorithmName="SHA-512" hashValue="ujjFvq7LuLW5jNPaRn7gZu0QLtClJA/aDpUKMnw+E71FEIAeMdbWYfAGarKL+gGArAca0XUOOQJuyyS4dl6nGQ==" saltValue="mLkvQFpcYtFgXmDcX+D/nw==" spinCount="100000" sheet="1" objects="1" scenarios="1"/>
  <pageMargins left="0.7" right="0.7" top="0.75" bottom="0.75" header="0.3" footer="0.3"/>
  <pageSetup scale="94"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K894"/>
  <sheetViews>
    <sheetView showGridLines="0" tabSelected="1" zoomScale="80" zoomScaleNormal="80" zoomScaleSheetLayoutView="80" zoomScalePageLayoutView="60" workbookViewId="0">
      <pane ySplit="1" topLeftCell="A2" activePane="bottomLeft" state="frozen"/>
      <selection activeCell="I1" sqref="I1"/>
      <selection pane="bottomLeft"/>
    </sheetView>
  </sheetViews>
  <sheetFormatPr baseColWidth="10" defaultRowHeight="12.75" zeroHeight="1" x14ac:dyDescent="0.2"/>
  <cols>
    <col min="1" max="1" width="12.42578125" style="37" customWidth="1"/>
    <col min="2" max="2" width="11.7109375" style="46" customWidth="1"/>
    <col min="3" max="3" width="10.85546875" style="46" hidden="1" customWidth="1"/>
    <col min="4" max="4" width="14" style="46" customWidth="1"/>
    <col min="5" max="5" width="13.7109375" style="41" customWidth="1"/>
    <col min="6" max="6" width="115.140625" customWidth="1"/>
    <col min="7" max="7" width="85.42578125" customWidth="1"/>
    <col min="8" max="8" width="52.85546875" customWidth="1"/>
    <col min="9" max="9" width="52.85546875" style="18" customWidth="1"/>
    <col min="10" max="10" width="40" style="15" customWidth="1"/>
    <col min="11" max="11" width="15.5703125" customWidth="1"/>
    <col min="12" max="12" width="15.140625" customWidth="1"/>
    <col min="13" max="13" width="13" customWidth="1"/>
    <col min="14" max="14" width="19.85546875" customWidth="1"/>
    <col min="15" max="15" width="20.28515625" style="16" customWidth="1"/>
    <col min="16" max="16" width="15.140625" customWidth="1"/>
    <col min="17" max="17" width="23.5703125" style="32" customWidth="1"/>
    <col min="18" max="18" width="17.85546875" style="33" hidden="1" customWidth="1"/>
    <col min="19" max="19" width="20.85546875" style="33" hidden="1" customWidth="1"/>
    <col min="20" max="20" width="18.140625" style="33" hidden="1" customWidth="1"/>
    <col min="21" max="22" width="14.5703125" style="24" customWidth="1"/>
    <col min="23" max="23" width="27.85546875" style="25" customWidth="1"/>
    <col min="24" max="24" width="35.85546875" style="25" hidden="1" customWidth="1"/>
    <col min="25" max="25" width="14.5703125" style="65" hidden="1" customWidth="1"/>
    <col min="26" max="26" width="37.28515625" style="65" hidden="1" customWidth="1"/>
    <col min="27" max="27" width="12" style="78" hidden="1" customWidth="1"/>
    <col min="28" max="28" width="11.7109375" style="78" hidden="1" customWidth="1"/>
    <col min="29" max="29" width="32.140625" style="78" hidden="1" customWidth="1"/>
    <col min="30" max="30" width="31.7109375" style="78" hidden="1" customWidth="1"/>
    <col min="31" max="31" width="22.85546875" style="19" customWidth="1"/>
    <col min="32" max="32" width="19.28515625" style="19" customWidth="1"/>
    <col min="33" max="34" width="11.42578125" style="11"/>
    <col min="35" max="35" width="18.140625" style="11" bestFit="1" customWidth="1"/>
    <col min="36" max="37" width="11.42578125" style="11"/>
  </cols>
  <sheetData>
    <row r="1" spans="1:37" s="10" customFormat="1" ht="48.75" customHeight="1" x14ac:dyDescent="0.2">
      <c r="A1" s="47" t="s">
        <v>1076</v>
      </c>
      <c r="B1" s="47" t="s">
        <v>421</v>
      </c>
      <c r="C1" s="47" t="s">
        <v>1075</v>
      </c>
      <c r="D1" s="47" t="s">
        <v>220</v>
      </c>
      <c r="E1" s="52" t="s">
        <v>10</v>
      </c>
      <c r="F1" s="50" t="s">
        <v>1077</v>
      </c>
      <c r="G1" s="50" t="s">
        <v>11</v>
      </c>
      <c r="H1" s="50" t="s">
        <v>12</v>
      </c>
      <c r="I1" s="50" t="s">
        <v>216</v>
      </c>
      <c r="J1" s="50" t="s">
        <v>1078</v>
      </c>
      <c r="K1" s="50" t="s">
        <v>1079</v>
      </c>
      <c r="L1" s="51" t="s">
        <v>1080</v>
      </c>
      <c r="M1" s="51" t="s">
        <v>1081</v>
      </c>
      <c r="N1" s="50" t="s">
        <v>1082</v>
      </c>
      <c r="O1" s="48" t="s">
        <v>1249</v>
      </c>
      <c r="P1" s="50" t="s">
        <v>217</v>
      </c>
      <c r="Q1" s="49" t="s">
        <v>708</v>
      </c>
      <c r="R1" s="47" t="s">
        <v>5</v>
      </c>
      <c r="S1" s="47" t="s">
        <v>4</v>
      </c>
      <c r="T1" s="47" t="s">
        <v>6</v>
      </c>
      <c r="U1" s="47" t="s">
        <v>133</v>
      </c>
      <c r="V1" s="47" t="s">
        <v>134</v>
      </c>
      <c r="W1" s="47" t="s">
        <v>137</v>
      </c>
      <c r="X1" s="47" t="s">
        <v>35</v>
      </c>
      <c r="Y1" s="47" t="s">
        <v>219</v>
      </c>
      <c r="Z1" s="47" t="s">
        <v>218</v>
      </c>
      <c r="AA1" s="76" t="s">
        <v>135</v>
      </c>
      <c r="AB1" s="76" t="s">
        <v>136</v>
      </c>
      <c r="AC1" s="76" t="s">
        <v>141</v>
      </c>
      <c r="AD1" s="76" t="s">
        <v>142</v>
      </c>
      <c r="AE1" s="157" t="s">
        <v>164</v>
      </c>
      <c r="AF1" s="158">
        <v>45108</v>
      </c>
      <c r="AG1" s="12"/>
      <c r="AH1" s="13"/>
      <c r="AI1" s="54"/>
      <c r="AJ1" s="13"/>
      <c r="AK1" s="13"/>
    </row>
    <row r="2" spans="1:37" s="10" customFormat="1" ht="291" customHeight="1" x14ac:dyDescent="0.2">
      <c r="A2" s="81">
        <f>IF(ISBLANK(D2),"",COUNTA($D$2:D2))</f>
        <v>1</v>
      </c>
      <c r="B2" s="82">
        <f t="shared" ref="B2:B92" si="0">ROW()-1</f>
        <v>1</v>
      </c>
      <c r="C2" s="83"/>
      <c r="D2" s="82" t="s">
        <v>2485</v>
      </c>
      <c r="E2" s="156" t="s">
        <v>1392</v>
      </c>
      <c r="F2" s="84" t="s">
        <v>2496</v>
      </c>
      <c r="G2" s="152" t="s">
        <v>2486</v>
      </c>
      <c r="H2" s="85" t="s">
        <v>2487</v>
      </c>
      <c r="I2" s="85" t="s">
        <v>2475</v>
      </c>
      <c r="J2" s="86" t="s">
        <v>2476</v>
      </c>
      <c r="K2" s="86">
        <v>3</v>
      </c>
      <c r="L2" s="104">
        <v>45108</v>
      </c>
      <c r="M2" s="191">
        <v>45230</v>
      </c>
      <c r="N2" s="153">
        <f t="shared" ref="N2:N7" si="1">(+M2-L2)/7</f>
        <v>17.428571428571427</v>
      </c>
      <c r="O2" s="89" t="s">
        <v>1905</v>
      </c>
      <c r="P2" s="90">
        <v>0</v>
      </c>
      <c r="Q2" s="92">
        <f t="shared" ref="Q2:Q65" si="2">IF(P2/K2&gt;1,100,+P2/K2*100)</f>
        <v>0</v>
      </c>
      <c r="R2" s="93">
        <f t="shared" ref="R2:R65" si="3">+N2*Q2/100</f>
        <v>0</v>
      </c>
      <c r="S2" s="93">
        <f t="shared" ref="S2:S65" si="4">IF(M2&lt;=$AF$1,R2,0)</f>
        <v>0</v>
      </c>
      <c r="T2" s="93">
        <f t="shared" ref="T2:T65" si="5">IF($AF$1&gt;=M2,N2,0)</f>
        <v>0</v>
      </c>
      <c r="U2" s="94" t="str">
        <f t="shared" ref="U2:U65" si="6">IF(Q2=100,"CUMPLIDA",IF(M2-$AF$1&lt;0,"VENCIDA",IF(M2-$AF$1&lt;=30,"PRÓXIMA A VENCER",IF(Q2&gt;0,"CON AVANCE","EN TERMINO"))))</f>
        <v>EN TERMINO</v>
      </c>
      <c r="V2" s="94" t="str">
        <f t="shared" ref="V2:V65" si="7">IF(A2&lt;&gt;"",IF(AB2=1,"VENCIDO",IF(AB2=2,"PRÓXIMO A VENCER",IF(AB2=3,"EN TERMINO",IF(AB2=4,"CON AVANCE",IF(AB2=5,"CUMPLIDO",))))),"")</f>
        <v>EN TERMINO</v>
      </c>
      <c r="W2" s="81" t="s">
        <v>2501</v>
      </c>
      <c r="X2" s="81" t="str">
        <f>AD2</f>
        <v>H1AEF-Armenia-Montenegro-Quimbaya</v>
      </c>
      <c r="Y2" s="95">
        <f t="shared" ref="Y2:Y65" si="8">IF(A2&lt;&gt;"",1,Y1+1)</f>
        <v>1</v>
      </c>
      <c r="Z2" s="95" t="str">
        <f t="shared" ref="Z2" si="9">CONCATENATE(X2," - ",Y2)</f>
        <v>H1AEF-Armenia-Montenegro-Quimbaya - 1</v>
      </c>
      <c r="AA2" s="77">
        <f t="shared" ref="AA2" si="10">IF(U2="VENCIDA",1,IF(U2="PRÓXIMA A VENCER",2,IF(U2="EN TERMINO",3,IF(U2="CON AVANCE",4,IF(U2="CUMPLIDA",5,)))))</f>
        <v>3</v>
      </c>
      <c r="AB2" s="77">
        <f>IF(Y3=Y2+1,MIN(AA2,AB3),AA2)</f>
        <v>3</v>
      </c>
      <c r="AC2" s="77" t="str">
        <f t="shared" ref="AC2:AC65" si="11">IF(A2&lt;&gt;"",MID(F2,1,FIND(" ",F2,1)-1),AC1)</f>
        <v>H1AEF-Armenia-Montenegro-Quimbaya.</v>
      </c>
      <c r="AD2" s="77" t="str">
        <f t="shared" ref="AD2" si="12">IFERROR(MID(AC2,1,FIND(".",AC2,1)-1),AC2)</f>
        <v>H1AEF-Armenia-Montenegro-Quimbaya</v>
      </c>
      <c r="AE2" s="96"/>
      <c r="AF2" s="97"/>
      <c r="AG2" s="98"/>
    </row>
    <row r="3" spans="1:37" s="10" customFormat="1" ht="291" customHeight="1" x14ac:dyDescent="0.2">
      <c r="A3" s="81">
        <f>IF(ISBLANK(D3),"",COUNTA($D$2:D3))</f>
        <v>2</v>
      </c>
      <c r="B3" s="82">
        <f t="shared" si="0"/>
        <v>2</v>
      </c>
      <c r="C3" s="83"/>
      <c r="D3" s="82" t="s">
        <v>676</v>
      </c>
      <c r="E3" s="81" t="s">
        <v>1225</v>
      </c>
      <c r="F3" s="84" t="s">
        <v>2497</v>
      </c>
      <c r="G3" s="152" t="s">
        <v>2488</v>
      </c>
      <c r="H3" s="85" t="s">
        <v>2489</v>
      </c>
      <c r="I3" s="85" t="s">
        <v>2475</v>
      </c>
      <c r="J3" s="86" t="s">
        <v>2476</v>
      </c>
      <c r="K3" s="86">
        <v>3</v>
      </c>
      <c r="L3" s="104">
        <v>45108</v>
      </c>
      <c r="M3" s="191">
        <v>45230</v>
      </c>
      <c r="N3" s="153">
        <f t="shared" si="1"/>
        <v>17.428571428571427</v>
      </c>
      <c r="O3" s="89" t="s">
        <v>1905</v>
      </c>
      <c r="P3" s="90">
        <v>0</v>
      </c>
      <c r="Q3" s="92">
        <f t="shared" si="2"/>
        <v>0</v>
      </c>
      <c r="R3" s="93">
        <f t="shared" si="3"/>
        <v>0</v>
      </c>
      <c r="S3" s="93">
        <f t="shared" si="4"/>
        <v>0</v>
      </c>
      <c r="T3" s="93">
        <f t="shared" si="5"/>
        <v>0</v>
      </c>
      <c r="U3" s="94" t="str">
        <f t="shared" si="6"/>
        <v>EN TERMINO</v>
      </c>
      <c r="V3" s="94" t="str">
        <f t="shared" si="7"/>
        <v>EN TERMINO</v>
      </c>
      <c r="W3" s="81" t="s">
        <v>2501</v>
      </c>
      <c r="X3" s="81" t="str">
        <f>AD3</f>
        <v>H2AEF-Armenia-Montenegro-Quimbaya</v>
      </c>
      <c r="Y3" s="95">
        <f t="shared" si="8"/>
        <v>1</v>
      </c>
      <c r="Z3" s="95" t="str">
        <f t="shared" ref="Z3:Z7" si="13">CONCATENATE(X3," - ",Y3)</f>
        <v>H2AEF-Armenia-Montenegro-Quimbaya - 1</v>
      </c>
      <c r="AA3" s="77">
        <f t="shared" ref="AA3:AA30" si="14">IF(U3="VENCIDA",1,IF(U3="PRÓXIMA A VENCER",2,IF(U3="EN TERMINO",3,IF(U3="CON AVANCE",4,IF(U3="CUMPLIDA",5,)))))</f>
        <v>3</v>
      </c>
      <c r="AB3" s="77">
        <f t="shared" ref="AB3:AB30" si="15">IF(Y4=Y3+1,MIN(AA3,AB4),AA3)</f>
        <v>3</v>
      </c>
      <c r="AC3" s="77" t="str">
        <f t="shared" si="11"/>
        <v>H2AEF-Armenia-Montenegro-Quimbaya.</v>
      </c>
      <c r="AD3" s="77" t="str">
        <f t="shared" ref="AD3:AD30" si="16">IFERROR(MID(AC3,1,FIND(".",AC3,1)-1),AC3)</f>
        <v>H2AEF-Armenia-Montenegro-Quimbaya</v>
      </c>
      <c r="AE3" s="96"/>
      <c r="AF3" s="97"/>
      <c r="AG3" s="98"/>
    </row>
    <row r="4" spans="1:37" s="10" customFormat="1" ht="291" customHeight="1" x14ac:dyDescent="0.2">
      <c r="A4" s="81" t="str">
        <f>IF(ISBLANK(D4),"",COUNTA($D$2:D4))</f>
        <v/>
      </c>
      <c r="B4" s="82">
        <f t="shared" si="0"/>
        <v>3</v>
      </c>
      <c r="C4" s="83"/>
      <c r="D4" s="82"/>
      <c r="E4" s="81" t="s">
        <v>1225</v>
      </c>
      <c r="F4" s="84" t="s">
        <v>2498</v>
      </c>
      <c r="G4" s="152" t="s">
        <v>2488</v>
      </c>
      <c r="H4" s="85" t="s">
        <v>2490</v>
      </c>
      <c r="I4" s="85" t="s">
        <v>2475</v>
      </c>
      <c r="J4" s="86" t="s">
        <v>2476</v>
      </c>
      <c r="K4" s="86">
        <v>3</v>
      </c>
      <c r="L4" s="104">
        <v>45108</v>
      </c>
      <c r="M4" s="191">
        <v>45230</v>
      </c>
      <c r="N4" s="153">
        <f t="shared" si="1"/>
        <v>17.428571428571427</v>
      </c>
      <c r="O4" s="89" t="s">
        <v>2114</v>
      </c>
      <c r="P4" s="90">
        <v>0</v>
      </c>
      <c r="Q4" s="92">
        <f t="shared" si="2"/>
        <v>0</v>
      </c>
      <c r="R4" s="93">
        <f t="shared" si="3"/>
        <v>0</v>
      </c>
      <c r="S4" s="93">
        <f t="shared" si="4"/>
        <v>0</v>
      </c>
      <c r="T4" s="93">
        <f t="shared" si="5"/>
        <v>0</v>
      </c>
      <c r="U4" s="94" t="str">
        <f t="shared" si="6"/>
        <v>EN TERMINO</v>
      </c>
      <c r="V4" s="94" t="str">
        <f t="shared" si="7"/>
        <v/>
      </c>
      <c r="W4" s="81" t="s">
        <v>2501</v>
      </c>
      <c r="X4" s="81" t="str">
        <f>AD4</f>
        <v>H2AEF-Armenia-Montenegro-Quimbaya</v>
      </c>
      <c r="Y4" s="95">
        <f t="shared" si="8"/>
        <v>2</v>
      </c>
      <c r="Z4" s="95" t="str">
        <f t="shared" si="13"/>
        <v>H2AEF-Armenia-Montenegro-Quimbaya - 2</v>
      </c>
      <c r="AA4" s="77">
        <f t="shared" si="14"/>
        <v>3</v>
      </c>
      <c r="AB4" s="77">
        <f t="shared" si="15"/>
        <v>3</v>
      </c>
      <c r="AC4" s="77" t="str">
        <f t="shared" si="11"/>
        <v>H2AEF-Armenia-Montenegro-Quimbaya.</v>
      </c>
      <c r="AD4" s="77" t="str">
        <f t="shared" si="16"/>
        <v>H2AEF-Armenia-Montenegro-Quimbaya</v>
      </c>
      <c r="AE4" s="96"/>
      <c r="AF4" s="97"/>
      <c r="AG4" s="98"/>
    </row>
    <row r="5" spans="1:37" s="10" customFormat="1" ht="291" customHeight="1" x14ac:dyDescent="0.2">
      <c r="A5" s="81">
        <f>IF(ISBLANK(D5),"",COUNTA($D$2:D5))</f>
        <v>3</v>
      </c>
      <c r="B5" s="82">
        <f t="shared" si="0"/>
        <v>4</v>
      </c>
      <c r="C5" s="83"/>
      <c r="D5" s="82" t="s">
        <v>1591</v>
      </c>
      <c r="E5" s="81" t="s">
        <v>930</v>
      </c>
      <c r="F5" s="84" t="s">
        <v>2499</v>
      </c>
      <c r="G5" s="152" t="s">
        <v>2491</v>
      </c>
      <c r="H5" s="85" t="s">
        <v>2492</v>
      </c>
      <c r="I5" s="85" t="s">
        <v>2493</v>
      </c>
      <c r="J5" s="86" t="s">
        <v>2494</v>
      </c>
      <c r="K5" s="86">
        <v>6</v>
      </c>
      <c r="L5" s="104">
        <v>45108</v>
      </c>
      <c r="M5" s="191">
        <v>45291</v>
      </c>
      <c r="N5" s="153">
        <f t="shared" si="1"/>
        <v>26.142857142857142</v>
      </c>
      <c r="O5" s="89" t="s">
        <v>2114</v>
      </c>
      <c r="P5" s="90">
        <v>0</v>
      </c>
      <c r="Q5" s="92">
        <f t="shared" si="2"/>
        <v>0</v>
      </c>
      <c r="R5" s="93">
        <f t="shared" si="3"/>
        <v>0</v>
      </c>
      <c r="S5" s="93">
        <f t="shared" si="4"/>
        <v>0</v>
      </c>
      <c r="T5" s="93">
        <f t="shared" si="5"/>
        <v>0</v>
      </c>
      <c r="U5" s="94" t="str">
        <f t="shared" si="6"/>
        <v>EN TERMINO</v>
      </c>
      <c r="V5" s="94" t="str">
        <f t="shared" si="7"/>
        <v>EN TERMINO</v>
      </c>
      <c r="W5" s="81" t="s">
        <v>2501</v>
      </c>
      <c r="X5" s="81" t="str">
        <f>AD5</f>
        <v>H3AEF-Armenia-Montenegro-Quimbaya</v>
      </c>
      <c r="Y5" s="95">
        <f t="shared" si="8"/>
        <v>1</v>
      </c>
      <c r="Z5" s="95" t="str">
        <f t="shared" si="13"/>
        <v>H3AEF-Armenia-Montenegro-Quimbaya - 1</v>
      </c>
      <c r="AA5" s="77">
        <f t="shared" si="14"/>
        <v>3</v>
      </c>
      <c r="AB5" s="77">
        <f t="shared" si="15"/>
        <v>3</v>
      </c>
      <c r="AC5" s="77" t="str">
        <f t="shared" si="11"/>
        <v>H3AEF-Armenia-Montenegro-Quimbaya.</v>
      </c>
      <c r="AD5" s="77" t="str">
        <f t="shared" si="16"/>
        <v>H3AEF-Armenia-Montenegro-Quimbaya</v>
      </c>
      <c r="AE5" s="96"/>
      <c r="AF5" s="97"/>
      <c r="AG5" s="98"/>
    </row>
    <row r="6" spans="1:37" s="10" customFormat="1" ht="291" customHeight="1" x14ac:dyDescent="0.2">
      <c r="A6" s="81" t="str">
        <f>IF(ISBLANK(D6),"",COUNTA($D$2:D6))</f>
        <v/>
      </c>
      <c r="B6" s="82">
        <f t="shared" si="0"/>
        <v>5</v>
      </c>
      <c r="C6" s="83"/>
      <c r="D6" s="82"/>
      <c r="E6" s="81"/>
      <c r="F6" s="84" t="s">
        <v>2500</v>
      </c>
      <c r="G6" s="152" t="s">
        <v>2491</v>
      </c>
      <c r="H6" s="85" t="s">
        <v>2495</v>
      </c>
      <c r="I6" s="85" t="s">
        <v>2475</v>
      </c>
      <c r="J6" s="86" t="s">
        <v>2476</v>
      </c>
      <c r="K6" s="86">
        <v>3</v>
      </c>
      <c r="L6" s="104">
        <v>45092</v>
      </c>
      <c r="M6" s="191">
        <v>45199</v>
      </c>
      <c r="N6" s="153">
        <f t="shared" si="1"/>
        <v>15.285714285714286</v>
      </c>
      <c r="O6" s="89" t="s">
        <v>2114</v>
      </c>
      <c r="P6" s="90">
        <v>0</v>
      </c>
      <c r="Q6" s="92">
        <f t="shared" si="2"/>
        <v>0</v>
      </c>
      <c r="R6" s="93">
        <f t="shared" si="3"/>
        <v>0</v>
      </c>
      <c r="S6" s="93">
        <f t="shared" si="4"/>
        <v>0</v>
      </c>
      <c r="T6" s="93">
        <f t="shared" si="5"/>
        <v>0</v>
      </c>
      <c r="U6" s="94" t="str">
        <f t="shared" si="6"/>
        <v>EN TERMINO</v>
      </c>
      <c r="V6" s="94" t="str">
        <f t="shared" si="7"/>
        <v/>
      </c>
      <c r="W6" s="81" t="s">
        <v>2501</v>
      </c>
      <c r="X6" s="81" t="str">
        <f>AD6</f>
        <v>H3AEF-Armenia-Montenegro-Quimbaya</v>
      </c>
      <c r="Y6" s="95">
        <f t="shared" si="8"/>
        <v>2</v>
      </c>
      <c r="Z6" s="95" t="str">
        <f t="shared" si="13"/>
        <v>H3AEF-Armenia-Montenegro-Quimbaya - 2</v>
      </c>
      <c r="AA6" s="77">
        <f t="shared" si="14"/>
        <v>3</v>
      </c>
      <c r="AB6" s="77">
        <f t="shared" si="15"/>
        <v>3</v>
      </c>
      <c r="AC6" s="77" t="str">
        <f t="shared" si="11"/>
        <v>H3AEF-Armenia-Montenegro-Quimbaya.</v>
      </c>
      <c r="AD6" s="77" t="str">
        <f t="shared" si="16"/>
        <v>H3AEF-Armenia-Montenegro-Quimbaya</v>
      </c>
      <c r="AE6" s="96"/>
      <c r="AF6" s="97"/>
      <c r="AG6" s="98"/>
    </row>
    <row r="7" spans="1:37" s="10" customFormat="1" ht="291" customHeight="1" x14ac:dyDescent="0.2">
      <c r="A7" s="81">
        <f>IF(ISBLANK(D7),"",COUNTA($D$2:D7))</f>
        <v>4</v>
      </c>
      <c r="B7" s="82">
        <f t="shared" si="0"/>
        <v>6</v>
      </c>
      <c r="C7" s="83"/>
      <c r="D7" s="82" t="s">
        <v>2467</v>
      </c>
      <c r="E7" s="81" t="s">
        <v>14</v>
      </c>
      <c r="F7" s="84" t="s">
        <v>2468</v>
      </c>
      <c r="G7" s="152" t="s">
        <v>2469</v>
      </c>
      <c r="H7" s="85" t="s">
        <v>2470</v>
      </c>
      <c r="I7" s="85" t="s">
        <v>2471</v>
      </c>
      <c r="J7" s="86" t="s">
        <v>2472</v>
      </c>
      <c r="K7" s="86">
        <v>1</v>
      </c>
      <c r="L7" s="104">
        <v>45092</v>
      </c>
      <c r="M7" s="191">
        <v>45199</v>
      </c>
      <c r="N7" s="153">
        <f t="shared" si="1"/>
        <v>15.285714285714286</v>
      </c>
      <c r="O7" s="89" t="s">
        <v>2482</v>
      </c>
      <c r="P7" s="90">
        <v>0</v>
      </c>
      <c r="Q7" s="92">
        <f t="shared" si="2"/>
        <v>0</v>
      </c>
      <c r="R7" s="93">
        <f t="shared" si="3"/>
        <v>0</v>
      </c>
      <c r="S7" s="93">
        <f t="shared" si="4"/>
        <v>0</v>
      </c>
      <c r="T7" s="93">
        <f t="shared" si="5"/>
        <v>0</v>
      </c>
      <c r="U7" s="94" t="str">
        <f t="shared" si="6"/>
        <v>EN TERMINO</v>
      </c>
      <c r="V7" s="94" t="str">
        <f t="shared" si="7"/>
        <v>EN TERMINO</v>
      </c>
      <c r="W7" s="81" t="s">
        <v>2483</v>
      </c>
      <c r="X7" s="81" t="str">
        <f t="shared" ref="X7:X70" si="17">AD7</f>
        <v>H1DenunciasTransCarare</v>
      </c>
      <c r="Y7" s="95">
        <f t="shared" si="8"/>
        <v>1</v>
      </c>
      <c r="Z7" s="95" t="str">
        <f t="shared" si="13"/>
        <v>H1DenunciasTransCarare - 1</v>
      </c>
      <c r="AA7" s="77">
        <f t="shared" si="14"/>
        <v>3</v>
      </c>
      <c r="AB7" s="77">
        <f t="shared" si="15"/>
        <v>3</v>
      </c>
      <c r="AC7" s="77" t="str">
        <f t="shared" si="11"/>
        <v>H1DenunciasTransCarare.</v>
      </c>
      <c r="AD7" s="77" t="str">
        <f t="shared" si="16"/>
        <v>H1DenunciasTransCarare</v>
      </c>
      <c r="AE7" s="96"/>
      <c r="AF7" s="97"/>
      <c r="AG7" s="98"/>
    </row>
    <row r="8" spans="1:37" s="10" customFormat="1" ht="291" customHeight="1" x14ac:dyDescent="0.2">
      <c r="A8" s="81" t="str">
        <f>IF(ISBLANK(D8),"",COUNTA($D$2:D8))</f>
        <v/>
      </c>
      <c r="B8" s="82">
        <f t="shared" si="0"/>
        <v>7</v>
      </c>
      <c r="C8" s="83"/>
      <c r="D8" s="82"/>
      <c r="E8" s="81" t="s">
        <v>14</v>
      </c>
      <c r="F8" s="84" t="s">
        <v>2473</v>
      </c>
      <c r="G8" s="152" t="s">
        <v>2469</v>
      </c>
      <c r="H8" s="85" t="s">
        <v>2474</v>
      </c>
      <c r="I8" s="86" t="s">
        <v>2475</v>
      </c>
      <c r="J8" s="86" t="s">
        <v>2476</v>
      </c>
      <c r="K8" s="86">
        <v>3</v>
      </c>
      <c r="L8" s="104">
        <v>45092</v>
      </c>
      <c r="M8" s="191">
        <v>45199</v>
      </c>
      <c r="N8" s="153">
        <f t="shared" ref="N8:N10" si="18">(+M8-L8)/7</f>
        <v>15.285714285714286</v>
      </c>
      <c r="O8" s="89" t="s">
        <v>2482</v>
      </c>
      <c r="P8" s="90">
        <v>0</v>
      </c>
      <c r="Q8" s="92">
        <f t="shared" si="2"/>
        <v>0</v>
      </c>
      <c r="R8" s="93">
        <f t="shared" si="3"/>
        <v>0</v>
      </c>
      <c r="S8" s="93">
        <f t="shared" si="4"/>
        <v>0</v>
      </c>
      <c r="T8" s="93">
        <f t="shared" si="5"/>
        <v>0</v>
      </c>
      <c r="U8" s="94" t="str">
        <f t="shared" si="6"/>
        <v>EN TERMINO</v>
      </c>
      <c r="V8" s="94" t="str">
        <f t="shared" si="7"/>
        <v/>
      </c>
      <c r="W8" s="81" t="s">
        <v>2483</v>
      </c>
      <c r="X8" s="81" t="str">
        <f t="shared" si="17"/>
        <v>H1DenunciasTransCarare</v>
      </c>
      <c r="Y8" s="95">
        <f t="shared" si="8"/>
        <v>2</v>
      </c>
      <c r="Z8" s="95" t="str">
        <f t="shared" ref="Z8:Z71" si="19">CONCATENATE(X8," - ",Y8)</f>
        <v>H1DenunciasTransCarare - 2</v>
      </c>
      <c r="AA8" s="77">
        <f t="shared" si="14"/>
        <v>3</v>
      </c>
      <c r="AB8" s="77">
        <f t="shared" si="15"/>
        <v>3</v>
      </c>
      <c r="AC8" s="77" t="str">
        <f t="shared" si="11"/>
        <v>H1DenunciasTransCarare.</v>
      </c>
      <c r="AD8" s="77" t="str">
        <f t="shared" si="16"/>
        <v>H1DenunciasTransCarare</v>
      </c>
      <c r="AE8" s="96"/>
      <c r="AF8" s="97"/>
      <c r="AG8" s="98"/>
    </row>
    <row r="9" spans="1:37" s="10" customFormat="1" ht="291" customHeight="1" x14ac:dyDescent="0.2">
      <c r="A9" s="81">
        <f>IF(ISBLANK(D9),"",COUNTA($D$2:D9))</f>
        <v>5</v>
      </c>
      <c r="B9" s="82">
        <f t="shared" si="0"/>
        <v>8</v>
      </c>
      <c r="C9" s="83"/>
      <c r="D9" s="82" t="s">
        <v>2467</v>
      </c>
      <c r="E9" s="81" t="s">
        <v>14</v>
      </c>
      <c r="F9" s="84" t="s">
        <v>2477</v>
      </c>
      <c r="G9" s="152" t="s">
        <v>2478</v>
      </c>
      <c r="H9" s="85" t="s">
        <v>2479</v>
      </c>
      <c r="I9" s="85" t="s">
        <v>2480</v>
      </c>
      <c r="J9" s="86" t="s">
        <v>2401</v>
      </c>
      <c r="K9" s="86">
        <v>1</v>
      </c>
      <c r="L9" s="104">
        <v>45092</v>
      </c>
      <c r="M9" s="191">
        <v>45199</v>
      </c>
      <c r="N9" s="153">
        <f t="shared" si="18"/>
        <v>15.285714285714286</v>
      </c>
      <c r="O9" s="89" t="s">
        <v>2482</v>
      </c>
      <c r="P9" s="90">
        <v>0</v>
      </c>
      <c r="Q9" s="92">
        <f t="shared" si="2"/>
        <v>0</v>
      </c>
      <c r="R9" s="93">
        <f t="shared" si="3"/>
        <v>0</v>
      </c>
      <c r="S9" s="93">
        <f t="shared" si="4"/>
        <v>0</v>
      </c>
      <c r="T9" s="93">
        <f t="shared" si="5"/>
        <v>0</v>
      </c>
      <c r="U9" s="94" t="str">
        <f t="shared" si="6"/>
        <v>EN TERMINO</v>
      </c>
      <c r="V9" s="94" t="str">
        <f t="shared" si="7"/>
        <v>EN TERMINO</v>
      </c>
      <c r="W9" s="81" t="s">
        <v>2483</v>
      </c>
      <c r="X9" s="81" t="str">
        <f t="shared" si="17"/>
        <v>H2DenunciasTransCarare</v>
      </c>
      <c r="Y9" s="95">
        <f t="shared" si="8"/>
        <v>1</v>
      </c>
      <c r="Z9" s="95" t="str">
        <f t="shared" si="19"/>
        <v>H2DenunciasTransCarare - 1</v>
      </c>
      <c r="AA9" s="77">
        <f t="shared" si="14"/>
        <v>3</v>
      </c>
      <c r="AB9" s="77">
        <f t="shared" si="15"/>
        <v>3</v>
      </c>
      <c r="AC9" s="77" t="str">
        <f t="shared" si="11"/>
        <v>H2DenunciasTransCarare.</v>
      </c>
      <c r="AD9" s="77" t="str">
        <f t="shared" si="16"/>
        <v>H2DenunciasTransCarare</v>
      </c>
      <c r="AE9" s="96"/>
      <c r="AF9" s="97"/>
      <c r="AG9" s="98"/>
    </row>
    <row r="10" spans="1:37" s="10" customFormat="1" ht="291" customHeight="1" x14ac:dyDescent="0.2">
      <c r="A10" s="81" t="str">
        <f>IF(ISBLANK(D10),"",COUNTA($D$2:D10))</f>
        <v/>
      </c>
      <c r="B10" s="82">
        <f t="shared" si="0"/>
        <v>9</v>
      </c>
      <c r="C10" s="83"/>
      <c r="D10" s="153"/>
      <c r="E10" s="153" t="s">
        <v>14</v>
      </c>
      <c r="F10" s="159" t="s">
        <v>2481</v>
      </c>
      <c r="G10" s="154" t="s">
        <v>2478</v>
      </c>
      <c r="H10" s="154" t="s">
        <v>2474</v>
      </c>
      <c r="I10" s="153" t="s">
        <v>2475</v>
      </c>
      <c r="J10" s="153" t="s">
        <v>2476</v>
      </c>
      <c r="K10" s="153">
        <v>3</v>
      </c>
      <c r="L10" s="155">
        <v>45092</v>
      </c>
      <c r="M10" s="192">
        <v>45199</v>
      </c>
      <c r="N10" s="153">
        <f t="shared" si="18"/>
        <v>15.285714285714286</v>
      </c>
      <c r="O10" s="89" t="s">
        <v>2482</v>
      </c>
      <c r="P10" s="90">
        <v>0</v>
      </c>
      <c r="Q10" s="92">
        <f t="shared" si="2"/>
        <v>0</v>
      </c>
      <c r="R10" s="93">
        <f t="shared" si="3"/>
        <v>0</v>
      </c>
      <c r="S10" s="93">
        <f t="shared" si="4"/>
        <v>0</v>
      </c>
      <c r="T10" s="93">
        <f t="shared" si="5"/>
        <v>0</v>
      </c>
      <c r="U10" s="94" t="str">
        <f t="shared" si="6"/>
        <v>EN TERMINO</v>
      </c>
      <c r="V10" s="94" t="str">
        <f t="shared" si="7"/>
        <v/>
      </c>
      <c r="W10" s="81" t="s">
        <v>2483</v>
      </c>
      <c r="X10" s="81" t="str">
        <f t="shared" si="17"/>
        <v>H2DenunciasTransCarare</v>
      </c>
      <c r="Y10" s="95">
        <f t="shared" si="8"/>
        <v>2</v>
      </c>
      <c r="Z10" s="95" t="str">
        <f t="shared" si="19"/>
        <v>H2DenunciasTransCarare - 2</v>
      </c>
      <c r="AA10" s="77">
        <f t="shared" si="14"/>
        <v>3</v>
      </c>
      <c r="AB10" s="77">
        <f t="shared" si="15"/>
        <v>3</v>
      </c>
      <c r="AC10" s="77" t="str">
        <f t="shared" si="11"/>
        <v>H2DenunciasTransCarare.</v>
      </c>
      <c r="AD10" s="77" t="str">
        <f t="shared" si="16"/>
        <v>H2DenunciasTransCarare</v>
      </c>
      <c r="AE10" s="96"/>
      <c r="AF10" s="97"/>
      <c r="AG10" s="98"/>
    </row>
    <row r="11" spans="1:37" s="10" customFormat="1" ht="291" customHeight="1" x14ac:dyDescent="0.2">
      <c r="A11" s="81">
        <f>IF(ISBLANK(D11),"",COUNTA($D$2:D11))</f>
        <v>6</v>
      </c>
      <c r="B11" s="82">
        <f t="shared" si="0"/>
        <v>10</v>
      </c>
      <c r="C11" s="83"/>
      <c r="D11" s="82" t="s">
        <v>676</v>
      </c>
      <c r="E11" s="81" t="s">
        <v>1762</v>
      </c>
      <c r="F11" s="84" t="s">
        <v>2445</v>
      </c>
      <c r="G11" s="84" t="s">
        <v>2446</v>
      </c>
      <c r="H11" s="85" t="s">
        <v>2447</v>
      </c>
      <c r="I11" s="85" t="s">
        <v>2448</v>
      </c>
      <c r="J11" s="86" t="s">
        <v>510</v>
      </c>
      <c r="K11" s="86">
        <v>1</v>
      </c>
      <c r="L11" s="87">
        <v>44952</v>
      </c>
      <c r="M11" s="193">
        <v>44991</v>
      </c>
      <c r="N11" s="88">
        <f t="shared" ref="N11" si="20">(+M11-L11)/7</f>
        <v>5.5714285714285712</v>
      </c>
      <c r="O11" s="89" t="s">
        <v>1638</v>
      </c>
      <c r="P11" s="90">
        <v>0</v>
      </c>
      <c r="Q11" s="92">
        <f t="shared" si="2"/>
        <v>0</v>
      </c>
      <c r="R11" s="93">
        <f t="shared" si="3"/>
        <v>0</v>
      </c>
      <c r="S11" s="93">
        <f t="shared" si="4"/>
        <v>0</v>
      </c>
      <c r="T11" s="93">
        <f t="shared" si="5"/>
        <v>5.5714285714285712</v>
      </c>
      <c r="U11" s="94" t="str">
        <f t="shared" si="6"/>
        <v>VENCIDA</v>
      </c>
      <c r="V11" s="94" t="str">
        <f t="shared" si="7"/>
        <v>VENCIDO</v>
      </c>
      <c r="W11" s="81" t="s">
        <v>2457</v>
      </c>
      <c r="X11" s="81" t="str">
        <f t="shared" si="17"/>
        <v>H1Denuncia2022-243507-82111</v>
      </c>
      <c r="Y11" s="95">
        <f t="shared" si="8"/>
        <v>1</v>
      </c>
      <c r="Z11" s="95" t="str">
        <f t="shared" si="19"/>
        <v>H1Denuncia2022-243507-82111 - 1</v>
      </c>
      <c r="AA11" s="77">
        <f t="shared" si="14"/>
        <v>1</v>
      </c>
      <c r="AB11" s="77">
        <f t="shared" si="15"/>
        <v>1</v>
      </c>
      <c r="AC11" s="77" t="str">
        <f t="shared" si="11"/>
        <v>H1Denuncia2022-243507-82111.</v>
      </c>
      <c r="AD11" s="77" t="str">
        <f t="shared" si="16"/>
        <v>H1Denuncia2022-243507-82111</v>
      </c>
      <c r="AE11" s="96"/>
      <c r="AF11" s="97"/>
      <c r="AG11" s="98"/>
    </row>
    <row r="12" spans="1:37" s="10" customFormat="1" ht="291" customHeight="1" x14ac:dyDescent="0.2">
      <c r="A12" s="81">
        <f>IF(ISBLANK(D12),"",COUNTA($D$2:D12))</f>
        <v>7</v>
      </c>
      <c r="B12" s="82">
        <f t="shared" si="0"/>
        <v>11</v>
      </c>
      <c r="C12" s="83"/>
      <c r="D12" s="82" t="s">
        <v>676</v>
      </c>
      <c r="E12" s="81" t="s">
        <v>1814</v>
      </c>
      <c r="F12" s="84" t="s">
        <v>2449</v>
      </c>
      <c r="G12" s="84" t="s">
        <v>2450</v>
      </c>
      <c r="H12" s="84" t="s">
        <v>2451</v>
      </c>
      <c r="I12" s="85" t="s">
        <v>2465</v>
      </c>
      <c r="J12" s="85" t="s">
        <v>2452</v>
      </c>
      <c r="K12" s="89">
        <v>1</v>
      </c>
      <c r="L12" s="87">
        <v>44957</v>
      </c>
      <c r="M12" s="193">
        <v>45000</v>
      </c>
      <c r="N12" s="88">
        <f t="shared" ref="N12:N25" si="21">(+M12-L12)/7</f>
        <v>6.1428571428571432</v>
      </c>
      <c r="O12" s="89" t="s">
        <v>1638</v>
      </c>
      <c r="P12" s="90">
        <v>0</v>
      </c>
      <c r="Q12" s="92">
        <f t="shared" si="2"/>
        <v>0</v>
      </c>
      <c r="R12" s="93">
        <f t="shared" si="3"/>
        <v>0</v>
      </c>
      <c r="S12" s="93">
        <f t="shared" si="4"/>
        <v>0</v>
      </c>
      <c r="T12" s="93">
        <f t="shared" si="5"/>
        <v>6.1428571428571432</v>
      </c>
      <c r="U12" s="94" t="str">
        <f t="shared" si="6"/>
        <v>VENCIDA</v>
      </c>
      <c r="V12" s="94" t="str">
        <f t="shared" si="7"/>
        <v>VENCIDO</v>
      </c>
      <c r="W12" s="81" t="s">
        <v>2457</v>
      </c>
      <c r="X12" s="81" t="str">
        <f t="shared" si="17"/>
        <v>H2Denuncia2022-243507-82111</v>
      </c>
      <c r="Y12" s="95">
        <f t="shared" si="8"/>
        <v>1</v>
      </c>
      <c r="Z12" s="95" t="str">
        <f t="shared" si="19"/>
        <v>H2Denuncia2022-243507-82111 - 1</v>
      </c>
      <c r="AA12" s="77">
        <f t="shared" si="14"/>
        <v>1</v>
      </c>
      <c r="AB12" s="77">
        <f t="shared" si="15"/>
        <v>1</v>
      </c>
      <c r="AC12" s="77" t="str">
        <f t="shared" si="11"/>
        <v>H2Denuncia2022-243507-82111.</v>
      </c>
      <c r="AD12" s="77" t="str">
        <f t="shared" si="16"/>
        <v>H2Denuncia2022-243507-82111</v>
      </c>
      <c r="AE12" s="96"/>
      <c r="AF12" s="97"/>
      <c r="AG12" s="98"/>
    </row>
    <row r="13" spans="1:37" s="10" customFormat="1" ht="291" customHeight="1" x14ac:dyDescent="0.2">
      <c r="A13" s="81">
        <f>IF(ISBLANK(D13),"",COUNTA($D$2:D13))</f>
        <v>8</v>
      </c>
      <c r="B13" s="82">
        <f t="shared" si="0"/>
        <v>12</v>
      </c>
      <c r="C13" s="83"/>
      <c r="D13" s="90" t="s">
        <v>676</v>
      </c>
      <c r="E13" s="99" t="s">
        <v>1355</v>
      </c>
      <c r="F13" s="100" t="s">
        <v>2453</v>
      </c>
      <c r="G13" s="100" t="s">
        <v>2454</v>
      </c>
      <c r="H13" s="101" t="s">
        <v>2455</v>
      </c>
      <c r="I13" s="101" t="s">
        <v>2456</v>
      </c>
      <c r="J13" s="102" t="s">
        <v>327</v>
      </c>
      <c r="K13" s="102">
        <v>1</v>
      </c>
      <c r="L13" s="103">
        <v>44953</v>
      </c>
      <c r="M13" s="194">
        <v>45016</v>
      </c>
      <c r="N13" s="88">
        <f t="shared" si="21"/>
        <v>9</v>
      </c>
      <c r="O13" s="89" t="s">
        <v>1638</v>
      </c>
      <c r="P13" s="90">
        <v>0</v>
      </c>
      <c r="Q13" s="92">
        <f t="shared" si="2"/>
        <v>0</v>
      </c>
      <c r="R13" s="93">
        <f t="shared" si="3"/>
        <v>0</v>
      </c>
      <c r="S13" s="93">
        <f t="shared" si="4"/>
        <v>0</v>
      </c>
      <c r="T13" s="93">
        <f t="shared" si="5"/>
        <v>9</v>
      </c>
      <c r="U13" s="94" t="str">
        <f t="shared" si="6"/>
        <v>VENCIDA</v>
      </c>
      <c r="V13" s="94" t="str">
        <f t="shared" si="7"/>
        <v>VENCIDO</v>
      </c>
      <c r="W13" s="81" t="s">
        <v>2457</v>
      </c>
      <c r="X13" s="81" t="str">
        <f t="shared" si="17"/>
        <v>H3Denuncia2022-243507-82111</v>
      </c>
      <c r="Y13" s="95">
        <f t="shared" si="8"/>
        <v>1</v>
      </c>
      <c r="Z13" s="95" t="str">
        <f t="shared" si="19"/>
        <v>H3Denuncia2022-243507-82111 - 1</v>
      </c>
      <c r="AA13" s="77">
        <f t="shared" si="14"/>
        <v>1</v>
      </c>
      <c r="AB13" s="77">
        <f t="shared" si="15"/>
        <v>1</v>
      </c>
      <c r="AC13" s="77" t="str">
        <f t="shared" si="11"/>
        <v>H3Denuncia2022-243507-82111.</v>
      </c>
      <c r="AD13" s="77" t="str">
        <f t="shared" si="16"/>
        <v>H3Denuncia2022-243507-82111</v>
      </c>
      <c r="AE13" s="96"/>
      <c r="AF13" s="97"/>
      <c r="AG13" s="98"/>
    </row>
    <row r="14" spans="1:37" s="10" customFormat="1" ht="291" customHeight="1" x14ac:dyDescent="0.2">
      <c r="A14" s="81">
        <f>IF(ISBLANK(D14),"",COUNTA($D$2:D14))</f>
        <v>9</v>
      </c>
      <c r="B14" s="82">
        <f t="shared" si="0"/>
        <v>13</v>
      </c>
      <c r="C14" s="83"/>
      <c r="D14" s="82" t="s">
        <v>2435</v>
      </c>
      <c r="E14" s="81" t="s">
        <v>1762</v>
      </c>
      <c r="F14" s="84" t="s">
        <v>2436</v>
      </c>
      <c r="G14" s="84" t="s">
        <v>2437</v>
      </c>
      <c r="H14" s="85" t="s">
        <v>2438</v>
      </c>
      <c r="I14" s="85" t="s">
        <v>2439</v>
      </c>
      <c r="J14" s="86" t="s">
        <v>2440</v>
      </c>
      <c r="K14" s="86">
        <v>3</v>
      </c>
      <c r="L14" s="104">
        <v>44995</v>
      </c>
      <c r="M14" s="191">
        <v>45026</v>
      </c>
      <c r="N14" s="88">
        <f t="shared" si="21"/>
        <v>4.4285714285714288</v>
      </c>
      <c r="O14" s="89" t="s">
        <v>1638</v>
      </c>
      <c r="P14" s="90">
        <v>0</v>
      </c>
      <c r="Q14" s="92">
        <f t="shared" si="2"/>
        <v>0</v>
      </c>
      <c r="R14" s="93">
        <f t="shared" si="3"/>
        <v>0</v>
      </c>
      <c r="S14" s="93">
        <f t="shared" si="4"/>
        <v>0</v>
      </c>
      <c r="T14" s="93">
        <f t="shared" si="5"/>
        <v>4.4285714285714288</v>
      </c>
      <c r="U14" s="94" t="str">
        <f t="shared" si="6"/>
        <v>VENCIDA</v>
      </c>
      <c r="V14" s="94" t="str">
        <f t="shared" si="7"/>
        <v>VENCIDO</v>
      </c>
      <c r="W14" s="81" t="s">
        <v>2458</v>
      </c>
      <c r="X14" s="81" t="str">
        <f t="shared" si="17"/>
        <v>H1Denuncia2022-238372-82111</v>
      </c>
      <c r="Y14" s="95">
        <f t="shared" si="8"/>
        <v>1</v>
      </c>
      <c r="Z14" s="95" t="str">
        <f t="shared" si="19"/>
        <v>H1Denuncia2022-238372-82111 - 1</v>
      </c>
      <c r="AA14" s="77">
        <f t="shared" si="14"/>
        <v>1</v>
      </c>
      <c r="AB14" s="77">
        <f t="shared" si="15"/>
        <v>1</v>
      </c>
      <c r="AC14" s="77" t="str">
        <f t="shared" si="11"/>
        <v>H1Denuncia2022-238372-82111.</v>
      </c>
      <c r="AD14" s="77" t="str">
        <f t="shared" si="16"/>
        <v>H1Denuncia2022-238372-82111</v>
      </c>
      <c r="AE14" s="96"/>
      <c r="AF14" s="97"/>
      <c r="AG14" s="98"/>
    </row>
    <row r="15" spans="1:37" s="10" customFormat="1" ht="291" customHeight="1" x14ac:dyDescent="0.2">
      <c r="A15" s="81">
        <f>IF(ISBLANK(D15),"",COUNTA($D$2:D15))</f>
        <v>10</v>
      </c>
      <c r="B15" s="82">
        <f t="shared" si="0"/>
        <v>14</v>
      </c>
      <c r="C15" s="83"/>
      <c r="D15" s="90" t="s">
        <v>676</v>
      </c>
      <c r="E15" s="99" t="s">
        <v>1814</v>
      </c>
      <c r="F15" s="100" t="s">
        <v>2441</v>
      </c>
      <c r="G15" s="100" t="s">
        <v>2442</v>
      </c>
      <c r="H15" s="101" t="s">
        <v>2443</v>
      </c>
      <c r="I15" s="101" t="s">
        <v>2444</v>
      </c>
      <c r="J15" s="102" t="s">
        <v>2440</v>
      </c>
      <c r="K15" s="102">
        <v>3</v>
      </c>
      <c r="L15" s="105">
        <v>44995</v>
      </c>
      <c r="M15" s="195">
        <v>45026</v>
      </c>
      <c r="N15" s="88">
        <f t="shared" si="21"/>
        <v>4.4285714285714288</v>
      </c>
      <c r="O15" s="89" t="s">
        <v>1638</v>
      </c>
      <c r="P15" s="90">
        <v>0</v>
      </c>
      <c r="Q15" s="92">
        <f t="shared" si="2"/>
        <v>0</v>
      </c>
      <c r="R15" s="93">
        <f t="shared" si="3"/>
        <v>0</v>
      </c>
      <c r="S15" s="93">
        <f t="shared" si="4"/>
        <v>0</v>
      </c>
      <c r="T15" s="93">
        <f t="shared" si="5"/>
        <v>4.4285714285714288</v>
      </c>
      <c r="U15" s="94" t="str">
        <f t="shared" si="6"/>
        <v>VENCIDA</v>
      </c>
      <c r="V15" s="94" t="str">
        <f t="shared" si="7"/>
        <v>VENCIDO</v>
      </c>
      <c r="W15" s="81" t="s">
        <v>2458</v>
      </c>
      <c r="X15" s="81" t="str">
        <f t="shared" si="17"/>
        <v>H2Denuncia2022-238372-82111</v>
      </c>
      <c r="Y15" s="95">
        <f t="shared" si="8"/>
        <v>1</v>
      </c>
      <c r="Z15" s="95" t="str">
        <f t="shared" si="19"/>
        <v>H2Denuncia2022-238372-82111 - 1</v>
      </c>
      <c r="AA15" s="77">
        <f t="shared" si="14"/>
        <v>1</v>
      </c>
      <c r="AB15" s="77">
        <f t="shared" si="15"/>
        <v>1</v>
      </c>
      <c r="AC15" s="77" t="str">
        <f t="shared" si="11"/>
        <v>H2Denuncia2022-238372-82111.</v>
      </c>
      <c r="AD15" s="77" t="str">
        <f t="shared" si="16"/>
        <v>H2Denuncia2022-238372-82111</v>
      </c>
      <c r="AE15" s="96"/>
      <c r="AF15" s="97"/>
      <c r="AG15" s="98"/>
    </row>
    <row r="16" spans="1:37" s="10" customFormat="1" ht="291" customHeight="1" x14ac:dyDescent="0.2">
      <c r="A16" s="81">
        <f>IF(ISBLANK(D16),"",COUNTA($D$2:D16))</f>
        <v>11</v>
      </c>
      <c r="B16" s="82">
        <f t="shared" si="0"/>
        <v>15</v>
      </c>
      <c r="C16" s="83"/>
      <c r="D16" s="90" t="s">
        <v>2425</v>
      </c>
      <c r="E16" s="99" t="s">
        <v>2426</v>
      </c>
      <c r="F16" s="100" t="s">
        <v>2460</v>
      </c>
      <c r="G16" s="100" t="s">
        <v>2427</v>
      </c>
      <c r="H16" s="100" t="s">
        <v>2428</v>
      </c>
      <c r="I16" s="100" t="s">
        <v>2429</v>
      </c>
      <c r="J16" s="102" t="s">
        <v>2430</v>
      </c>
      <c r="K16" s="102">
        <v>1</v>
      </c>
      <c r="L16" s="106">
        <v>45082</v>
      </c>
      <c r="M16" s="196">
        <v>45142</v>
      </c>
      <c r="N16" s="88">
        <f t="shared" si="21"/>
        <v>8.5714285714285712</v>
      </c>
      <c r="O16" s="89" t="s">
        <v>2434</v>
      </c>
      <c r="P16" s="90">
        <v>0</v>
      </c>
      <c r="Q16" s="92">
        <f t="shared" si="2"/>
        <v>0</v>
      </c>
      <c r="R16" s="93">
        <f t="shared" si="3"/>
        <v>0</v>
      </c>
      <c r="S16" s="93">
        <f t="shared" si="4"/>
        <v>0</v>
      </c>
      <c r="T16" s="93">
        <f t="shared" si="5"/>
        <v>0</v>
      </c>
      <c r="U16" s="94" t="str">
        <f t="shared" si="6"/>
        <v>EN TERMINO</v>
      </c>
      <c r="V16" s="94" t="str">
        <f t="shared" si="7"/>
        <v>EN TERMINO</v>
      </c>
      <c r="W16" s="81" t="s">
        <v>2459</v>
      </c>
      <c r="X16" s="81" t="str">
        <f t="shared" si="17"/>
        <v>H8ACEstampillaUNAL</v>
      </c>
      <c r="Y16" s="95">
        <f t="shared" si="8"/>
        <v>1</v>
      </c>
      <c r="Z16" s="95" t="str">
        <f t="shared" si="19"/>
        <v>H8ACEstampillaUNAL - 1</v>
      </c>
      <c r="AA16" s="77">
        <f t="shared" si="14"/>
        <v>3</v>
      </c>
      <c r="AB16" s="77">
        <f t="shared" si="15"/>
        <v>3</v>
      </c>
      <c r="AC16" s="77" t="str">
        <f t="shared" si="11"/>
        <v>H8ACEstampillaUNAL.</v>
      </c>
      <c r="AD16" s="77" t="str">
        <f t="shared" si="16"/>
        <v>H8ACEstampillaUNAL</v>
      </c>
      <c r="AE16" s="96"/>
      <c r="AF16" s="97"/>
      <c r="AG16" s="98"/>
    </row>
    <row r="17" spans="1:33" s="10" customFormat="1" ht="291" customHeight="1" x14ac:dyDescent="0.2">
      <c r="A17" s="81" t="str">
        <f>IF(ISBLANK(D17),"",COUNTA($D$2:D17))</f>
        <v/>
      </c>
      <c r="B17" s="82">
        <f t="shared" si="0"/>
        <v>16</v>
      </c>
      <c r="C17" s="83"/>
      <c r="D17" s="90"/>
      <c r="E17" s="99" t="s">
        <v>2426</v>
      </c>
      <c r="F17" s="100" t="s">
        <v>2461</v>
      </c>
      <c r="G17" s="100" t="s">
        <v>2427</v>
      </c>
      <c r="H17" s="100" t="s">
        <v>2431</v>
      </c>
      <c r="I17" s="101" t="s">
        <v>2432</v>
      </c>
      <c r="J17" s="102" t="s">
        <v>2433</v>
      </c>
      <c r="K17" s="102">
        <v>1</v>
      </c>
      <c r="L17" s="106">
        <v>45143</v>
      </c>
      <c r="M17" s="196">
        <v>45169</v>
      </c>
      <c r="N17" s="88">
        <f t="shared" si="21"/>
        <v>3.7142857142857144</v>
      </c>
      <c r="O17" s="89" t="s">
        <v>2434</v>
      </c>
      <c r="P17" s="90">
        <v>0</v>
      </c>
      <c r="Q17" s="92">
        <f t="shared" si="2"/>
        <v>0</v>
      </c>
      <c r="R17" s="93">
        <f t="shared" si="3"/>
        <v>0</v>
      </c>
      <c r="S17" s="93">
        <f t="shared" si="4"/>
        <v>0</v>
      </c>
      <c r="T17" s="93">
        <f t="shared" si="5"/>
        <v>0</v>
      </c>
      <c r="U17" s="94" t="str">
        <f t="shared" si="6"/>
        <v>EN TERMINO</v>
      </c>
      <c r="V17" s="94" t="str">
        <f t="shared" si="7"/>
        <v/>
      </c>
      <c r="W17" s="81" t="s">
        <v>2459</v>
      </c>
      <c r="X17" s="81" t="str">
        <f t="shared" si="17"/>
        <v>H8ACEstampillaUNAL</v>
      </c>
      <c r="Y17" s="95">
        <f t="shared" si="8"/>
        <v>2</v>
      </c>
      <c r="Z17" s="95" t="str">
        <f t="shared" si="19"/>
        <v>H8ACEstampillaUNAL - 2</v>
      </c>
      <c r="AA17" s="77">
        <f t="shared" si="14"/>
        <v>3</v>
      </c>
      <c r="AB17" s="77">
        <f t="shared" si="15"/>
        <v>3</v>
      </c>
      <c r="AC17" s="77" t="str">
        <f t="shared" si="11"/>
        <v>H8ACEstampillaUNAL.</v>
      </c>
      <c r="AD17" s="77" t="str">
        <f t="shared" si="16"/>
        <v>H8ACEstampillaUNAL</v>
      </c>
      <c r="AE17" s="96"/>
      <c r="AF17" s="97"/>
      <c r="AG17" s="98"/>
    </row>
    <row r="18" spans="1:33" s="10" customFormat="1" ht="291" customHeight="1" x14ac:dyDescent="0.2">
      <c r="A18" s="81">
        <f>IF(ISBLANK(D18),"",COUNTA($D$2:D18))</f>
        <v>12</v>
      </c>
      <c r="B18" s="82">
        <f t="shared" si="0"/>
        <v>17</v>
      </c>
      <c r="C18" s="83"/>
      <c r="D18" s="82" t="s">
        <v>676</v>
      </c>
      <c r="E18" s="81" t="s">
        <v>2404</v>
      </c>
      <c r="F18" s="84" t="s">
        <v>2373</v>
      </c>
      <c r="G18" s="84" t="s">
        <v>2374</v>
      </c>
      <c r="H18" s="84" t="s">
        <v>2375</v>
      </c>
      <c r="I18" s="86" t="s">
        <v>2376</v>
      </c>
      <c r="J18" s="86" t="s">
        <v>2377</v>
      </c>
      <c r="K18" s="86">
        <v>1</v>
      </c>
      <c r="L18" s="87">
        <v>44927</v>
      </c>
      <c r="M18" s="193">
        <v>45291</v>
      </c>
      <c r="N18" s="88">
        <f t="shared" si="21"/>
        <v>52</v>
      </c>
      <c r="O18" s="89" t="s">
        <v>1662</v>
      </c>
      <c r="P18" s="90">
        <v>0</v>
      </c>
      <c r="Q18" s="92">
        <f t="shared" si="2"/>
        <v>0</v>
      </c>
      <c r="R18" s="93">
        <f t="shared" si="3"/>
        <v>0</v>
      </c>
      <c r="S18" s="93">
        <f t="shared" si="4"/>
        <v>0</v>
      </c>
      <c r="T18" s="93">
        <f t="shared" si="5"/>
        <v>0</v>
      </c>
      <c r="U18" s="94" t="str">
        <f t="shared" si="6"/>
        <v>EN TERMINO</v>
      </c>
      <c r="V18" s="94" t="str">
        <f t="shared" si="7"/>
        <v>EN TERMINO</v>
      </c>
      <c r="W18" s="81" t="s">
        <v>2402</v>
      </c>
      <c r="X18" s="81" t="str">
        <f t="shared" si="17"/>
        <v>H1ACQuibdó-Medellín</v>
      </c>
      <c r="Y18" s="95">
        <f t="shared" si="8"/>
        <v>1</v>
      </c>
      <c r="Z18" s="95" t="str">
        <f t="shared" si="19"/>
        <v>H1ACQuibdó-Medellín - 1</v>
      </c>
      <c r="AA18" s="77">
        <f t="shared" si="14"/>
        <v>3</v>
      </c>
      <c r="AB18" s="77">
        <f t="shared" si="15"/>
        <v>3</v>
      </c>
      <c r="AC18" s="77" t="str">
        <f t="shared" si="11"/>
        <v>H1ACQuibdó-Medellín.</v>
      </c>
      <c r="AD18" s="77" t="str">
        <f t="shared" si="16"/>
        <v>H1ACQuibdó-Medellín</v>
      </c>
      <c r="AE18" s="96"/>
      <c r="AF18" s="97"/>
      <c r="AG18" s="98"/>
    </row>
    <row r="19" spans="1:33" s="10" customFormat="1" ht="291" customHeight="1" x14ac:dyDescent="0.2">
      <c r="A19" s="81">
        <f>IF(ISBLANK(D19),"",COUNTA($D$2:D19))</f>
        <v>13</v>
      </c>
      <c r="B19" s="82">
        <f t="shared" si="0"/>
        <v>18</v>
      </c>
      <c r="C19" s="83"/>
      <c r="D19" s="82" t="s">
        <v>2378</v>
      </c>
      <c r="E19" s="81" t="s">
        <v>1814</v>
      </c>
      <c r="F19" s="84" t="s">
        <v>2418</v>
      </c>
      <c r="G19" s="84" t="s">
        <v>2379</v>
      </c>
      <c r="H19" s="84" t="s">
        <v>2406</v>
      </c>
      <c r="I19" s="86" t="s">
        <v>2380</v>
      </c>
      <c r="J19" s="86" t="s">
        <v>2407</v>
      </c>
      <c r="K19" s="86">
        <v>1</v>
      </c>
      <c r="L19" s="87">
        <v>44927</v>
      </c>
      <c r="M19" s="193">
        <v>45087</v>
      </c>
      <c r="N19" s="88">
        <f t="shared" si="21"/>
        <v>22.857142857142858</v>
      </c>
      <c r="O19" s="89" t="s">
        <v>1662</v>
      </c>
      <c r="P19" s="90">
        <v>0</v>
      </c>
      <c r="Q19" s="92">
        <f t="shared" si="2"/>
        <v>0</v>
      </c>
      <c r="R19" s="93">
        <f t="shared" si="3"/>
        <v>0</v>
      </c>
      <c r="S19" s="93">
        <f t="shared" si="4"/>
        <v>0</v>
      </c>
      <c r="T19" s="93">
        <f t="shared" si="5"/>
        <v>22.857142857142858</v>
      </c>
      <c r="U19" s="94" t="str">
        <f t="shared" si="6"/>
        <v>VENCIDA</v>
      </c>
      <c r="V19" s="94" t="str">
        <f t="shared" si="7"/>
        <v>VENCIDO</v>
      </c>
      <c r="W19" s="81" t="s">
        <v>2402</v>
      </c>
      <c r="X19" s="81" t="str">
        <f t="shared" si="17"/>
        <v>H2ACQuibdó-Medellín</v>
      </c>
      <c r="Y19" s="95">
        <f t="shared" si="8"/>
        <v>1</v>
      </c>
      <c r="Z19" s="95" t="str">
        <f t="shared" si="19"/>
        <v>H2ACQuibdó-Medellín - 1</v>
      </c>
      <c r="AA19" s="77">
        <f t="shared" si="14"/>
        <v>1</v>
      </c>
      <c r="AB19" s="77">
        <f t="shared" si="15"/>
        <v>1</v>
      </c>
      <c r="AC19" s="77" t="str">
        <f t="shared" si="11"/>
        <v>H2ACQuibdó-Medellín.</v>
      </c>
      <c r="AD19" s="77" t="str">
        <f t="shared" si="16"/>
        <v>H2ACQuibdó-Medellín</v>
      </c>
      <c r="AE19" s="96"/>
      <c r="AF19" s="97"/>
      <c r="AG19" s="98"/>
    </row>
    <row r="20" spans="1:33" s="10" customFormat="1" ht="291" customHeight="1" x14ac:dyDescent="0.2">
      <c r="A20" s="81">
        <f>IF(ISBLANK(D20),"",COUNTA($D$2:D20))</f>
        <v>14</v>
      </c>
      <c r="B20" s="82">
        <f t="shared" si="0"/>
        <v>19</v>
      </c>
      <c r="C20" s="83"/>
      <c r="D20" s="82" t="s">
        <v>676</v>
      </c>
      <c r="E20" s="81" t="s">
        <v>2405</v>
      </c>
      <c r="F20" s="84" t="s">
        <v>2381</v>
      </c>
      <c r="G20" s="84" t="s">
        <v>2382</v>
      </c>
      <c r="H20" s="85" t="s">
        <v>2419</v>
      </c>
      <c r="I20" s="85" t="s">
        <v>2408</v>
      </c>
      <c r="J20" s="86" t="s">
        <v>2420</v>
      </c>
      <c r="K20" s="86">
        <v>2</v>
      </c>
      <c r="L20" s="87">
        <v>44927</v>
      </c>
      <c r="M20" s="193">
        <v>45087</v>
      </c>
      <c r="N20" s="88">
        <f t="shared" si="21"/>
        <v>22.857142857142858</v>
      </c>
      <c r="O20" s="89" t="s">
        <v>1662</v>
      </c>
      <c r="P20" s="90">
        <v>0</v>
      </c>
      <c r="Q20" s="92">
        <f t="shared" si="2"/>
        <v>0</v>
      </c>
      <c r="R20" s="93">
        <f t="shared" si="3"/>
        <v>0</v>
      </c>
      <c r="S20" s="93">
        <f t="shared" si="4"/>
        <v>0</v>
      </c>
      <c r="T20" s="93">
        <f t="shared" si="5"/>
        <v>22.857142857142858</v>
      </c>
      <c r="U20" s="94" t="str">
        <f t="shared" si="6"/>
        <v>VENCIDA</v>
      </c>
      <c r="V20" s="94" t="str">
        <f t="shared" si="7"/>
        <v>VENCIDO</v>
      </c>
      <c r="W20" s="81" t="s">
        <v>2402</v>
      </c>
      <c r="X20" s="81" t="str">
        <f t="shared" si="17"/>
        <v>H3ACQuibdó-Medellín</v>
      </c>
      <c r="Y20" s="95">
        <f t="shared" si="8"/>
        <v>1</v>
      </c>
      <c r="Z20" s="95" t="str">
        <f t="shared" si="19"/>
        <v>H3ACQuibdó-Medellín - 1</v>
      </c>
      <c r="AA20" s="77">
        <f t="shared" si="14"/>
        <v>1</v>
      </c>
      <c r="AB20" s="77">
        <f t="shared" si="15"/>
        <v>1</v>
      </c>
      <c r="AC20" s="77" t="str">
        <f t="shared" si="11"/>
        <v>H3ACQuibdó-Medellín.</v>
      </c>
      <c r="AD20" s="77" t="str">
        <f t="shared" si="16"/>
        <v>H3ACQuibdó-Medellín</v>
      </c>
      <c r="AE20" s="96"/>
      <c r="AF20" s="97"/>
      <c r="AG20" s="98"/>
    </row>
    <row r="21" spans="1:33" s="10" customFormat="1" ht="291" customHeight="1" x14ac:dyDescent="0.2">
      <c r="A21" s="81">
        <f>IF(ISBLANK(D21),"",COUNTA($D$2:D21))</f>
        <v>15</v>
      </c>
      <c r="B21" s="82">
        <f t="shared" si="0"/>
        <v>20</v>
      </c>
      <c r="C21" s="83"/>
      <c r="D21" s="82" t="s">
        <v>676</v>
      </c>
      <c r="E21" s="81" t="s">
        <v>1762</v>
      </c>
      <c r="F21" s="84" t="s">
        <v>2383</v>
      </c>
      <c r="G21" s="84" t="s">
        <v>2384</v>
      </c>
      <c r="H21" s="107" t="s">
        <v>2421</v>
      </c>
      <c r="I21" s="107" t="s">
        <v>2408</v>
      </c>
      <c r="J21" s="107" t="s">
        <v>2420</v>
      </c>
      <c r="K21" s="86">
        <v>2</v>
      </c>
      <c r="L21" s="87">
        <v>44927</v>
      </c>
      <c r="M21" s="193">
        <v>45087</v>
      </c>
      <c r="N21" s="88">
        <f t="shared" si="21"/>
        <v>22.857142857142858</v>
      </c>
      <c r="O21" s="89" t="s">
        <v>1662</v>
      </c>
      <c r="P21" s="90">
        <v>1</v>
      </c>
      <c r="Q21" s="92">
        <f t="shared" si="2"/>
        <v>50</v>
      </c>
      <c r="R21" s="93">
        <f t="shared" si="3"/>
        <v>11.428571428571429</v>
      </c>
      <c r="S21" s="93">
        <f t="shared" si="4"/>
        <v>11.428571428571429</v>
      </c>
      <c r="T21" s="93">
        <f t="shared" si="5"/>
        <v>22.857142857142858</v>
      </c>
      <c r="U21" s="94" t="str">
        <f t="shared" si="6"/>
        <v>VENCIDA</v>
      </c>
      <c r="V21" s="94" t="str">
        <f t="shared" si="7"/>
        <v>VENCIDO</v>
      </c>
      <c r="W21" s="81" t="s">
        <v>2402</v>
      </c>
      <c r="X21" s="81" t="str">
        <f t="shared" si="17"/>
        <v>H4ACQuibdó-Medellín</v>
      </c>
      <c r="Y21" s="95">
        <f t="shared" si="8"/>
        <v>1</v>
      </c>
      <c r="Z21" s="95" t="str">
        <f t="shared" si="19"/>
        <v>H4ACQuibdó-Medellín - 1</v>
      </c>
      <c r="AA21" s="77">
        <f t="shared" si="14"/>
        <v>1</v>
      </c>
      <c r="AB21" s="77">
        <f t="shared" si="15"/>
        <v>1</v>
      </c>
      <c r="AC21" s="77" t="str">
        <f t="shared" si="11"/>
        <v>H4ACQuibdó-Medellín.</v>
      </c>
      <c r="AD21" s="77" t="str">
        <f t="shared" si="16"/>
        <v>H4ACQuibdó-Medellín</v>
      </c>
      <c r="AE21" s="96"/>
      <c r="AF21" s="97"/>
      <c r="AG21" s="98"/>
    </row>
    <row r="22" spans="1:33" s="10" customFormat="1" ht="291" customHeight="1" x14ac:dyDescent="0.2">
      <c r="A22" s="81">
        <f>IF(ISBLANK(D22),"",COUNTA($D$2:D22))</f>
        <v>16</v>
      </c>
      <c r="B22" s="82">
        <f t="shared" si="0"/>
        <v>21</v>
      </c>
      <c r="C22" s="83"/>
      <c r="D22" s="81" t="s">
        <v>2385</v>
      </c>
      <c r="E22" s="81" t="s">
        <v>1814</v>
      </c>
      <c r="F22" s="84" t="s">
        <v>2386</v>
      </c>
      <c r="G22" s="84" t="s">
        <v>2387</v>
      </c>
      <c r="H22" s="84" t="s">
        <v>2409</v>
      </c>
      <c r="I22" s="86" t="s">
        <v>2388</v>
      </c>
      <c r="J22" s="86" t="s">
        <v>2389</v>
      </c>
      <c r="K22" s="86">
        <v>1</v>
      </c>
      <c r="L22" s="87">
        <v>44927</v>
      </c>
      <c r="M22" s="193">
        <v>45291</v>
      </c>
      <c r="N22" s="88">
        <f t="shared" si="21"/>
        <v>52</v>
      </c>
      <c r="O22" s="89" t="s">
        <v>1662</v>
      </c>
      <c r="P22" s="90">
        <v>0.75</v>
      </c>
      <c r="Q22" s="92">
        <f t="shared" si="2"/>
        <v>75</v>
      </c>
      <c r="R22" s="93">
        <f t="shared" si="3"/>
        <v>39</v>
      </c>
      <c r="S22" s="93">
        <f t="shared" si="4"/>
        <v>0</v>
      </c>
      <c r="T22" s="93">
        <f t="shared" si="5"/>
        <v>0</v>
      </c>
      <c r="U22" s="94" t="str">
        <f t="shared" si="6"/>
        <v>CON AVANCE</v>
      </c>
      <c r="V22" s="94" t="str">
        <f t="shared" si="7"/>
        <v>CON AVANCE</v>
      </c>
      <c r="W22" s="81" t="s">
        <v>2402</v>
      </c>
      <c r="X22" s="81" t="str">
        <f t="shared" si="17"/>
        <v>H5ACQuibdó-Medellín</v>
      </c>
      <c r="Y22" s="95">
        <f t="shared" si="8"/>
        <v>1</v>
      </c>
      <c r="Z22" s="95" t="str">
        <f t="shared" si="19"/>
        <v>H5ACQuibdó-Medellín - 1</v>
      </c>
      <c r="AA22" s="77">
        <f t="shared" si="14"/>
        <v>4</v>
      </c>
      <c r="AB22" s="77">
        <f t="shared" si="15"/>
        <v>4</v>
      </c>
      <c r="AC22" s="77" t="str">
        <f t="shared" si="11"/>
        <v>H5ACQuibdó-Medellín.</v>
      </c>
      <c r="AD22" s="77" t="str">
        <f t="shared" si="16"/>
        <v>H5ACQuibdó-Medellín</v>
      </c>
      <c r="AE22" s="96"/>
      <c r="AF22" s="97"/>
      <c r="AG22" s="98"/>
    </row>
    <row r="23" spans="1:33" s="10" customFormat="1" ht="291" customHeight="1" x14ac:dyDescent="0.2">
      <c r="A23" s="81">
        <f>IF(ISBLANK(D23),"",COUNTA($D$2:D23))</f>
        <v>17</v>
      </c>
      <c r="B23" s="82">
        <f t="shared" si="0"/>
        <v>22</v>
      </c>
      <c r="C23" s="83"/>
      <c r="D23" s="82" t="s">
        <v>676</v>
      </c>
      <c r="E23" s="81" t="s">
        <v>1814</v>
      </c>
      <c r="F23" s="84" t="s">
        <v>2390</v>
      </c>
      <c r="G23" s="84" t="s">
        <v>2391</v>
      </c>
      <c r="H23" s="85" t="s">
        <v>2392</v>
      </c>
      <c r="I23" s="85" t="s">
        <v>2393</v>
      </c>
      <c r="J23" s="86" t="s">
        <v>2394</v>
      </c>
      <c r="K23" s="86">
        <v>1</v>
      </c>
      <c r="L23" s="103">
        <v>44927</v>
      </c>
      <c r="M23" s="196">
        <v>45107</v>
      </c>
      <c r="N23" s="88">
        <v>24</v>
      </c>
      <c r="O23" s="89" t="s">
        <v>1662</v>
      </c>
      <c r="P23" s="90">
        <v>0</v>
      </c>
      <c r="Q23" s="92">
        <f t="shared" si="2"/>
        <v>0</v>
      </c>
      <c r="R23" s="93">
        <f t="shared" si="3"/>
        <v>0</v>
      </c>
      <c r="S23" s="93">
        <f t="shared" si="4"/>
        <v>0</v>
      </c>
      <c r="T23" s="93">
        <f t="shared" si="5"/>
        <v>24</v>
      </c>
      <c r="U23" s="94" t="str">
        <f t="shared" si="6"/>
        <v>VENCIDA</v>
      </c>
      <c r="V23" s="94" t="str">
        <f t="shared" si="7"/>
        <v>VENCIDO</v>
      </c>
      <c r="W23" s="81" t="s">
        <v>2402</v>
      </c>
      <c r="X23" s="81" t="str">
        <f t="shared" si="17"/>
        <v>H6ACQuibdó-Medellín</v>
      </c>
      <c r="Y23" s="95">
        <f t="shared" si="8"/>
        <v>1</v>
      </c>
      <c r="Z23" s="95" t="str">
        <f t="shared" si="19"/>
        <v>H6ACQuibdó-Medellín - 1</v>
      </c>
      <c r="AA23" s="77">
        <f t="shared" si="14"/>
        <v>1</v>
      </c>
      <c r="AB23" s="77">
        <f t="shared" si="15"/>
        <v>1</v>
      </c>
      <c r="AC23" s="77" t="str">
        <f t="shared" si="11"/>
        <v>H6ACQuibdó-Medellín.</v>
      </c>
      <c r="AD23" s="77" t="str">
        <f t="shared" si="16"/>
        <v>H6ACQuibdó-Medellín</v>
      </c>
      <c r="AE23" s="96"/>
      <c r="AF23" s="97"/>
      <c r="AG23" s="98"/>
    </row>
    <row r="24" spans="1:33" s="10" customFormat="1" ht="291" customHeight="1" x14ac:dyDescent="0.2">
      <c r="A24" s="81">
        <f>IF(ISBLANK(D24),"",COUNTA($D$2:D24))</f>
        <v>18</v>
      </c>
      <c r="B24" s="82">
        <f t="shared" si="0"/>
        <v>23</v>
      </c>
      <c r="C24" s="83"/>
      <c r="D24" s="82" t="s">
        <v>676</v>
      </c>
      <c r="E24" s="81" t="s">
        <v>1762</v>
      </c>
      <c r="F24" s="84" t="s">
        <v>2395</v>
      </c>
      <c r="G24" s="84" t="s">
        <v>2396</v>
      </c>
      <c r="H24" s="85" t="s">
        <v>2419</v>
      </c>
      <c r="I24" s="85" t="s">
        <v>2408</v>
      </c>
      <c r="J24" s="86" t="s">
        <v>2420</v>
      </c>
      <c r="K24" s="86">
        <v>2</v>
      </c>
      <c r="L24" s="103">
        <v>44927</v>
      </c>
      <c r="M24" s="196">
        <v>45291</v>
      </c>
      <c r="N24" s="88">
        <f t="shared" si="21"/>
        <v>52</v>
      </c>
      <c r="O24" s="89" t="s">
        <v>1662</v>
      </c>
      <c r="P24" s="90">
        <v>0</v>
      </c>
      <c r="Q24" s="92">
        <f t="shared" si="2"/>
        <v>0</v>
      </c>
      <c r="R24" s="93">
        <f t="shared" si="3"/>
        <v>0</v>
      </c>
      <c r="S24" s="93">
        <f t="shared" si="4"/>
        <v>0</v>
      </c>
      <c r="T24" s="93">
        <f t="shared" si="5"/>
        <v>0</v>
      </c>
      <c r="U24" s="94" t="str">
        <f t="shared" si="6"/>
        <v>EN TERMINO</v>
      </c>
      <c r="V24" s="94" t="str">
        <f t="shared" si="7"/>
        <v>EN TERMINO</v>
      </c>
      <c r="W24" s="81" t="s">
        <v>2402</v>
      </c>
      <c r="X24" s="81" t="str">
        <f t="shared" si="17"/>
        <v>H7ACQuibdó-Medellín</v>
      </c>
      <c r="Y24" s="95">
        <f t="shared" si="8"/>
        <v>1</v>
      </c>
      <c r="Z24" s="95" t="str">
        <f t="shared" si="19"/>
        <v>H7ACQuibdó-Medellín - 1</v>
      </c>
      <c r="AA24" s="77">
        <f t="shared" si="14"/>
        <v>3</v>
      </c>
      <c r="AB24" s="77">
        <f t="shared" si="15"/>
        <v>3</v>
      </c>
      <c r="AC24" s="77" t="str">
        <f t="shared" si="11"/>
        <v>H7ACQuibdó-Medellín.</v>
      </c>
      <c r="AD24" s="77" t="str">
        <f t="shared" si="16"/>
        <v>H7ACQuibdó-Medellín</v>
      </c>
      <c r="AE24" s="96"/>
      <c r="AF24" s="97"/>
      <c r="AG24" s="98"/>
    </row>
    <row r="25" spans="1:33" s="10" customFormat="1" ht="291" customHeight="1" x14ac:dyDescent="0.2">
      <c r="A25" s="81">
        <f>IF(ISBLANK(D25),"",COUNTA($D$2:D25))</f>
        <v>19</v>
      </c>
      <c r="B25" s="82">
        <f t="shared" si="0"/>
        <v>24</v>
      </c>
      <c r="C25" s="83"/>
      <c r="D25" s="90" t="s">
        <v>2397</v>
      </c>
      <c r="E25" s="99" t="s">
        <v>1814</v>
      </c>
      <c r="F25" s="100" t="s">
        <v>2398</v>
      </c>
      <c r="G25" s="100" t="s">
        <v>2399</v>
      </c>
      <c r="H25" s="101" t="s">
        <v>2400</v>
      </c>
      <c r="I25" s="101" t="s">
        <v>2410</v>
      </c>
      <c r="J25" s="102" t="s">
        <v>2401</v>
      </c>
      <c r="K25" s="102">
        <v>2</v>
      </c>
      <c r="L25" s="103">
        <v>45047</v>
      </c>
      <c r="M25" s="196">
        <v>45291</v>
      </c>
      <c r="N25" s="88">
        <f t="shared" si="21"/>
        <v>34.857142857142854</v>
      </c>
      <c r="O25" s="108" t="s">
        <v>1662</v>
      </c>
      <c r="P25" s="90">
        <v>0</v>
      </c>
      <c r="Q25" s="92">
        <f t="shared" si="2"/>
        <v>0</v>
      </c>
      <c r="R25" s="93">
        <f t="shared" si="3"/>
        <v>0</v>
      </c>
      <c r="S25" s="93">
        <f t="shared" si="4"/>
        <v>0</v>
      </c>
      <c r="T25" s="93">
        <f t="shared" si="5"/>
        <v>0</v>
      </c>
      <c r="U25" s="94" t="str">
        <f t="shared" si="6"/>
        <v>EN TERMINO</v>
      </c>
      <c r="V25" s="94" t="str">
        <f t="shared" si="7"/>
        <v>EN TERMINO</v>
      </c>
      <c r="W25" s="81" t="s">
        <v>2402</v>
      </c>
      <c r="X25" s="81" t="str">
        <f t="shared" si="17"/>
        <v>H8ACQuibdó-Medellín</v>
      </c>
      <c r="Y25" s="95">
        <f t="shared" si="8"/>
        <v>1</v>
      </c>
      <c r="Z25" s="95" t="str">
        <f t="shared" si="19"/>
        <v>H8ACQuibdó-Medellín - 1</v>
      </c>
      <c r="AA25" s="77">
        <f t="shared" si="14"/>
        <v>3</v>
      </c>
      <c r="AB25" s="77">
        <f t="shared" si="15"/>
        <v>3</v>
      </c>
      <c r="AC25" s="77" t="str">
        <f t="shared" si="11"/>
        <v>H8ACQuibdó-Medellín.</v>
      </c>
      <c r="AD25" s="77" t="str">
        <f t="shared" si="16"/>
        <v>H8ACQuibdó-Medellín</v>
      </c>
      <c r="AE25" s="96"/>
      <c r="AF25" s="97"/>
      <c r="AG25" s="98"/>
    </row>
    <row r="26" spans="1:33" s="10" customFormat="1" ht="291" customHeight="1" x14ac:dyDescent="0.2">
      <c r="A26" s="81">
        <f>IF(ISBLANK(D26),"",COUNTA($D$2:D26))</f>
        <v>20</v>
      </c>
      <c r="B26" s="82">
        <f t="shared" si="0"/>
        <v>25</v>
      </c>
      <c r="C26" s="83"/>
      <c r="D26" s="82" t="s">
        <v>2358</v>
      </c>
      <c r="E26" s="81" t="s">
        <v>1814</v>
      </c>
      <c r="F26" s="109" t="s">
        <v>2359</v>
      </c>
      <c r="G26" s="109" t="s">
        <v>2341</v>
      </c>
      <c r="H26" s="109" t="s">
        <v>2342</v>
      </c>
      <c r="I26" s="109" t="s">
        <v>2357</v>
      </c>
      <c r="J26" s="90" t="s">
        <v>2343</v>
      </c>
      <c r="K26" s="90">
        <v>1</v>
      </c>
      <c r="L26" s="103">
        <v>44849</v>
      </c>
      <c r="M26" s="194">
        <v>44926</v>
      </c>
      <c r="N26" s="93">
        <f t="shared" ref="N26" si="22">(+M26-L26)/7</f>
        <v>11</v>
      </c>
      <c r="O26" s="90" t="s">
        <v>1638</v>
      </c>
      <c r="P26" s="90">
        <v>0</v>
      </c>
      <c r="Q26" s="92">
        <f t="shared" si="2"/>
        <v>0</v>
      </c>
      <c r="R26" s="93">
        <f t="shared" si="3"/>
        <v>0</v>
      </c>
      <c r="S26" s="93">
        <f t="shared" si="4"/>
        <v>0</v>
      </c>
      <c r="T26" s="93">
        <f t="shared" si="5"/>
        <v>11</v>
      </c>
      <c r="U26" s="94" t="str">
        <f t="shared" si="6"/>
        <v>VENCIDA</v>
      </c>
      <c r="V26" s="94" t="str">
        <f t="shared" si="7"/>
        <v>VENCIDO</v>
      </c>
      <c r="W26" s="81" t="s">
        <v>2367</v>
      </c>
      <c r="X26" s="81" t="str">
        <f t="shared" si="17"/>
        <v>H3PDET-ANTyCAU</v>
      </c>
      <c r="Y26" s="95">
        <f t="shared" si="8"/>
        <v>1</v>
      </c>
      <c r="Z26" s="95" t="str">
        <f t="shared" si="19"/>
        <v>H3PDET-ANTyCAU - 1</v>
      </c>
      <c r="AA26" s="77">
        <f t="shared" si="14"/>
        <v>1</v>
      </c>
      <c r="AB26" s="77">
        <f t="shared" si="15"/>
        <v>1</v>
      </c>
      <c r="AC26" s="77" t="str">
        <f t="shared" si="11"/>
        <v>H3PDET-ANTyCAU.</v>
      </c>
      <c r="AD26" s="77" t="str">
        <f t="shared" si="16"/>
        <v>H3PDET-ANTyCAU</v>
      </c>
      <c r="AE26" s="96"/>
      <c r="AF26" s="97"/>
      <c r="AG26" s="98"/>
    </row>
    <row r="27" spans="1:33" s="10" customFormat="1" ht="291" customHeight="1" x14ac:dyDescent="0.2">
      <c r="A27" s="81">
        <f>IF(ISBLANK(D27),"",COUNTA($D$2:D27))</f>
        <v>21</v>
      </c>
      <c r="B27" s="82">
        <f t="shared" si="0"/>
        <v>26</v>
      </c>
      <c r="C27" s="83"/>
      <c r="D27" s="82" t="s">
        <v>2358</v>
      </c>
      <c r="E27" s="81" t="s">
        <v>1814</v>
      </c>
      <c r="F27" s="109" t="s">
        <v>2360</v>
      </c>
      <c r="G27" s="109" t="s">
        <v>2344</v>
      </c>
      <c r="H27" s="109" t="s">
        <v>2345</v>
      </c>
      <c r="I27" s="109" t="s">
        <v>2346</v>
      </c>
      <c r="J27" s="90" t="s">
        <v>2347</v>
      </c>
      <c r="K27" s="90">
        <v>2</v>
      </c>
      <c r="L27" s="103">
        <v>44849</v>
      </c>
      <c r="M27" s="194">
        <v>44926</v>
      </c>
      <c r="N27" s="93">
        <f t="shared" ref="N27:N66" si="23">(+M27-L27)/7</f>
        <v>11</v>
      </c>
      <c r="O27" s="90" t="s">
        <v>1638</v>
      </c>
      <c r="P27" s="90">
        <v>0</v>
      </c>
      <c r="Q27" s="92">
        <f t="shared" si="2"/>
        <v>0</v>
      </c>
      <c r="R27" s="93">
        <f t="shared" si="3"/>
        <v>0</v>
      </c>
      <c r="S27" s="93">
        <f t="shared" si="4"/>
        <v>0</v>
      </c>
      <c r="T27" s="93">
        <f t="shared" si="5"/>
        <v>11</v>
      </c>
      <c r="U27" s="94" t="str">
        <f t="shared" si="6"/>
        <v>VENCIDA</v>
      </c>
      <c r="V27" s="94" t="str">
        <f t="shared" si="7"/>
        <v>VENCIDO</v>
      </c>
      <c r="W27" s="81" t="s">
        <v>2367</v>
      </c>
      <c r="X27" s="81" t="str">
        <f t="shared" si="17"/>
        <v>H4PDET-ANTyCAU</v>
      </c>
      <c r="Y27" s="95">
        <f t="shared" si="8"/>
        <v>1</v>
      </c>
      <c r="Z27" s="95" t="str">
        <f t="shared" si="19"/>
        <v>H4PDET-ANTyCAU - 1</v>
      </c>
      <c r="AA27" s="77">
        <f t="shared" si="14"/>
        <v>1</v>
      </c>
      <c r="AB27" s="77">
        <f t="shared" si="15"/>
        <v>1</v>
      </c>
      <c r="AC27" s="77" t="str">
        <f t="shared" si="11"/>
        <v>H4PDET-ANTyCAU.</v>
      </c>
      <c r="AD27" s="77" t="str">
        <f t="shared" si="16"/>
        <v>H4PDET-ANTyCAU</v>
      </c>
      <c r="AE27" s="96"/>
      <c r="AF27" s="97"/>
      <c r="AG27" s="98"/>
    </row>
    <row r="28" spans="1:33" s="10" customFormat="1" ht="291" customHeight="1" x14ac:dyDescent="0.2">
      <c r="A28" s="81">
        <f>IF(ISBLANK(D28),"",COUNTA($D$2:D28))</f>
        <v>22</v>
      </c>
      <c r="B28" s="82">
        <f t="shared" si="0"/>
        <v>27</v>
      </c>
      <c r="C28" s="83"/>
      <c r="D28" s="82" t="s">
        <v>2348</v>
      </c>
      <c r="E28" s="81" t="s">
        <v>930</v>
      </c>
      <c r="F28" s="109" t="s">
        <v>2361</v>
      </c>
      <c r="G28" s="109" t="s">
        <v>2349</v>
      </c>
      <c r="H28" s="109" t="s">
        <v>2350</v>
      </c>
      <c r="I28" s="109" t="s">
        <v>2352</v>
      </c>
      <c r="J28" s="90" t="s">
        <v>2351</v>
      </c>
      <c r="K28" s="90">
        <v>2</v>
      </c>
      <c r="L28" s="103">
        <v>44849</v>
      </c>
      <c r="M28" s="194">
        <v>44926</v>
      </c>
      <c r="N28" s="93">
        <f t="shared" si="23"/>
        <v>11</v>
      </c>
      <c r="O28" s="90" t="s">
        <v>1638</v>
      </c>
      <c r="P28" s="90">
        <v>0</v>
      </c>
      <c r="Q28" s="92">
        <f t="shared" si="2"/>
        <v>0</v>
      </c>
      <c r="R28" s="93">
        <f t="shared" si="3"/>
        <v>0</v>
      </c>
      <c r="S28" s="93">
        <f t="shared" si="4"/>
        <v>0</v>
      </c>
      <c r="T28" s="93">
        <f t="shared" si="5"/>
        <v>11</v>
      </c>
      <c r="U28" s="94" t="str">
        <f t="shared" si="6"/>
        <v>VENCIDA</v>
      </c>
      <c r="V28" s="94" t="str">
        <f t="shared" si="7"/>
        <v>VENCIDO</v>
      </c>
      <c r="W28" s="81" t="s">
        <v>2367</v>
      </c>
      <c r="X28" s="81" t="str">
        <f t="shared" si="17"/>
        <v>H9PDET-ANTyCAU</v>
      </c>
      <c r="Y28" s="95">
        <f t="shared" si="8"/>
        <v>1</v>
      </c>
      <c r="Z28" s="95" t="str">
        <f t="shared" si="19"/>
        <v>H9PDET-ANTyCAU - 1</v>
      </c>
      <c r="AA28" s="77">
        <f t="shared" si="14"/>
        <v>1</v>
      </c>
      <c r="AB28" s="77">
        <f t="shared" si="15"/>
        <v>1</v>
      </c>
      <c r="AC28" s="77" t="str">
        <f t="shared" si="11"/>
        <v>H9PDET-ANTyCAU</v>
      </c>
      <c r="AD28" s="77" t="str">
        <f t="shared" si="16"/>
        <v>H9PDET-ANTyCAU</v>
      </c>
      <c r="AE28" s="96"/>
      <c r="AF28" s="97"/>
      <c r="AG28" s="98"/>
    </row>
    <row r="29" spans="1:33" s="10" customFormat="1" ht="291" customHeight="1" x14ac:dyDescent="0.2">
      <c r="A29" s="81">
        <f>IF(ISBLANK(D29),"",COUNTA($D$2:D29))</f>
        <v>23</v>
      </c>
      <c r="B29" s="82">
        <f t="shared" si="0"/>
        <v>28</v>
      </c>
      <c r="C29" s="83"/>
      <c r="D29" s="108" t="s">
        <v>2363</v>
      </c>
      <c r="E29" s="81" t="s">
        <v>930</v>
      </c>
      <c r="F29" s="109" t="s">
        <v>2362</v>
      </c>
      <c r="G29" s="109" t="s">
        <v>2353</v>
      </c>
      <c r="H29" s="109" t="s">
        <v>2354</v>
      </c>
      <c r="I29" s="109" t="s">
        <v>2355</v>
      </c>
      <c r="J29" s="90" t="s">
        <v>2356</v>
      </c>
      <c r="K29" s="90">
        <v>2</v>
      </c>
      <c r="L29" s="103">
        <v>44834</v>
      </c>
      <c r="M29" s="194">
        <v>44926</v>
      </c>
      <c r="N29" s="93">
        <f t="shared" si="23"/>
        <v>13.142857142857142</v>
      </c>
      <c r="O29" s="90" t="s">
        <v>1638</v>
      </c>
      <c r="P29" s="90">
        <v>0</v>
      </c>
      <c r="Q29" s="92">
        <f t="shared" si="2"/>
        <v>0</v>
      </c>
      <c r="R29" s="93">
        <f t="shared" si="3"/>
        <v>0</v>
      </c>
      <c r="S29" s="93">
        <f t="shared" si="4"/>
        <v>0</v>
      </c>
      <c r="T29" s="93">
        <f t="shared" si="5"/>
        <v>13.142857142857142</v>
      </c>
      <c r="U29" s="94" t="str">
        <f t="shared" si="6"/>
        <v>VENCIDA</v>
      </c>
      <c r="V29" s="94" t="str">
        <f t="shared" si="7"/>
        <v>VENCIDO</v>
      </c>
      <c r="W29" s="81" t="s">
        <v>2367</v>
      </c>
      <c r="X29" s="81" t="str">
        <f t="shared" si="17"/>
        <v>H10PDET-ANTyCAU</v>
      </c>
      <c r="Y29" s="95">
        <f t="shared" si="8"/>
        <v>1</v>
      </c>
      <c r="Z29" s="95" t="str">
        <f t="shared" si="19"/>
        <v>H10PDET-ANTyCAU - 1</v>
      </c>
      <c r="AA29" s="77">
        <f t="shared" si="14"/>
        <v>1</v>
      </c>
      <c r="AB29" s="77">
        <f t="shared" si="15"/>
        <v>1</v>
      </c>
      <c r="AC29" s="77" t="str">
        <f t="shared" si="11"/>
        <v>H10PDET-ANTyCAU.</v>
      </c>
      <c r="AD29" s="77" t="str">
        <f t="shared" si="16"/>
        <v>H10PDET-ANTyCAU</v>
      </c>
      <c r="AE29" s="96"/>
      <c r="AF29" s="97"/>
      <c r="AG29" s="98"/>
    </row>
    <row r="30" spans="1:33" s="10" customFormat="1" ht="291" customHeight="1" x14ac:dyDescent="0.2">
      <c r="A30" s="81">
        <f>IF(ISBLANK(D30),"",COUNTA($D$2:D30))</f>
        <v>24</v>
      </c>
      <c r="B30" s="82">
        <f t="shared" si="0"/>
        <v>29</v>
      </c>
      <c r="C30" s="83"/>
      <c r="D30" s="82" t="s">
        <v>2299</v>
      </c>
      <c r="E30" s="81" t="s">
        <v>2252</v>
      </c>
      <c r="F30" s="109" t="s">
        <v>2304</v>
      </c>
      <c r="G30" s="109" t="s">
        <v>2300</v>
      </c>
      <c r="H30" s="109" t="s">
        <v>2338</v>
      </c>
      <c r="I30" s="109" t="s">
        <v>2339</v>
      </c>
      <c r="J30" s="90" t="s">
        <v>2340</v>
      </c>
      <c r="K30" s="90">
        <v>1</v>
      </c>
      <c r="L30" s="103">
        <v>44835</v>
      </c>
      <c r="M30" s="194">
        <v>45016</v>
      </c>
      <c r="N30" s="93">
        <f t="shared" ref="N30" si="24">(+M30-L30)/7</f>
        <v>25.857142857142858</v>
      </c>
      <c r="O30" s="90" t="s">
        <v>419</v>
      </c>
      <c r="P30" s="90">
        <v>0</v>
      </c>
      <c r="Q30" s="92">
        <f t="shared" si="2"/>
        <v>0</v>
      </c>
      <c r="R30" s="93">
        <f t="shared" si="3"/>
        <v>0</v>
      </c>
      <c r="S30" s="93">
        <f t="shared" si="4"/>
        <v>0</v>
      </c>
      <c r="T30" s="93">
        <f t="shared" si="5"/>
        <v>25.857142857142858</v>
      </c>
      <c r="U30" s="94" t="str">
        <f t="shared" si="6"/>
        <v>VENCIDA</v>
      </c>
      <c r="V30" s="94" t="str">
        <f t="shared" si="7"/>
        <v>VENCIDO</v>
      </c>
      <c r="W30" s="81" t="s">
        <v>2303</v>
      </c>
      <c r="X30" s="81" t="str">
        <f t="shared" si="17"/>
        <v>H1AT72</v>
      </c>
      <c r="Y30" s="95">
        <f t="shared" si="8"/>
        <v>1</v>
      </c>
      <c r="Z30" s="95" t="str">
        <f t="shared" si="19"/>
        <v>H1AT72 - 1</v>
      </c>
      <c r="AA30" s="77">
        <f t="shared" si="14"/>
        <v>1</v>
      </c>
      <c r="AB30" s="77">
        <f t="shared" si="15"/>
        <v>1</v>
      </c>
      <c r="AC30" s="77" t="str">
        <f t="shared" si="11"/>
        <v>H1AT72.</v>
      </c>
      <c r="AD30" s="77" t="str">
        <f t="shared" si="16"/>
        <v>H1AT72</v>
      </c>
      <c r="AE30" s="96"/>
      <c r="AF30" s="97"/>
      <c r="AG30" s="98"/>
    </row>
    <row r="31" spans="1:33" s="10" customFormat="1" ht="291" customHeight="1" x14ac:dyDescent="0.2">
      <c r="A31" s="81" t="str">
        <f>IF(ISBLANK(D31),"",COUNTA($D$2:D31))</f>
        <v/>
      </c>
      <c r="B31" s="82">
        <f t="shared" si="0"/>
        <v>30</v>
      </c>
      <c r="C31" s="83"/>
      <c r="D31" s="82"/>
      <c r="E31" s="81" t="s">
        <v>2252</v>
      </c>
      <c r="F31" s="109" t="s">
        <v>2305</v>
      </c>
      <c r="G31" s="109" t="s">
        <v>2300</v>
      </c>
      <c r="H31" s="109" t="s">
        <v>2301</v>
      </c>
      <c r="I31" s="109" t="s">
        <v>2302</v>
      </c>
      <c r="J31" s="90" t="s">
        <v>1619</v>
      </c>
      <c r="K31" s="90">
        <v>1</v>
      </c>
      <c r="L31" s="103">
        <v>44835</v>
      </c>
      <c r="M31" s="194">
        <v>45016</v>
      </c>
      <c r="N31" s="93">
        <f t="shared" si="23"/>
        <v>25.857142857142858</v>
      </c>
      <c r="O31" s="90" t="s">
        <v>419</v>
      </c>
      <c r="P31" s="90">
        <v>0</v>
      </c>
      <c r="Q31" s="92">
        <f t="shared" si="2"/>
        <v>0</v>
      </c>
      <c r="R31" s="93">
        <f t="shared" si="3"/>
        <v>0</v>
      </c>
      <c r="S31" s="93">
        <f t="shared" si="4"/>
        <v>0</v>
      </c>
      <c r="T31" s="93">
        <f t="shared" si="5"/>
        <v>25.857142857142858</v>
      </c>
      <c r="U31" s="94" t="str">
        <f t="shared" si="6"/>
        <v>VENCIDA</v>
      </c>
      <c r="V31" s="94" t="str">
        <f t="shared" si="7"/>
        <v/>
      </c>
      <c r="W31" s="81" t="s">
        <v>2303</v>
      </c>
      <c r="X31" s="81" t="str">
        <f t="shared" si="17"/>
        <v>H1AT72</v>
      </c>
      <c r="Y31" s="95">
        <f t="shared" si="8"/>
        <v>2</v>
      </c>
      <c r="Z31" s="95" t="str">
        <f t="shared" si="19"/>
        <v>H1AT72 - 2</v>
      </c>
      <c r="AA31" s="77">
        <f t="shared" ref="AA31:AA94" si="25">IF(U31="VENCIDA",1,IF(U31="PRÓXIMA A VENCER",2,IF(U31="EN TERMINO",3,IF(U31="CON AVANCE",4,IF(U31="CUMPLIDA",5,)))))</f>
        <v>1</v>
      </c>
      <c r="AB31" s="77">
        <f t="shared" ref="AB31:AB94" si="26">IF(Y32=Y31+1,MIN(AA31,AB32),AA31)</f>
        <v>1</v>
      </c>
      <c r="AC31" s="77" t="str">
        <f t="shared" si="11"/>
        <v>H1AT72.</v>
      </c>
      <c r="AD31" s="77" t="str">
        <f t="shared" ref="AD31:AD94" si="27">IFERROR(MID(AC31,1,FIND(".",AC31,1)-1),AC31)</f>
        <v>H1AT72</v>
      </c>
      <c r="AE31" s="96"/>
      <c r="AF31" s="97"/>
      <c r="AG31" s="98"/>
    </row>
    <row r="32" spans="1:33" s="10" customFormat="1" ht="291" customHeight="1" x14ac:dyDescent="0.2">
      <c r="A32" s="81">
        <f>IF(ISBLANK(D32),"",COUNTA($D$2:D32))</f>
        <v>25</v>
      </c>
      <c r="B32" s="82">
        <f t="shared" si="0"/>
        <v>31</v>
      </c>
      <c r="C32" s="83"/>
      <c r="D32" s="82" t="s">
        <v>2284</v>
      </c>
      <c r="E32" s="81" t="s">
        <v>14</v>
      </c>
      <c r="F32" s="84" t="s">
        <v>2286</v>
      </c>
      <c r="G32" s="84" t="s">
        <v>2287</v>
      </c>
      <c r="H32" s="107" t="s">
        <v>2288</v>
      </c>
      <c r="I32" s="108" t="s">
        <v>2289</v>
      </c>
      <c r="J32" s="108" t="s">
        <v>528</v>
      </c>
      <c r="K32" s="86">
        <v>2</v>
      </c>
      <c r="L32" s="103">
        <v>44795</v>
      </c>
      <c r="M32" s="194">
        <v>44985</v>
      </c>
      <c r="N32" s="93">
        <f t="shared" ref="N32" si="28">(+M32-L32)/7</f>
        <v>27.142857142857142</v>
      </c>
      <c r="O32" s="90" t="s">
        <v>1638</v>
      </c>
      <c r="P32" s="90">
        <v>0</v>
      </c>
      <c r="Q32" s="92">
        <f t="shared" si="2"/>
        <v>0</v>
      </c>
      <c r="R32" s="93">
        <f t="shared" si="3"/>
        <v>0</v>
      </c>
      <c r="S32" s="93">
        <f t="shared" si="4"/>
        <v>0</v>
      </c>
      <c r="T32" s="93">
        <f t="shared" si="5"/>
        <v>27.142857142857142</v>
      </c>
      <c r="U32" s="94" t="str">
        <f t="shared" si="6"/>
        <v>VENCIDA</v>
      </c>
      <c r="V32" s="94" t="str">
        <f t="shared" si="7"/>
        <v>VENCIDO</v>
      </c>
      <c r="W32" s="81" t="s">
        <v>2295</v>
      </c>
      <c r="X32" s="81" t="str">
        <f t="shared" si="17"/>
        <v>H28AT019</v>
      </c>
      <c r="Y32" s="95">
        <f t="shared" si="8"/>
        <v>1</v>
      </c>
      <c r="Z32" s="95" t="str">
        <f t="shared" si="19"/>
        <v>H28AT019 - 1</v>
      </c>
      <c r="AA32" s="77">
        <f t="shared" si="25"/>
        <v>1</v>
      </c>
      <c r="AB32" s="77">
        <f t="shared" si="26"/>
        <v>1</v>
      </c>
      <c r="AC32" s="77" t="str">
        <f t="shared" si="11"/>
        <v>H28AT019.</v>
      </c>
      <c r="AD32" s="77" t="str">
        <f t="shared" si="27"/>
        <v>H28AT019</v>
      </c>
      <c r="AE32" s="96"/>
      <c r="AF32" s="97"/>
      <c r="AG32" s="98"/>
    </row>
    <row r="33" spans="1:33" s="10" customFormat="1" ht="291" customHeight="1" x14ac:dyDescent="0.2">
      <c r="A33" s="81">
        <f>IF(ISBLANK(D33),"",COUNTA($D$2:D33))</f>
        <v>26</v>
      </c>
      <c r="B33" s="82">
        <f t="shared" si="0"/>
        <v>32</v>
      </c>
      <c r="C33" s="83"/>
      <c r="D33" s="82" t="s">
        <v>676</v>
      </c>
      <c r="E33" s="81" t="s">
        <v>2285</v>
      </c>
      <c r="F33" s="84" t="s">
        <v>2290</v>
      </c>
      <c r="G33" s="84" t="s">
        <v>2291</v>
      </c>
      <c r="H33" s="107" t="s">
        <v>2292</v>
      </c>
      <c r="I33" s="108" t="s">
        <v>2293</v>
      </c>
      <c r="J33" s="108" t="s">
        <v>2294</v>
      </c>
      <c r="K33" s="86">
        <v>1</v>
      </c>
      <c r="L33" s="103">
        <v>44795</v>
      </c>
      <c r="M33" s="194">
        <v>44979</v>
      </c>
      <c r="N33" s="93">
        <f t="shared" si="23"/>
        <v>26.285714285714285</v>
      </c>
      <c r="O33" s="90" t="s">
        <v>1638</v>
      </c>
      <c r="P33" s="90">
        <v>0</v>
      </c>
      <c r="Q33" s="92">
        <f t="shared" si="2"/>
        <v>0</v>
      </c>
      <c r="R33" s="93">
        <f t="shared" si="3"/>
        <v>0</v>
      </c>
      <c r="S33" s="93">
        <f t="shared" si="4"/>
        <v>0</v>
      </c>
      <c r="T33" s="93">
        <f t="shared" si="5"/>
        <v>26.285714285714285</v>
      </c>
      <c r="U33" s="94" t="str">
        <f t="shared" si="6"/>
        <v>VENCIDA</v>
      </c>
      <c r="V33" s="94" t="str">
        <f t="shared" si="7"/>
        <v>VENCIDO</v>
      </c>
      <c r="W33" s="81" t="s">
        <v>2295</v>
      </c>
      <c r="X33" s="81" t="str">
        <f t="shared" si="17"/>
        <v xml:space="preserve">
H29AT019</v>
      </c>
      <c r="Y33" s="95">
        <f t="shared" si="8"/>
        <v>1</v>
      </c>
      <c r="Z33" s="95" t="str">
        <f t="shared" si="19"/>
        <v xml:space="preserve">
H29AT019 - 1</v>
      </c>
      <c r="AA33" s="77">
        <f t="shared" si="25"/>
        <v>1</v>
      </c>
      <c r="AB33" s="77">
        <f t="shared" si="26"/>
        <v>1</v>
      </c>
      <c r="AC33" s="77" t="str">
        <f t="shared" si="11"/>
        <v xml:space="preserve">
H29AT019.</v>
      </c>
      <c r="AD33" s="77" t="str">
        <f t="shared" si="27"/>
        <v xml:space="preserve">
H29AT019</v>
      </c>
      <c r="AE33" s="96"/>
      <c r="AF33" s="97"/>
      <c r="AG33" s="98"/>
    </row>
    <row r="34" spans="1:33" s="10" customFormat="1" ht="291" customHeight="1" x14ac:dyDescent="0.2">
      <c r="A34" s="81">
        <f>IF(ISBLANK(D34),"",COUNTA($D$2:D34))</f>
        <v>27</v>
      </c>
      <c r="B34" s="82">
        <f t="shared" si="0"/>
        <v>33</v>
      </c>
      <c r="C34" s="83"/>
      <c r="D34" s="82" t="s">
        <v>2254</v>
      </c>
      <c r="E34" s="81" t="s">
        <v>2255</v>
      </c>
      <c r="F34" s="84" t="s">
        <v>2256</v>
      </c>
      <c r="G34" s="84" t="s">
        <v>2257</v>
      </c>
      <c r="H34" s="107" t="s">
        <v>2274</v>
      </c>
      <c r="I34" s="108" t="s">
        <v>2275</v>
      </c>
      <c r="J34" s="108" t="s">
        <v>2276</v>
      </c>
      <c r="K34" s="86">
        <v>1</v>
      </c>
      <c r="L34" s="103">
        <v>44805</v>
      </c>
      <c r="M34" s="194">
        <v>44895</v>
      </c>
      <c r="N34" s="93">
        <f t="shared" ref="N34" si="29">(+M34-L34)/7</f>
        <v>12.857142857142858</v>
      </c>
      <c r="O34" s="90" t="s">
        <v>1637</v>
      </c>
      <c r="P34" s="90">
        <v>0</v>
      </c>
      <c r="Q34" s="92">
        <f t="shared" si="2"/>
        <v>0</v>
      </c>
      <c r="R34" s="93">
        <f t="shared" si="3"/>
        <v>0</v>
      </c>
      <c r="S34" s="93">
        <f t="shared" si="4"/>
        <v>0</v>
      </c>
      <c r="T34" s="93">
        <f t="shared" si="5"/>
        <v>12.857142857142858</v>
      </c>
      <c r="U34" s="94" t="str">
        <f t="shared" si="6"/>
        <v>VENCIDA</v>
      </c>
      <c r="V34" s="94" t="str">
        <f t="shared" si="7"/>
        <v>VENCIDO</v>
      </c>
      <c r="W34" s="81" t="s">
        <v>2273</v>
      </c>
      <c r="X34" s="81" t="str">
        <f t="shared" si="17"/>
        <v>H12AEFI-PROVIDENCIA</v>
      </c>
      <c r="Y34" s="95">
        <f t="shared" si="8"/>
        <v>1</v>
      </c>
      <c r="Z34" s="95" t="str">
        <f t="shared" si="19"/>
        <v>H12AEFI-PROVIDENCIA - 1</v>
      </c>
      <c r="AA34" s="77">
        <f t="shared" si="25"/>
        <v>1</v>
      </c>
      <c r="AB34" s="77">
        <f t="shared" si="26"/>
        <v>1</v>
      </c>
      <c r="AC34" s="77" t="str">
        <f t="shared" si="11"/>
        <v>H12AEFI-PROVIDENCIA.</v>
      </c>
      <c r="AD34" s="77" t="str">
        <f t="shared" si="27"/>
        <v>H12AEFI-PROVIDENCIA</v>
      </c>
      <c r="AE34" s="96"/>
      <c r="AF34" s="97"/>
      <c r="AG34" s="98"/>
    </row>
    <row r="35" spans="1:33" s="10" customFormat="1" ht="291" customHeight="1" x14ac:dyDescent="0.2">
      <c r="A35" s="81">
        <f>IF(ISBLANK(D35),"",COUNTA($D$2:D35))</f>
        <v>28</v>
      </c>
      <c r="B35" s="82">
        <f t="shared" si="0"/>
        <v>34</v>
      </c>
      <c r="C35" s="83"/>
      <c r="D35" s="82" t="s">
        <v>2258</v>
      </c>
      <c r="E35" s="81" t="s">
        <v>2259</v>
      </c>
      <c r="F35" s="84" t="s">
        <v>2260</v>
      </c>
      <c r="G35" s="84" t="s">
        <v>2261</v>
      </c>
      <c r="H35" s="107" t="s">
        <v>2277</v>
      </c>
      <c r="I35" s="108" t="s">
        <v>2278</v>
      </c>
      <c r="J35" s="108" t="s">
        <v>2279</v>
      </c>
      <c r="K35" s="86">
        <v>1</v>
      </c>
      <c r="L35" s="103">
        <v>44805</v>
      </c>
      <c r="M35" s="194">
        <v>44895</v>
      </c>
      <c r="N35" s="93">
        <f t="shared" si="23"/>
        <v>12.857142857142858</v>
      </c>
      <c r="O35" s="90" t="s">
        <v>1637</v>
      </c>
      <c r="P35" s="90">
        <v>0</v>
      </c>
      <c r="Q35" s="92">
        <f t="shared" si="2"/>
        <v>0</v>
      </c>
      <c r="R35" s="93">
        <f t="shared" si="3"/>
        <v>0</v>
      </c>
      <c r="S35" s="93">
        <f t="shared" si="4"/>
        <v>0</v>
      </c>
      <c r="T35" s="93">
        <f t="shared" si="5"/>
        <v>12.857142857142858</v>
      </c>
      <c r="U35" s="94" t="str">
        <f t="shared" si="6"/>
        <v>VENCIDA</v>
      </c>
      <c r="V35" s="94" t="str">
        <f t="shared" si="7"/>
        <v>VENCIDO</v>
      </c>
      <c r="W35" s="81" t="s">
        <v>2273</v>
      </c>
      <c r="X35" s="81" t="str">
        <f t="shared" si="17"/>
        <v>H13AEFI-PROVIDENCIA</v>
      </c>
      <c r="Y35" s="95">
        <f t="shared" si="8"/>
        <v>1</v>
      </c>
      <c r="Z35" s="95" t="str">
        <f t="shared" si="19"/>
        <v>H13AEFI-PROVIDENCIA - 1</v>
      </c>
      <c r="AA35" s="77">
        <f t="shared" si="25"/>
        <v>1</v>
      </c>
      <c r="AB35" s="77">
        <f t="shared" si="26"/>
        <v>1</v>
      </c>
      <c r="AC35" s="77" t="str">
        <f t="shared" si="11"/>
        <v>H13AEFI-PROVIDENCIA.</v>
      </c>
      <c r="AD35" s="77" t="str">
        <f t="shared" si="27"/>
        <v>H13AEFI-PROVIDENCIA</v>
      </c>
      <c r="AE35" s="96"/>
      <c r="AF35" s="97"/>
      <c r="AG35" s="98"/>
    </row>
    <row r="36" spans="1:33" s="10" customFormat="1" ht="291" customHeight="1" x14ac:dyDescent="0.2">
      <c r="A36" s="81">
        <f>IF(ISBLANK(D36),"",COUNTA($D$2:D36))</f>
        <v>29</v>
      </c>
      <c r="B36" s="82">
        <f t="shared" si="0"/>
        <v>35</v>
      </c>
      <c r="C36" s="83"/>
      <c r="D36" s="82" t="s">
        <v>677</v>
      </c>
      <c r="E36" s="81" t="s">
        <v>2259</v>
      </c>
      <c r="F36" s="84" t="s">
        <v>2262</v>
      </c>
      <c r="G36" s="84" t="s">
        <v>2263</v>
      </c>
      <c r="H36" s="107" t="s">
        <v>2280</v>
      </c>
      <c r="I36" s="108" t="s">
        <v>2281</v>
      </c>
      <c r="J36" s="108" t="s">
        <v>2282</v>
      </c>
      <c r="K36" s="86">
        <v>1</v>
      </c>
      <c r="L36" s="103">
        <v>44805</v>
      </c>
      <c r="M36" s="194">
        <v>44895</v>
      </c>
      <c r="N36" s="93">
        <f t="shared" si="23"/>
        <v>12.857142857142858</v>
      </c>
      <c r="O36" s="90" t="s">
        <v>1637</v>
      </c>
      <c r="P36" s="90">
        <v>0</v>
      </c>
      <c r="Q36" s="92">
        <f t="shared" si="2"/>
        <v>0</v>
      </c>
      <c r="R36" s="93">
        <f t="shared" si="3"/>
        <v>0</v>
      </c>
      <c r="S36" s="93">
        <f t="shared" si="4"/>
        <v>0</v>
      </c>
      <c r="T36" s="93">
        <f t="shared" si="5"/>
        <v>12.857142857142858</v>
      </c>
      <c r="U36" s="94" t="str">
        <f t="shared" si="6"/>
        <v>VENCIDA</v>
      </c>
      <c r="V36" s="94" t="str">
        <f t="shared" si="7"/>
        <v>VENCIDO</v>
      </c>
      <c r="W36" s="81" t="s">
        <v>2273</v>
      </c>
      <c r="X36" s="81" t="str">
        <f t="shared" si="17"/>
        <v>H14AEFI-PROVIDENCIA</v>
      </c>
      <c r="Y36" s="95">
        <f t="shared" si="8"/>
        <v>1</v>
      </c>
      <c r="Z36" s="95" t="str">
        <f t="shared" si="19"/>
        <v>H14AEFI-PROVIDENCIA - 1</v>
      </c>
      <c r="AA36" s="77">
        <f t="shared" si="25"/>
        <v>1</v>
      </c>
      <c r="AB36" s="77">
        <f t="shared" si="26"/>
        <v>1</v>
      </c>
      <c r="AC36" s="77" t="str">
        <f t="shared" si="11"/>
        <v>H14AEFI-PROVIDENCIA.</v>
      </c>
      <c r="AD36" s="77" t="str">
        <f t="shared" si="27"/>
        <v>H14AEFI-PROVIDENCIA</v>
      </c>
      <c r="AE36" s="96"/>
      <c r="AF36" s="97"/>
      <c r="AG36" s="98"/>
    </row>
    <row r="37" spans="1:33" s="10" customFormat="1" ht="291" customHeight="1" x14ac:dyDescent="0.2">
      <c r="A37" s="81">
        <f>IF(ISBLANK(D37),"",COUNTA($D$2:D37))</f>
        <v>30</v>
      </c>
      <c r="B37" s="82">
        <f t="shared" si="0"/>
        <v>36</v>
      </c>
      <c r="C37" s="83"/>
      <c r="D37" s="82" t="s">
        <v>2264</v>
      </c>
      <c r="E37" s="81" t="s">
        <v>14</v>
      </c>
      <c r="F37" s="84" t="s">
        <v>2266</v>
      </c>
      <c r="G37" s="84" t="s">
        <v>2265</v>
      </c>
      <c r="H37" s="107" t="s">
        <v>2268</v>
      </c>
      <c r="I37" s="107" t="s">
        <v>2269</v>
      </c>
      <c r="J37" s="108" t="s">
        <v>8</v>
      </c>
      <c r="K37" s="86">
        <v>2</v>
      </c>
      <c r="L37" s="103">
        <v>44819</v>
      </c>
      <c r="M37" s="194">
        <v>44926</v>
      </c>
      <c r="N37" s="93">
        <f t="shared" si="23"/>
        <v>15.285714285714286</v>
      </c>
      <c r="O37" s="90" t="s">
        <v>419</v>
      </c>
      <c r="P37" s="90">
        <v>1</v>
      </c>
      <c r="Q37" s="92">
        <f t="shared" si="2"/>
        <v>50</v>
      </c>
      <c r="R37" s="93">
        <f t="shared" si="3"/>
        <v>7.6428571428571432</v>
      </c>
      <c r="S37" s="93">
        <f t="shared" si="4"/>
        <v>7.6428571428571432</v>
      </c>
      <c r="T37" s="93">
        <f t="shared" si="5"/>
        <v>15.285714285714286</v>
      </c>
      <c r="U37" s="94" t="str">
        <f t="shared" si="6"/>
        <v>VENCIDA</v>
      </c>
      <c r="V37" s="94" t="str">
        <f t="shared" si="7"/>
        <v>VENCIDO</v>
      </c>
      <c r="W37" s="81" t="s">
        <v>2273</v>
      </c>
      <c r="X37" s="81" t="str">
        <f t="shared" si="17"/>
        <v>H15AEFI-PROVIDENCIA</v>
      </c>
      <c r="Y37" s="95">
        <f t="shared" si="8"/>
        <v>1</v>
      </c>
      <c r="Z37" s="95" t="str">
        <f t="shared" si="19"/>
        <v>H15AEFI-PROVIDENCIA - 1</v>
      </c>
      <c r="AA37" s="77">
        <f t="shared" si="25"/>
        <v>1</v>
      </c>
      <c r="AB37" s="77">
        <f t="shared" si="26"/>
        <v>1</v>
      </c>
      <c r="AC37" s="77" t="str">
        <f t="shared" si="11"/>
        <v>H15AEFI-PROVIDENCIA.</v>
      </c>
      <c r="AD37" s="77" t="str">
        <f t="shared" si="27"/>
        <v>H15AEFI-PROVIDENCIA</v>
      </c>
      <c r="AE37" s="96"/>
      <c r="AF37" s="97"/>
      <c r="AG37" s="98"/>
    </row>
    <row r="38" spans="1:33" s="10" customFormat="1" ht="291" customHeight="1" x14ac:dyDescent="0.2">
      <c r="A38" s="81" t="str">
        <f>IF(ISBLANK(D38),"",COUNTA($D$2:D38))</f>
        <v/>
      </c>
      <c r="B38" s="82">
        <f t="shared" si="0"/>
        <v>37</v>
      </c>
      <c r="C38" s="83"/>
      <c r="D38" s="82"/>
      <c r="E38" s="81" t="s">
        <v>14</v>
      </c>
      <c r="F38" s="84" t="s">
        <v>2267</v>
      </c>
      <c r="G38" s="84" t="s">
        <v>2265</v>
      </c>
      <c r="H38" s="107" t="s">
        <v>2270</v>
      </c>
      <c r="I38" s="107" t="s">
        <v>2271</v>
      </c>
      <c r="J38" s="108" t="s">
        <v>2272</v>
      </c>
      <c r="K38" s="86">
        <v>2</v>
      </c>
      <c r="L38" s="103">
        <v>44819</v>
      </c>
      <c r="M38" s="194">
        <v>44926</v>
      </c>
      <c r="N38" s="93">
        <f t="shared" si="23"/>
        <v>15.285714285714286</v>
      </c>
      <c r="O38" s="90" t="s">
        <v>419</v>
      </c>
      <c r="P38" s="90">
        <v>2</v>
      </c>
      <c r="Q38" s="92">
        <f t="shared" si="2"/>
        <v>100</v>
      </c>
      <c r="R38" s="93">
        <f t="shared" si="3"/>
        <v>15.285714285714286</v>
      </c>
      <c r="S38" s="93">
        <f t="shared" si="4"/>
        <v>15.285714285714286</v>
      </c>
      <c r="T38" s="93">
        <f t="shared" si="5"/>
        <v>15.285714285714286</v>
      </c>
      <c r="U38" s="94" t="str">
        <f t="shared" si="6"/>
        <v>CUMPLIDA</v>
      </c>
      <c r="V38" s="94" t="str">
        <f t="shared" si="7"/>
        <v/>
      </c>
      <c r="W38" s="81" t="s">
        <v>2273</v>
      </c>
      <c r="X38" s="81" t="str">
        <f t="shared" si="17"/>
        <v>H15AEFI-PROVIDENCIA</v>
      </c>
      <c r="Y38" s="95">
        <f t="shared" si="8"/>
        <v>2</v>
      </c>
      <c r="Z38" s="95" t="str">
        <f t="shared" si="19"/>
        <v>H15AEFI-PROVIDENCIA - 2</v>
      </c>
      <c r="AA38" s="77">
        <f t="shared" si="25"/>
        <v>5</v>
      </c>
      <c r="AB38" s="77">
        <f t="shared" si="26"/>
        <v>5</v>
      </c>
      <c r="AC38" s="77" t="str">
        <f t="shared" si="11"/>
        <v>H15AEFI-PROVIDENCIA.</v>
      </c>
      <c r="AD38" s="77" t="str">
        <f t="shared" si="27"/>
        <v>H15AEFI-PROVIDENCIA</v>
      </c>
      <c r="AE38" s="96"/>
      <c r="AF38" s="97"/>
      <c r="AG38" s="98"/>
    </row>
    <row r="39" spans="1:33" s="10" customFormat="1" ht="291" customHeight="1" x14ac:dyDescent="0.2">
      <c r="A39" s="81">
        <f>IF(ISBLANK(D39),"",COUNTA($D$2:D39))</f>
        <v>31</v>
      </c>
      <c r="B39" s="82">
        <f t="shared" si="0"/>
        <v>38</v>
      </c>
      <c r="C39" s="83"/>
      <c r="D39" s="82" t="s">
        <v>676</v>
      </c>
      <c r="E39" s="81" t="s">
        <v>2246</v>
      </c>
      <c r="F39" s="84" t="s">
        <v>2129</v>
      </c>
      <c r="G39" s="84" t="s">
        <v>2130</v>
      </c>
      <c r="H39" s="107" t="s">
        <v>2131</v>
      </c>
      <c r="I39" s="108" t="s">
        <v>2132</v>
      </c>
      <c r="J39" s="108" t="s">
        <v>2133</v>
      </c>
      <c r="K39" s="86">
        <v>1</v>
      </c>
      <c r="L39" s="103">
        <v>44757</v>
      </c>
      <c r="M39" s="194">
        <v>44803</v>
      </c>
      <c r="N39" s="93">
        <f t="shared" ref="N39" si="30">(+M39-L39)/7</f>
        <v>6.5714285714285712</v>
      </c>
      <c r="O39" s="90" t="s">
        <v>315</v>
      </c>
      <c r="P39" s="90">
        <v>0</v>
      </c>
      <c r="Q39" s="92">
        <f t="shared" si="2"/>
        <v>0</v>
      </c>
      <c r="R39" s="93">
        <f t="shared" si="3"/>
        <v>0</v>
      </c>
      <c r="S39" s="93">
        <f t="shared" si="4"/>
        <v>0</v>
      </c>
      <c r="T39" s="93">
        <f t="shared" si="5"/>
        <v>6.5714285714285712</v>
      </c>
      <c r="U39" s="94" t="str">
        <f t="shared" si="6"/>
        <v>VENCIDA</v>
      </c>
      <c r="V39" s="94" t="str">
        <f t="shared" si="7"/>
        <v>VENCIDO</v>
      </c>
      <c r="W39" s="81" t="s">
        <v>2244</v>
      </c>
      <c r="X39" s="81" t="str">
        <f t="shared" si="17"/>
        <v>H1AF2021</v>
      </c>
      <c r="Y39" s="95">
        <f t="shared" si="8"/>
        <v>1</v>
      </c>
      <c r="Z39" s="95" t="str">
        <f t="shared" si="19"/>
        <v>H1AF2021 - 1</v>
      </c>
      <c r="AA39" s="77">
        <f t="shared" si="25"/>
        <v>1</v>
      </c>
      <c r="AB39" s="77">
        <f t="shared" si="26"/>
        <v>1</v>
      </c>
      <c r="AC39" s="77" t="str">
        <f t="shared" si="11"/>
        <v>H1AF2021.</v>
      </c>
      <c r="AD39" s="77" t="str">
        <f t="shared" si="27"/>
        <v>H1AF2021</v>
      </c>
      <c r="AE39" s="96"/>
      <c r="AF39" s="97"/>
      <c r="AG39" s="98"/>
    </row>
    <row r="40" spans="1:33" s="10" customFormat="1" ht="291" customHeight="1" x14ac:dyDescent="0.2">
      <c r="A40" s="81" t="str">
        <f>IF(ISBLANK(D40),"",COUNTA($D$2:D40))</f>
        <v/>
      </c>
      <c r="B40" s="82">
        <f t="shared" si="0"/>
        <v>39</v>
      </c>
      <c r="C40" s="83"/>
      <c r="D40" s="82"/>
      <c r="E40" s="81" t="s">
        <v>2246</v>
      </c>
      <c r="F40" s="84" t="s">
        <v>2134</v>
      </c>
      <c r="G40" s="84" t="s">
        <v>2130</v>
      </c>
      <c r="H40" s="107" t="s">
        <v>2135</v>
      </c>
      <c r="I40" s="108" t="s">
        <v>2136</v>
      </c>
      <c r="J40" s="108" t="s">
        <v>2137</v>
      </c>
      <c r="K40" s="86">
        <v>2</v>
      </c>
      <c r="L40" s="103">
        <v>44757</v>
      </c>
      <c r="M40" s="194">
        <v>44895</v>
      </c>
      <c r="N40" s="93">
        <f t="shared" si="23"/>
        <v>19.714285714285715</v>
      </c>
      <c r="O40" s="90" t="s">
        <v>315</v>
      </c>
      <c r="P40" s="90">
        <v>2</v>
      </c>
      <c r="Q40" s="92">
        <f t="shared" si="2"/>
        <v>100</v>
      </c>
      <c r="R40" s="93">
        <f t="shared" si="3"/>
        <v>19.714285714285715</v>
      </c>
      <c r="S40" s="93">
        <f t="shared" si="4"/>
        <v>19.714285714285715</v>
      </c>
      <c r="T40" s="93">
        <f t="shared" si="5"/>
        <v>19.714285714285715</v>
      </c>
      <c r="U40" s="94" t="str">
        <f t="shared" si="6"/>
        <v>CUMPLIDA</v>
      </c>
      <c r="V40" s="94" t="str">
        <f t="shared" si="7"/>
        <v/>
      </c>
      <c r="W40" s="81" t="s">
        <v>2244</v>
      </c>
      <c r="X40" s="81" t="str">
        <f t="shared" si="17"/>
        <v>H1AF2021</v>
      </c>
      <c r="Y40" s="95">
        <f t="shared" si="8"/>
        <v>2</v>
      </c>
      <c r="Z40" s="95" t="str">
        <f t="shared" si="19"/>
        <v>H1AF2021 - 2</v>
      </c>
      <c r="AA40" s="77">
        <f t="shared" si="25"/>
        <v>5</v>
      </c>
      <c r="AB40" s="77">
        <f t="shared" si="26"/>
        <v>5</v>
      </c>
      <c r="AC40" s="77" t="str">
        <f t="shared" si="11"/>
        <v>H1AF2021.</v>
      </c>
      <c r="AD40" s="77" t="str">
        <f t="shared" si="27"/>
        <v>H1AF2021</v>
      </c>
      <c r="AE40" s="96"/>
      <c r="AF40" s="97"/>
      <c r="AG40" s="98"/>
    </row>
    <row r="41" spans="1:33" s="10" customFormat="1" ht="291" customHeight="1" x14ac:dyDescent="0.2">
      <c r="A41" s="81" t="str">
        <f>IF(ISBLANK(D41),"",COUNTA($D$2:D41))</f>
        <v/>
      </c>
      <c r="B41" s="82">
        <f t="shared" si="0"/>
        <v>40</v>
      </c>
      <c r="C41" s="83"/>
      <c r="D41" s="82"/>
      <c r="E41" s="81" t="s">
        <v>2246</v>
      </c>
      <c r="F41" s="84" t="s">
        <v>2138</v>
      </c>
      <c r="G41" s="84" t="s">
        <v>2130</v>
      </c>
      <c r="H41" s="107" t="s">
        <v>2139</v>
      </c>
      <c r="I41" s="108" t="s">
        <v>2140</v>
      </c>
      <c r="J41" s="108" t="s">
        <v>2141</v>
      </c>
      <c r="K41" s="86">
        <v>1</v>
      </c>
      <c r="L41" s="103">
        <v>44757</v>
      </c>
      <c r="M41" s="194">
        <v>44925</v>
      </c>
      <c r="N41" s="93">
        <f t="shared" si="23"/>
        <v>24</v>
      </c>
      <c r="O41" s="90" t="s">
        <v>315</v>
      </c>
      <c r="P41" s="90">
        <v>1</v>
      </c>
      <c r="Q41" s="92">
        <f t="shared" si="2"/>
        <v>100</v>
      </c>
      <c r="R41" s="93">
        <f t="shared" si="3"/>
        <v>24</v>
      </c>
      <c r="S41" s="93">
        <f t="shared" si="4"/>
        <v>24</v>
      </c>
      <c r="T41" s="93">
        <f t="shared" si="5"/>
        <v>24</v>
      </c>
      <c r="U41" s="94" t="str">
        <f t="shared" si="6"/>
        <v>CUMPLIDA</v>
      </c>
      <c r="V41" s="94" t="str">
        <f t="shared" si="7"/>
        <v/>
      </c>
      <c r="W41" s="81" t="s">
        <v>2244</v>
      </c>
      <c r="X41" s="81" t="str">
        <f t="shared" si="17"/>
        <v>H1AF2021</v>
      </c>
      <c r="Y41" s="95">
        <f t="shared" si="8"/>
        <v>3</v>
      </c>
      <c r="Z41" s="95" t="str">
        <f t="shared" si="19"/>
        <v>H1AF2021 - 3</v>
      </c>
      <c r="AA41" s="77">
        <f t="shared" si="25"/>
        <v>5</v>
      </c>
      <c r="AB41" s="77">
        <f t="shared" si="26"/>
        <v>5</v>
      </c>
      <c r="AC41" s="77" t="str">
        <f t="shared" si="11"/>
        <v>H1AF2021.</v>
      </c>
      <c r="AD41" s="77" t="str">
        <f t="shared" si="27"/>
        <v>H1AF2021</v>
      </c>
      <c r="AE41" s="96"/>
      <c r="AF41" s="97"/>
      <c r="AG41" s="98"/>
    </row>
    <row r="42" spans="1:33" s="10" customFormat="1" ht="291" customHeight="1" x14ac:dyDescent="0.2">
      <c r="A42" s="81">
        <f>IF(ISBLANK(D42),"",COUNTA($D$2:D42))</f>
        <v>32</v>
      </c>
      <c r="B42" s="82">
        <f t="shared" si="0"/>
        <v>41</v>
      </c>
      <c r="C42" s="83"/>
      <c r="D42" s="82" t="s">
        <v>677</v>
      </c>
      <c r="E42" s="81" t="s">
        <v>2246</v>
      </c>
      <c r="F42" s="84" t="s">
        <v>2143</v>
      </c>
      <c r="G42" s="84" t="s">
        <v>2142</v>
      </c>
      <c r="H42" s="110" t="s">
        <v>2144</v>
      </c>
      <c r="I42" s="110" t="s">
        <v>2145</v>
      </c>
      <c r="J42" s="86" t="s">
        <v>2146</v>
      </c>
      <c r="K42" s="86">
        <v>1</v>
      </c>
      <c r="L42" s="103">
        <v>44757</v>
      </c>
      <c r="M42" s="194">
        <v>44925</v>
      </c>
      <c r="N42" s="93">
        <f t="shared" si="23"/>
        <v>24</v>
      </c>
      <c r="O42" s="90" t="s">
        <v>315</v>
      </c>
      <c r="P42" s="90">
        <v>1</v>
      </c>
      <c r="Q42" s="92">
        <f t="shared" si="2"/>
        <v>100</v>
      </c>
      <c r="R42" s="93">
        <f t="shared" si="3"/>
        <v>24</v>
      </c>
      <c r="S42" s="93">
        <f t="shared" si="4"/>
        <v>24</v>
      </c>
      <c r="T42" s="93">
        <f t="shared" si="5"/>
        <v>24</v>
      </c>
      <c r="U42" s="94" t="str">
        <f t="shared" si="6"/>
        <v>CUMPLIDA</v>
      </c>
      <c r="V42" s="94" t="str">
        <f t="shared" si="7"/>
        <v>CUMPLIDO</v>
      </c>
      <c r="W42" s="81" t="s">
        <v>2244</v>
      </c>
      <c r="X42" s="81" t="str">
        <f t="shared" si="17"/>
        <v>H2AF2021</v>
      </c>
      <c r="Y42" s="95">
        <f t="shared" si="8"/>
        <v>1</v>
      </c>
      <c r="Z42" s="95" t="str">
        <f t="shared" si="19"/>
        <v>H2AF2021 - 1</v>
      </c>
      <c r="AA42" s="77">
        <f t="shared" si="25"/>
        <v>5</v>
      </c>
      <c r="AB42" s="77">
        <f t="shared" si="26"/>
        <v>5</v>
      </c>
      <c r="AC42" s="77" t="str">
        <f t="shared" si="11"/>
        <v>H2AF2021.</v>
      </c>
      <c r="AD42" s="77" t="str">
        <f t="shared" si="27"/>
        <v>H2AF2021</v>
      </c>
      <c r="AE42" s="96"/>
      <c r="AF42" s="97"/>
      <c r="AG42" s="98"/>
    </row>
    <row r="43" spans="1:33" s="10" customFormat="1" ht="291" customHeight="1" x14ac:dyDescent="0.2">
      <c r="A43" s="81">
        <f>IF(ISBLANK(D43),"",COUNTA($D$2:D43))</f>
        <v>33</v>
      </c>
      <c r="B43" s="82">
        <f t="shared" si="0"/>
        <v>42</v>
      </c>
      <c r="C43" s="83"/>
      <c r="D43" s="82" t="s">
        <v>676</v>
      </c>
      <c r="E43" s="81" t="s">
        <v>2247</v>
      </c>
      <c r="F43" s="84" t="s">
        <v>2147</v>
      </c>
      <c r="G43" s="84" t="s">
        <v>2148</v>
      </c>
      <c r="H43" s="85" t="s">
        <v>2149</v>
      </c>
      <c r="I43" s="85" t="s">
        <v>2150</v>
      </c>
      <c r="J43" s="86" t="s">
        <v>2146</v>
      </c>
      <c r="K43" s="86">
        <v>1</v>
      </c>
      <c r="L43" s="103">
        <v>44757</v>
      </c>
      <c r="M43" s="196">
        <v>44925</v>
      </c>
      <c r="N43" s="93">
        <f t="shared" si="23"/>
        <v>24</v>
      </c>
      <c r="O43" s="90" t="s">
        <v>315</v>
      </c>
      <c r="P43" s="90">
        <v>1</v>
      </c>
      <c r="Q43" s="92">
        <f t="shared" si="2"/>
        <v>100</v>
      </c>
      <c r="R43" s="93">
        <f t="shared" si="3"/>
        <v>24</v>
      </c>
      <c r="S43" s="93">
        <f t="shared" si="4"/>
        <v>24</v>
      </c>
      <c r="T43" s="93">
        <f t="shared" si="5"/>
        <v>24</v>
      </c>
      <c r="U43" s="94" t="str">
        <f t="shared" si="6"/>
        <v>CUMPLIDA</v>
      </c>
      <c r="V43" s="94" t="str">
        <f t="shared" si="7"/>
        <v>CUMPLIDO</v>
      </c>
      <c r="W43" s="81" t="s">
        <v>2244</v>
      </c>
      <c r="X43" s="81" t="str">
        <f t="shared" si="17"/>
        <v>H3AF2021</v>
      </c>
      <c r="Y43" s="95">
        <f t="shared" si="8"/>
        <v>1</v>
      </c>
      <c r="Z43" s="95" t="str">
        <f t="shared" si="19"/>
        <v>H3AF2021 - 1</v>
      </c>
      <c r="AA43" s="77">
        <f t="shared" si="25"/>
        <v>5</v>
      </c>
      <c r="AB43" s="77">
        <f t="shared" si="26"/>
        <v>5</v>
      </c>
      <c r="AC43" s="77" t="str">
        <f t="shared" si="11"/>
        <v>H3AF2021.</v>
      </c>
      <c r="AD43" s="77" t="str">
        <f t="shared" si="27"/>
        <v>H3AF2021</v>
      </c>
      <c r="AE43" s="96"/>
      <c r="AF43" s="97"/>
      <c r="AG43" s="98"/>
    </row>
    <row r="44" spans="1:33" s="10" customFormat="1" ht="291" customHeight="1" x14ac:dyDescent="0.2">
      <c r="A44" s="81" t="str">
        <f>IF(ISBLANK(D44),"",COUNTA($D$2:D44))</f>
        <v/>
      </c>
      <c r="B44" s="82">
        <f t="shared" si="0"/>
        <v>43</v>
      </c>
      <c r="C44" s="83"/>
      <c r="D44" s="82"/>
      <c r="E44" s="81" t="s">
        <v>2247</v>
      </c>
      <c r="F44" s="84" t="s">
        <v>2151</v>
      </c>
      <c r="G44" s="84" t="s">
        <v>2148</v>
      </c>
      <c r="H44" s="85" t="s">
        <v>2152</v>
      </c>
      <c r="I44" s="85" t="s">
        <v>2153</v>
      </c>
      <c r="J44" s="86" t="s">
        <v>2154</v>
      </c>
      <c r="K44" s="86">
        <v>2</v>
      </c>
      <c r="L44" s="103">
        <v>44772</v>
      </c>
      <c r="M44" s="196">
        <v>44926</v>
      </c>
      <c r="N44" s="93">
        <f t="shared" si="23"/>
        <v>22</v>
      </c>
      <c r="O44" s="90" t="s">
        <v>2235</v>
      </c>
      <c r="P44" s="90">
        <v>2</v>
      </c>
      <c r="Q44" s="92">
        <f t="shared" si="2"/>
        <v>100</v>
      </c>
      <c r="R44" s="93">
        <f t="shared" si="3"/>
        <v>22</v>
      </c>
      <c r="S44" s="93">
        <f t="shared" si="4"/>
        <v>22</v>
      </c>
      <c r="T44" s="93">
        <f t="shared" si="5"/>
        <v>22</v>
      </c>
      <c r="U44" s="94" t="str">
        <f t="shared" si="6"/>
        <v>CUMPLIDA</v>
      </c>
      <c r="V44" s="94" t="str">
        <f t="shared" si="7"/>
        <v/>
      </c>
      <c r="W44" s="81" t="s">
        <v>2244</v>
      </c>
      <c r="X44" s="81" t="str">
        <f t="shared" si="17"/>
        <v>H3AF2021</v>
      </c>
      <c r="Y44" s="95">
        <f t="shared" si="8"/>
        <v>2</v>
      </c>
      <c r="Z44" s="95" t="str">
        <f t="shared" si="19"/>
        <v>H3AF2021 - 2</v>
      </c>
      <c r="AA44" s="77">
        <f t="shared" si="25"/>
        <v>5</v>
      </c>
      <c r="AB44" s="77">
        <f t="shared" si="26"/>
        <v>5</v>
      </c>
      <c r="AC44" s="77" t="str">
        <f t="shared" si="11"/>
        <v>H3AF2021.</v>
      </c>
      <c r="AD44" s="77" t="str">
        <f t="shared" si="27"/>
        <v>H3AF2021</v>
      </c>
      <c r="AE44" s="96"/>
      <c r="AF44" s="97"/>
      <c r="AG44" s="98"/>
    </row>
    <row r="45" spans="1:33" s="10" customFormat="1" ht="291" customHeight="1" x14ac:dyDescent="0.2">
      <c r="A45" s="81">
        <f>IF(ISBLANK(D45),"",COUNTA($D$2:D45))</f>
        <v>34</v>
      </c>
      <c r="B45" s="82">
        <f t="shared" si="0"/>
        <v>44</v>
      </c>
      <c r="C45" s="83"/>
      <c r="D45" s="82" t="s">
        <v>676</v>
      </c>
      <c r="E45" s="81" t="s">
        <v>2246</v>
      </c>
      <c r="F45" s="84" t="s">
        <v>2155</v>
      </c>
      <c r="G45" s="84" t="s">
        <v>2156</v>
      </c>
      <c r="H45" s="85" t="s">
        <v>2157</v>
      </c>
      <c r="I45" s="85" t="s">
        <v>2158</v>
      </c>
      <c r="J45" s="86" t="s">
        <v>2146</v>
      </c>
      <c r="K45" s="86">
        <v>1</v>
      </c>
      <c r="L45" s="103">
        <v>44757</v>
      </c>
      <c r="M45" s="196">
        <v>44925</v>
      </c>
      <c r="N45" s="93">
        <f t="shared" si="23"/>
        <v>24</v>
      </c>
      <c r="O45" s="90" t="s">
        <v>315</v>
      </c>
      <c r="P45" s="90">
        <v>1</v>
      </c>
      <c r="Q45" s="92">
        <f t="shared" si="2"/>
        <v>100</v>
      </c>
      <c r="R45" s="93">
        <f t="shared" si="3"/>
        <v>24</v>
      </c>
      <c r="S45" s="93">
        <f t="shared" si="4"/>
        <v>24</v>
      </c>
      <c r="T45" s="93">
        <f t="shared" si="5"/>
        <v>24</v>
      </c>
      <c r="U45" s="94" t="str">
        <f t="shared" si="6"/>
        <v>CUMPLIDA</v>
      </c>
      <c r="V45" s="94" t="str">
        <f t="shared" si="7"/>
        <v>CUMPLIDO</v>
      </c>
      <c r="W45" s="81" t="s">
        <v>2244</v>
      </c>
      <c r="X45" s="81" t="str">
        <f t="shared" si="17"/>
        <v>H4AF2021</v>
      </c>
      <c r="Y45" s="95">
        <f t="shared" si="8"/>
        <v>1</v>
      </c>
      <c r="Z45" s="95" t="str">
        <f t="shared" si="19"/>
        <v>H4AF2021 - 1</v>
      </c>
      <c r="AA45" s="77">
        <f t="shared" si="25"/>
        <v>5</v>
      </c>
      <c r="AB45" s="77">
        <f t="shared" si="26"/>
        <v>5</v>
      </c>
      <c r="AC45" s="77" t="str">
        <f t="shared" si="11"/>
        <v>H4AF2021.</v>
      </c>
      <c r="AD45" s="77" t="str">
        <f t="shared" si="27"/>
        <v>H4AF2021</v>
      </c>
      <c r="AE45" s="96"/>
      <c r="AF45" s="97"/>
      <c r="AG45" s="98"/>
    </row>
    <row r="46" spans="1:33" s="10" customFormat="1" ht="291" customHeight="1" x14ac:dyDescent="0.2">
      <c r="A46" s="81">
        <f>IF(ISBLANK(D46),"",COUNTA($D$2:D46))</f>
        <v>35</v>
      </c>
      <c r="B46" s="82">
        <f t="shared" si="0"/>
        <v>45</v>
      </c>
      <c r="C46" s="83"/>
      <c r="D46" s="82" t="s">
        <v>677</v>
      </c>
      <c r="E46" s="81" t="s">
        <v>85</v>
      </c>
      <c r="F46" s="84" t="s">
        <v>2159</v>
      </c>
      <c r="G46" s="84" t="s">
        <v>2160</v>
      </c>
      <c r="H46" s="85" t="s">
        <v>2161</v>
      </c>
      <c r="I46" s="85" t="s">
        <v>2162</v>
      </c>
      <c r="J46" s="86" t="s">
        <v>2141</v>
      </c>
      <c r="K46" s="86">
        <v>1</v>
      </c>
      <c r="L46" s="103">
        <v>44757</v>
      </c>
      <c r="M46" s="196">
        <v>44925</v>
      </c>
      <c r="N46" s="93">
        <f t="shared" si="23"/>
        <v>24</v>
      </c>
      <c r="O46" s="90" t="s">
        <v>315</v>
      </c>
      <c r="P46" s="90">
        <v>0</v>
      </c>
      <c r="Q46" s="92">
        <f t="shared" si="2"/>
        <v>0</v>
      </c>
      <c r="R46" s="93">
        <f t="shared" si="3"/>
        <v>0</v>
      </c>
      <c r="S46" s="93">
        <f t="shared" si="4"/>
        <v>0</v>
      </c>
      <c r="T46" s="93">
        <f t="shared" si="5"/>
        <v>24</v>
      </c>
      <c r="U46" s="94" t="str">
        <f t="shared" si="6"/>
        <v>VENCIDA</v>
      </c>
      <c r="V46" s="94" t="str">
        <f t="shared" si="7"/>
        <v>VENCIDO</v>
      </c>
      <c r="W46" s="81" t="s">
        <v>2244</v>
      </c>
      <c r="X46" s="81" t="str">
        <f t="shared" si="17"/>
        <v>H5AF2021</v>
      </c>
      <c r="Y46" s="95">
        <f t="shared" si="8"/>
        <v>1</v>
      </c>
      <c r="Z46" s="95" t="str">
        <f t="shared" si="19"/>
        <v>H5AF2021 - 1</v>
      </c>
      <c r="AA46" s="77">
        <f t="shared" si="25"/>
        <v>1</v>
      </c>
      <c r="AB46" s="77">
        <f t="shared" si="26"/>
        <v>1</v>
      </c>
      <c r="AC46" s="77" t="str">
        <f t="shared" si="11"/>
        <v>H5AF2021.</v>
      </c>
      <c r="AD46" s="77" t="str">
        <f t="shared" si="27"/>
        <v>H5AF2021</v>
      </c>
      <c r="AE46" s="96"/>
      <c r="AF46" s="97"/>
      <c r="AG46" s="98"/>
    </row>
    <row r="47" spans="1:33" s="10" customFormat="1" ht="291" customHeight="1" x14ac:dyDescent="0.2">
      <c r="A47" s="81">
        <f>IF(ISBLANK(D47),"",COUNTA($D$2:D47))</f>
        <v>36</v>
      </c>
      <c r="B47" s="82">
        <f t="shared" si="0"/>
        <v>46</v>
      </c>
      <c r="C47" s="83"/>
      <c r="D47" s="82" t="s">
        <v>677</v>
      </c>
      <c r="E47" s="81" t="s">
        <v>2248</v>
      </c>
      <c r="F47" s="84" t="s">
        <v>2163</v>
      </c>
      <c r="G47" s="84" t="s">
        <v>2164</v>
      </c>
      <c r="H47" s="85" t="s">
        <v>2165</v>
      </c>
      <c r="I47" s="85" t="s">
        <v>2165</v>
      </c>
      <c r="J47" s="86" t="s">
        <v>2141</v>
      </c>
      <c r="K47" s="86">
        <v>1</v>
      </c>
      <c r="L47" s="103">
        <v>44757</v>
      </c>
      <c r="M47" s="196">
        <v>44925</v>
      </c>
      <c r="N47" s="93">
        <f t="shared" si="23"/>
        <v>24</v>
      </c>
      <c r="O47" s="90" t="s">
        <v>315</v>
      </c>
      <c r="P47" s="90">
        <v>1</v>
      </c>
      <c r="Q47" s="92">
        <f t="shared" si="2"/>
        <v>100</v>
      </c>
      <c r="R47" s="93">
        <f t="shared" si="3"/>
        <v>24</v>
      </c>
      <c r="S47" s="93">
        <f t="shared" si="4"/>
        <v>24</v>
      </c>
      <c r="T47" s="93">
        <f t="shared" si="5"/>
        <v>24</v>
      </c>
      <c r="U47" s="94" t="str">
        <f t="shared" si="6"/>
        <v>CUMPLIDA</v>
      </c>
      <c r="V47" s="94" t="str">
        <f t="shared" si="7"/>
        <v>VENCIDO</v>
      </c>
      <c r="W47" s="81" t="s">
        <v>2244</v>
      </c>
      <c r="X47" s="81" t="str">
        <f t="shared" si="17"/>
        <v>H6AF2021</v>
      </c>
      <c r="Y47" s="95">
        <f t="shared" si="8"/>
        <v>1</v>
      </c>
      <c r="Z47" s="95" t="str">
        <f t="shared" si="19"/>
        <v>H6AF2021 - 1</v>
      </c>
      <c r="AA47" s="77">
        <f t="shared" si="25"/>
        <v>5</v>
      </c>
      <c r="AB47" s="77">
        <f t="shared" si="26"/>
        <v>1</v>
      </c>
      <c r="AC47" s="77" t="str">
        <f t="shared" si="11"/>
        <v>H6AF2021.</v>
      </c>
      <c r="AD47" s="77" t="str">
        <f t="shared" si="27"/>
        <v>H6AF2021</v>
      </c>
      <c r="AE47" s="96"/>
      <c r="AF47" s="97"/>
      <c r="AG47" s="98"/>
    </row>
    <row r="48" spans="1:33" s="10" customFormat="1" ht="291" customHeight="1" x14ac:dyDescent="0.2">
      <c r="A48" s="81" t="str">
        <f>IF(ISBLANK(D48),"",COUNTA($D$2:D48))</f>
        <v/>
      </c>
      <c r="B48" s="82">
        <f t="shared" si="0"/>
        <v>47</v>
      </c>
      <c r="C48" s="83"/>
      <c r="D48" s="82"/>
      <c r="E48" s="81" t="s">
        <v>2248</v>
      </c>
      <c r="F48" s="84" t="s">
        <v>2166</v>
      </c>
      <c r="G48" s="84" t="s">
        <v>2164</v>
      </c>
      <c r="H48" s="85" t="s">
        <v>2167</v>
      </c>
      <c r="I48" s="85" t="s">
        <v>2167</v>
      </c>
      <c r="J48" s="86" t="s">
        <v>2168</v>
      </c>
      <c r="K48" s="86">
        <v>2</v>
      </c>
      <c r="L48" s="103">
        <v>44757</v>
      </c>
      <c r="M48" s="196">
        <v>44925</v>
      </c>
      <c r="N48" s="93">
        <f t="shared" si="23"/>
        <v>24</v>
      </c>
      <c r="O48" s="90" t="s">
        <v>315</v>
      </c>
      <c r="P48" s="90">
        <v>0</v>
      </c>
      <c r="Q48" s="92">
        <f t="shared" si="2"/>
        <v>0</v>
      </c>
      <c r="R48" s="93">
        <f t="shared" si="3"/>
        <v>0</v>
      </c>
      <c r="S48" s="93">
        <f t="shared" si="4"/>
        <v>0</v>
      </c>
      <c r="T48" s="93">
        <f t="shared" si="5"/>
        <v>24</v>
      </c>
      <c r="U48" s="94" t="str">
        <f t="shared" si="6"/>
        <v>VENCIDA</v>
      </c>
      <c r="V48" s="94" t="str">
        <f t="shared" si="7"/>
        <v/>
      </c>
      <c r="W48" s="81" t="s">
        <v>2244</v>
      </c>
      <c r="X48" s="81" t="str">
        <f t="shared" si="17"/>
        <v>H6AF2021</v>
      </c>
      <c r="Y48" s="95">
        <f t="shared" si="8"/>
        <v>2</v>
      </c>
      <c r="Z48" s="95" t="str">
        <f t="shared" si="19"/>
        <v>H6AF2021 - 2</v>
      </c>
      <c r="AA48" s="77">
        <f t="shared" si="25"/>
        <v>1</v>
      </c>
      <c r="AB48" s="77">
        <f t="shared" si="26"/>
        <v>1</v>
      </c>
      <c r="AC48" s="77" t="str">
        <f t="shared" si="11"/>
        <v>H6AF2021.</v>
      </c>
      <c r="AD48" s="77" t="str">
        <f t="shared" si="27"/>
        <v>H6AF2021</v>
      </c>
      <c r="AE48" s="96"/>
      <c r="AF48" s="97"/>
      <c r="AG48" s="98"/>
    </row>
    <row r="49" spans="1:33" s="10" customFormat="1" ht="291" customHeight="1" x14ac:dyDescent="0.2">
      <c r="A49" s="81">
        <f>IF(ISBLANK(D49),"",COUNTA($D$2:D49))</f>
        <v>37</v>
      </c>
      <c r="B49" s="82">
        <f t="shared" si="0"/>
        <v>48</v>
      </c>
      <c r="C49" s="83"/>
      <c r="D49" s="82" t="s">
        <v>676</v>
      </c>
      <c r="E49" s="81" t="s">
        <v>2247</v>
      </c>
      <c r="F49" s="84" t="s">
        <v>2169</v>
      </c>
      <c r="G49" s="84" t="s">
        <v>2170</v>
      </c>
      <c r="H49" s="85" t="s">
        <v>2171</v>
      </c>
      <c r="I49" s="85" t="s">
        <v>2172</v>
      </c>
      <c r="J49" s="86" t="s">
        <v>2173</v>
      </c>
      <c r="K49" s="86">
        <v>1</v>
      </c>
      <c r="L49" s="103">
        <v>44757</v>
      </c>
      <c r="M49" s="196">
        <v>44925</v>
      </c>
      <c r="N49" s="93">
        <f t="shared" si="23"/>
        <v>24</v>
      </c>
      <c r="O49" s="90" t="s">
        <v>315</v>
      </c>
      <c r="P49" s="90">
        <v>0</v>
      </c>
      <c r="Q49" s="92">
        <f t="shared" si="2"/>
        <v>0</v>
      </c>
      <c r="R49" s="93">
        <f t="shared" si="3"/>
        <v>0</v>
      </c>
      <c r="S49" s="93">
        <f t="shared" si="4"/>
        <v>0</v>
      </c>
      <c r="T49" s="93">
        <f t="shared" si="5"/>
        <v>24</v>
      </c>
      <c r="U49" s="94" t="str">
        <f t="shared" si="6"/>
        <v>VENCIDA</v>
      </c>
      <c r="V49" s="94" t="str">
        <f t="shared" si="7"/>
        <v>VENCIDO</v>
      </c>
      <c r="W49" s="81" t="s">
        <v>2244</v>
      </c>
      <c r="X49" s="81" t="str">
        <f t="shared" si="17"/>
        <v>H7AF2021</v>
      </c>
      <c r="Y49" s="95">
        <f t="shared" si="8"/>
        <v>1</v>
      </c>
      <c r="Z49" s="95" t="str">
        <f t="shared" si="19"/>
        <v>H7AF2021 - 1</v>
      </c>
      <c r="AA49" s="77">
        <f t="shared" si="25"/>
        <v>1</v>
      </c>
      <c r="AB49" s="77">
        <f t="shared" si="26"/>
        <v>1</v>
      </c>
      <c r="AC49" s="77" t="str">
        <f t="shared" si="11"/>
        <v>H7AF2021.</v>
      </c>
      <c r="AD49" s="77" t="str">
        <f t="shared" si="27"/>
        <v>H7AF2021</v>
      </c>
      <c r="AE49" s="96"/>
      <c r="AF49" s="97"/>
      <c r="AG49" s="98"/>
    </row>
    <row r="50" spans="1:33" s="10" customFormat="1" ht="291" customHeight="1" x14ac:dyDescent="0.2">
      <c r="A50" s="81">
        <f>IF(ISBLANK(D50),"",COUNTA($D$2:D50))</f>
        <v>38</v>
      </c>
      <c r="B50" s="82">
        <f t="shared" si="0"/>
        <v>49</v>
      </c>
      <c r="C50" s="83"/>
      <c r="D50" s="82" t="s">
        <v>676</v>
      </c>
      <c r="E50" s="81" t="s">
        <v>2249</v>
      </c>
      <c r="F50" s="84" t="s">
        <v>2174</v>
      </c>
      <c r="G50" s="84" t="s">
        <v>2175</v>
      </c>
      <c r="H50" s="85" t="s">
        <v>2176</v>
      </c>
      <c r="I50" s="85" t="s">
        <v>1964</v>
      </c>
      <c r="J50" s="86" t="s">
        <v>2177</v>
      </c>
      <c r="K50" s="86">
        <v>5</v>
      </c>
      <c r="L50" s="103">
        <v>44767</v>
      </c>
      <c r="M50" s="194">
        <v>44895</v>
      </c>
      <c r="N50" s="93">
        <f t="shared" si="23"/>
        <v>18.285714285714285</v>
      </c>
      <c r="O50" s="90" t="s">
        <v>2236</v>
      </c>
      <c r="P50" s="90">
        <v>5</v>
      </c>
      <c r="Q50" s="92">
        <f t="shared" si="2"/>
        <v>100</v>
      </c>
      <c r="R50" s="93">
        <f t="shared" si="3"/>
        <v>18.285714285714285</v>
      </c>
      <c r="S50" s="93">
        <f t="shared" si="4"/>
        <v>18.285714285714285</v>
      </c>
      <c r="T50" s="93">
        <f t="shared" si="5"/>
        <v>18.285714285714285</v>
      </c>
      <c r="U50" s="94" t="str">
        <f t="shared" si="6"/>
        <v>CUMPLIDA</v>
      </c>
      <c r="V50" s="94" t="str">
        <f t="shared" si="7"/>
        <v>CUMPLIDO</v>
      </c>
      <c r="W50" s="81" t="s">
        <v>2244</v>
      </c>
      <c r="X50" s="81" t="str">
        <f t="shared" si="17"/>
        <v>H8AF2021</v>
      </c>
      <c r="Y50" s="95">
        <f t="shared" si="8"/>
        <v>1</v>
      </c>
      <c r="Z50" s="95" t="str">
        <f t="shared" si="19"/>
        <v>H8AF2021 - 1</v>
      </c>
      <c r="AA50" s="77">
        <f t="shared" si="25"/>
        <v>5</v>
      </c>
      <c r="AB50" s="77">
        <f t="shared" si="26"/>
        <v>5</v>
      </c>
      <c r="AC50" s="77" t="str">
        <f t="shared" si="11"/>
        <v>H8AF2021.</v>
      </c>
      <c r="AD50" s="77" t="str">
        <f t="shared" si="27"/>
        <v>H8AF2021</v>
      </c>
      <c r="AE50" s="96"/>
      <c r="AF50" s="97"/>
      <c r="AG50" s="98"/>
    </row>
    <row r="51" spans="1:33" s="10" customFormat="1" ht="291" customHeight="1" x14ac:dyDescent="0.2">
      <c r="A51" s="81" t="str">
        <f>IF(ISBLANK(D51),"",COUNTA($D$2:D51))</f>
        <v/>
      </c>
      <c r="B51" s="82">
        <f t="shared" si="0"/>
        <v>50</v>
      </c>
      <c r="C51" s="83"/>
      <c r="D51" s="82"/>
      <c r="E51" s="81" t="s">
        <v>2249</v>
      </c>
      <c r="F51" s="84" t="s">
        <v>2178</v>
      </c>
      <c r="G51" s="84" t="s">
        <v>2175</v>
      </c>
      <c r="H51" s="85" t="s">
        <v>2179</v>
      </c>
      <c r="I51" s="85" t="s">
        <v>2180</v>
      </c>
      <c r="J51" s="86" t="s">
        <v>2181</v>
      </c>
      <c r="K51" s="86">
        <v>2</v>
      </c>
      <c r="L51" s="103">
        <v>44788</v>
      </c>
      <c r="M51" s="194">
        <v>44895</v>
      </c>
      <c r="N51" s="93">
        <f t="shared" si="23"/>
        <v>15.285714285714286</v>
      </c>
      <c r="O51" s="90" t="s">
        <v>2237</v>
      </c>
      <c r="P51" s="90">
        <v>2</v>
      </c>
      <c r="Q51" s="92">
        <f t="shared" si="2"/>
        <v>100</v>
      </c>
      <c r="R51" s="93">
        <f t="shared" si="3"/>
        <v>15.285714285714286</v>
      </c>
      <c r="S51" s="93">
        <f t="shared" si="4"/>
        <v>15.285714285714286</v>
      </c>
      <c r="T51" s="93">
        <f t="shared" si="5"/>
        <v>15.285714285714286</v>
      </c>
      <c r="U51" s="94" t="str">
        <f t="shared" si="6"/>
        <v>CUMPLIDA</v>
      </c>
      <c r="V51" s="94" t="str">
        <f t="shared" si="7"/>
        <v/>
      </c>
      <c r="W51" s="81" t="s">
        <v>2244</v>
      </c>
      <c r="X51" s="81" t="str">
        <f t="shared" si="17"/>
        <v>H8AF2021</v>
      </c>
      <c r="Y51" s="95">
        <f t="shared" si="8"/>
        <v>2</v>
      </c>
      <c r="Z51" s="95" t="str">
        <f t="shared" si="19"/>
        <v>H8AF2021 - 2</v>
      </c>
      <c r="AA51" s="77">
        <f t="shared" si="25"/>
        <v>5</v>
      </c>
      <c r="AB51" s="77">
        <f t="shared" si="26"/>
        <v>5</v>
      </c>
      <c r="AC51" s="77" t="str">
        <f t="shared" si="11"/>
        <v>H8AF2021.</v>
      </c>
      <c r="AD51" s="77" t="str">
        <f t="shared" si="27"/>
        <v>H8AF2021</v>
      </c>
      <c r="AE51" s="96"/>
      <c r="AF51" s="97"/>
      <c r="AG51" s="98"/>
    </row>
    <row r="52" spans="1:33" s="10" customFormat="1" ht="291" customHeight="1" x14ac:dyDescent="0.2">
      <c r="A52" s="81">
        <f>IF(ISBLANK(D52),"",COUNTA($D$2:D52))</f>
        <v>39</v>
      </c>
      <c r="B52" s="82">
        <f t="shared" si="0"/>
        <v>51</v>
      </c>
      <c r="C52" s="83"/>
      <c r="D52" s="82" t="s">
        <v>676</v>
      </c>
      <c r="E52" s="81" t="s">
        <v>2249</v>
      </c>
      <c r="F52" s="100" t="s">
        <v>2182</v>
      </c>
      <c r="G52" s="100" t="s">
        <v>2183</v>
      </c>
      <c r="H52" s="107" t="s">
        <v>2184</v>
      </c>
      <c r="I52" s="107" t="s">
        <v>2185</v>
      </c>
      <c r="J52" s="108" t="s">
        <v>2186</v>
      </c>
      <c r="K52" s="108">
        <v>1</v>
      </c>
      <c r="L52" s="103">
        <v>44767</v>
      </c>
      <c r="M52" s="196">
        <v>44834</v>
      </c>
      <c r="N52" s="93">
        <f t="shared" si="23"/>
        <v>9.5714285714285712</v>
      </c>
      <c r="O52" s="90" t="s">
        <v>2238</v>
      </c>
      <c r="P52" s="90">
        <v>1</v>
      </c>
      <c r="Q52" s="92">
        <f t="shared" si="2"/>
        <v>100</v>
      </c>
      <c r="R52" s="93">
        <f t="shared" si="3"/>
        <v>9.5714285714285712</v>
      </c>
      <c r="S52" s="93">
        <f t="shared" si="4"/>
        <v>9.5714285714285712</v>
      </c>
      <c r="T52" s="93">
        <f t="shared" si="5"/>
        <v>9.5714285714285712</v>
      </c>
      <c r="U52" s="94" t="str">
        <f t="shared" si="6"/>
        <v>CUMPLIDA</v>
      </c>
      <c r="V52" s="94" t="str">
        <f t="shared" si="7"/>
        <v>CUMPLIDO</v>
      </c>
      <c r="W52" s="81" t="s">
        <v>2244</v>
      </c>
      <c r="X52" s="81" t="str">
        <f t="shared" si="17"/>
        <v>H9AF2021</v>
      </c>
      <c r="Y52" s="95">
        <f t="shared" si="8"/>
        <v>1</v>
      </c>
      <c r="Z52" s="95" t="str">
        <f t="shared" si="19"/>
        <v>H9AF2021 - 1</v>
      </c>
      <c r="AA52" s="77">
        <f t="shared" si="25"/>
        <v>5</v>
      </c>
      <c r="AB52" s="77">
        <f t="shared" si="26"/>
        <v>5</v>
      </c>
      <c r="AC52" s="77" t="str">
        <f t="shared" si="11"/>
        <v>H9AF2021.</v>
      </c>
      <c r="AD52" s="77" t="str">
        <f t="shared" si="27"/>
        <v>H9AF2021</v>
      </c>
      <c r="AE52" s="96"/>
      <c r="AF52" s="97"/>
      <c r="AG52" s="98"/>
    </row>
    <row r="53" spans="1:33" s="10" customFormat="1" ht="291" customHeight="1" x14ac:dyDescent="0.2">
      <c r="A53" s="81">
        <f>IF(ISBLANK(D53),"",COUNTA($D$2:D53))</f>
        <v>40</v>
      </c>
      <c r="B53" s="82">
        <f t="shared" si="0"/>
        <v>52</v>
      </c>
      <c r="C53" s="83"/>
      <c r="D53" s="82" t="s">
        <v>676</v>
      </c>
      <c r="E53" s="81" t="s">
        <v>2249</v>
      </c>
      <c r="F53" s="100" t="s">
        <v>2187</v>
      </c>
      <c r="G53" s="100" t="s">
        <v>2188</v>
      </c>
      <c r="H53" s="107" t="s">
        <v>2179</v>
      </c>
      <c r="I53" s="107" t="s">
        <v>2180</v>
      </c>
      <c r="J53" s="86" t="s">
        <v>2181</v>
      </c>
      <c r="K53" s="108">
        <v>2</v>
      </c>
      <c r="L53" s="103">
        <v>44788</v>
      </c>
      <c r="M53" s="196">
        <v>44895</v>
      </c>
      <c r="N53" s="93">
        <f t="shared" si="23"/>
        <v>15.285714285714286</v>
      </c>
      <c r="O53" s="90" t="s">
        <v>1638</v>
      </c>
      <c r="P53" s="90">
        <v>2</v>
      </c>
      <c r="Q53" s="92">
        <f t="shared" si="2"/>
        <v>100</v>
      </c>
      <c r="R53" s="93">
        <f t="shared" si="3"/>
        <v>15.285714285714286</v>
      </c>
      <c r="S53" s="93">
        <f t="shared" si="4"/>
        <v>15.285714285714286</v>
      </c>
      <c r="T53" s="93">
        <f t="shared" si="5"/>
        <v>15.285714285714286</v>
      </c>
      <c r="U53" s="94" t="str">
        <f t="shared" si="6"/>
        <v>CUMPLIDA</v>
      </c>
      <c r="V53" s="94" t="str">
        <f t="shared" si="7"/>
        <v>CUMPLIDO</v>
      </c>
      <c r="W53" s="81" t="s">
        <v>2244</v>
      </c>
      <c r="X53" s="81" t="str">
        <f t="shared" si="17"/>
        <v>H10AF2021</v>
      </c>
      <c r="Y53" s="95">
        <f t="shared" si="8"/>
        <v>1</v>
      </c>
      <c r="Z53" s="95" t="str">
        <f t="shared" si="19"/>
        <v>H10AF2021 - 1</v>
      </c>
      <c r="AA53" s="77">
        <f t="shared" si="25"/>
        <v>5</v>
      </c>
      <c r="AB53" s="77">
        <f t="shared" si="26"/>
        <v>5</v>
      </c>
      <c r="AC53" s="77" t="str">
        <f t="shared" si="11"/>
        <v>H10AF2021.</v>
      </c>
      <c r="AD53" s="77" t="str">
        <f t="shared" si="27"/>
        <v>H10AF2021</v>
      </c>
      <c r="AE53" s="96"/>
      <c r="AF53" s="97"/>
      <c r="AG53" s="98"/>
    </row>
    <row r="54" spans="1:33" s="10" customFormat="1" ht="291" customHeight="1" x14ac:dyDescent="0.2">
      <c r="A54" s="81">
        <f>IF(ISBLANK(D54),"",COUNTA($D$2:D54))</f>
        <v>41</v>
      </c>
      <c r="B54" s="82">
        <f t="shared" si="0"/>
        <v>53</v>
      </c>
      <c r="C54" s="83"/>
      <c r="D54" s="90" t="s">
        <v>677</v>
      </c>
      <c r="E54" s="81" t="s">
        <v>2249</v>
      </c>
      <c r="F54" s="100" t="s">
        <v>2189</v>
      </c>
      <c r="G54" s="100" t="s">
        <v>2190</v>
      </c>
      <c r="H54" s="107" t="s">
        <v>2191</v>
      </c>
      <c r="I54" s="107" t="s">
        <v>2192</v>
      </c>
      <c r="J54" s="108" t="s">
        <v>2193</v>
      </c>
      <c r="K54" s="108">
        <v>3</v>
      </c>
      <c r="L54" s="103">
        <v>44788</v>
      </c>
      <c r="M54" s="196">
        <v>44926</v>
      </c>
      <c r="N54" s="93">
        <f t="shared" si="23"/>
        <v>19.714285714285715</v>
      </c>
      <c r="O54" s="90" t="s">
        <v>1638</v>
      </c>
      <c r="P54" s="90">
        <v>0</v>
      </c>
      <c r="Q54" s="92">
        <f t="shared" si="2"/>
        <v>0</v>
      </c>
      <c r="R54" s="93">
        <f t="shared" si="3"/>
        <v>0</v>
      </c>
      <c r="S54" s="93">
        <f t="shared" si="4"/>
        <v>0</v>
      </c>
      <c r="T54" s="93">
        <f t="shared" si="5"/>
        <v>19.714285714285715</v>
      </c>
      <c r="U54" s="94" t="str">
        <f t="shared" si="6"/>
        <v>VENCIDA</v>
      </c>
      <c r="V54" s="94" t="str">
        <f t="shared" si="7"/>
        <v>VENCIDO</v>
      </c>
      <c r="W54" s="81" t="s">
        <v>2244</v>
      </c>
      <c r="X54" s="81" t="str">
        <f t="shared" si="17"/>
        <v>H11AF2021</v>
      </c>
      <c r="Y54" s="95">
        <f t="shared" si="8"/>
        <v>1</v>
      </c>
      <c r="Z54" s="95" t="str">
        <f t="shared" si="19"/>
        <v>H11AF2021 - 1</v>
      </c>
      <c r="AA54" s="77">
        <f t="shared" si="25"/>
        <v>1</v>
      </c>
      <c r="AB54" s="77">
        <f t="shared" si="26"/>
        <v>1</v>
      </c>
      <c r="AC54" s="77" t="str">
        <f t="shared" si="11"/>
        <v>H11AF2021.</v>
      </c>
      <c r="AD54" s="77" t="str">
        <f t="shared" si="27"/>
        <v>H11AF2021</v>
      </c>
      <c r="AE54" s="96"/>
      <c r="AF54" s="97"/>
      <c r="AG54" s="98"/>
    </row>
    <row r="55" spans="1:33" s="10" customFormat="1" ht="291" customHeight="1" x14ac:dyDescent="0.2">
      <c r="A55" s="81">
        <f>IF(ISBLANK(D55),"",COUNTA($D$2:D55))</f>
        <v>42</v>
      </c>
      <c r="B55" s="82">
        <f t="shared" si="0"/>
        <v>54</v>
      </c>
      <c r="C55" s="83"/>
      <c r="D55" s="90" t="s">
        <v>676</v>
      </c>
      <c r="E55" s="81" t="s">
        <v>2249</v>
      </c>
      <c r="F55" s="100" t="s">
        <v>2194</v>
      </c>
      <c r="G55" s="100" t="s">
        <v>2195</v>
      </c>
      <c r="H55" s="107" t="s">
        <v>2176</v>
      </c>
      <c r="I55" s="107" t="s">
        <v>1964</v>
      </c>
      <c r="J55" s="108" t="s">
        <v>2177</v>
      </c>
      <c r="K55" s="108">
        <v>5</v>
      </c>
      <c r="L55" s="103">
        <v>44767</v>
      </c>
      <c r="M55" s="196">
        <v>44895</v>
      </c>
      <c r="N55" s="93">
        <f t="shared" si="23"/>
        <v>18.285714285714285</v>
      </c>
      <c r="O55" s="90" t="s">
        <v>2239</v>
      </c>
      <c r="P55" s="90">
        <v>5</v>
      </c>
      <c r="Q55" s="92">
        <f t="shared" si="2"/>
        <v>100</v>
      </c>
      <c r="R55" s="93">
        <f t="shared" si="3"/>
        <v>18.285714285714285</v>
      </c>
      <c r="S55" s="93">
        <f t="shared" si="4"/>
        <v>18.285714285714285</v>
      </c>
      <c r="T55" s="93">
        <f t="shared" si="5"/>
        <v>18.285714285714285</v>
      </c>
      <c r="U55" s="94" t="str">
        <f t="shared" si="6"/>
        <v>CUMPLIDA</v>
      </c>
      <c r="V55" s="94" t="str">
        <f t="shared" si="7"/>
        <v>CUMPLIDO</v>
      </c>
      <c r="W55" s="81" t="s">
        <v>2244</v>
      </c>
      <c r="X55" s="81" t="str">
        <f t="shared" si="17"/>
        <v>H12AF2021</v>
      </c>
      <c r="Y55" s="95">
        <f t="shared" si="8"/>
        <v>1</v>
      </c>
      <c r="Z55" s="95" t="str">
        <f t="shared" si="19"/>
        <v>H12AF2021 - 1</v>
      </c>
      <c r="AA55" s="77">
        <f t="shared" si="25"/>
        <v>5</v>
      </c>
      <c r="AB55" s="77">
        <f t="shared" si="26"/>
        <v>5</v>
      </c>
      <c r="AC55" s="77" t="str">
        <f t="shared" si="11"/>
        <v>H12AF2021.</v>
      </c>
      <c r="AD55" s="77" t="str">
        <f t="shared" si="27"/>
        <v>H12AF2021</v>
      </c>
      <c r="AE55" s="96"/>
      <c r="AF55" s="97"/>
      <c r="AG55" s="98"/>
    </row>
    <row r="56" spans="1:33" s="10" customFormat="1" ht="291" customHeight="1" x14ac:dyDescent="0.2">
      <c r="A56" s="81">
        <f>IF(ISBLANK(D56),"",COUNTA($D$2:D56))</f>
        <v>43</v>
      </c>
      <c r="B56" s="82">
        <f t="shared" si="0"/>
        <v>55</v>
      </c>
      <c r="C56" s="83"/>
      <c r="D56" s="90" t="s">
        <v>676</v>
      </c>
      <c r="E56" s="99" t="s">
        <v>14</v>
      </c>
      <c r="F56" s="100" t="s">
        <v>2196</v>
      </c>
      <c r="G56" s="100" t="s">
        <v>2197</v>
      </c>
      <c r="H56" s="107" t="s">
        <v>2198</v>
      </c>
      <c r="I56" s="107" t="s">
        <v>2199</v>
      </c>
      <c r="J56" s="108" t="s">
        <v>2099</v>
      </c>
      <c r="K56" s="108">
        <v>5</v>
      </c>
      <c r="L56" s="103">
        <v>44809</v>
      </c>
      <c r="M56" s="196">
        <v>44910</v>
      </c>
      <c r="N56" s="93">
        <f t="shared" si="23"/>
        <v>14.428571428571429</v>
      </c>
      <c r="O56" s="108" t="s">
        <v>2240</v>
      </c>
      <c r="P56" s="90">
        <v>1</v>
      </c>
      <c r="Q56" s="92">
        <f t="shared" si="2"/>
        <v>20</v>
      </c>
      <c r="R56" s="93">
        <f t="shared" si="3"/>
        <v>2.8857142857142857</v>
      </c>
      <c r="S56" s="93">
        <f t="shared" si="4"/>
        <v>2.8857142857142857</v>
      </c>
      <c r="T56" s="93">
        <f t="shared" si="5"/>
        <v>14.428571428571429</v>
      </c>
      <c r="U56" s="94" t="str">
        <f t="shared" si="6"/>
        <v>VENCIDA</v>
      </c>
      <c r="V56" s="94" t="str">
        <f t="shared" si="7"/>
        <v>VENCIDO</v>
      </c>
      <c r="W56" s="81" t="s">
        <v>2244</v>
      </c>
      <c r="X56" s="81" t="str">
        <f t="shared" si="17"/>
        <v>H13AF2021</v>
      </c>
      <c r="Y56" s="95">
        <f t="shared" si="8"/>
        <v>1</v>
      </c>
      <c r="Z56" s="95" t="str">
        <f t="shared" si="19"/>
        <v>H13AF2021 - 1</v>
      </c>
      <c r="AA56" s="77">
        <f t="shared" si="25"/>
        <v>1</v>
      </c>
      <c r="AB56" s="77">
        <f t="shared" si="26"/>
        <v>1</v>
      </c>
      <c r="AC56" s="77" t="str">
        <f t="shared" si="11"/>
        <v>H13AF2021.</v>
      </c>
      <c r="AD56" s="77" t="str">
        <f t="shared" si="27"/>
        <v>H13AF2021</v>
      </c>
      <c r="AE56" s="96"/>
      <c r="AF56" s="97"/>
      <c r="AG56" s="98"/>
    </row>
    <row r="57" spans="1:33" s="10" customFormat="1" ht="291" customHeight="1" x14ac:dyDescent="0.2">
      <c r="A57" s="81" t="str">
        <f>IF(ISBLANK(D57),"",COUNTA($D$2:D57))</f>
        <v/>
      </c>
      <c r="B57" s="82">
        <f t="shared" si="0"/>
        <v>56</v>
      </c>
      <c r="C57" s="83"/>
      <c r="D57" s="90"/>
      <c r="E57" s="99" t="s">
        <v>14</v>
      </c>
      <c r="F57" s="100" t="s">
        <v>2200</v>
      </c>
      <c r="G57" s="100" t="s">
        <v>2197</v>
      </c>
      <c r="H57" s="107" t="s">
        <v>2201</v>
      </c>
      <c r="I57" s="107" t="s">
        <v>2202</v>
      </c>
      <c r="J57" s="108" t="s">
        <v>2203</v>
      </c>
      <c r="K57" s="108">
        <v>2</v>
      </c>
      <c r="L57" s="103">
        <v>44788</v>
      </c>
      <c r="M57" s="196">
        <v>44895</v>
      </c>
      <c r="N57" s="93">
        <f t="shared" si="23"/>
        <v>15.285714285714286</v>
      </c>
      <c r="O57" s="108" t="s">
        <v>2241</v>
      </c>
      <c r="P57" s="90">
        <v>0</v>
      </c>
      <c r="Q57" s="92">
        <f t="shared" si="2"/>
        <v>0</v>
      </c>
      <c r="R57" s="93">
        <f t="shared" si="3"/>
        <v>0</v>
      </c>
      <c r="S57" s="93">
        <f t="shared" si="4"/>
        <v>0</v>
      </c>
      <c r="T57" s="93">
        <f t="shared" si="5"/>
        <v>15.285714285714286</v>
      </c>
      <c r="U57" s="94" t="str">
        <f t="shared" si="6"/>
        <v>VENCIDA</v>
      </c>
      <c r="V57" s="94" t="str">
        <f t="shared" si="7"/>
        <v/>
      </c>
      <c r="W57" s="81" t="s">
        <v>2244</v>
      </c>
      <c r="X57" s="81" t="str">
        <f t="shared" si="17"/>
        <v>H13AF2021</v>
      </c>
      <c r="Y57" s="95">
        <f t="shared" si="8"/>
        <v>2</v>
      </c>
      <c r="Z57" s="95" t="str">
        <f t="shared" si="19"/>
        <v>H13AF2021 - 2</v>
      </c>
      <c r="AA57" s="77">
        <f t="shared" si="25"/>
        <v>1</v>
      </c>
      <c r="AB57" s="77">
        <f t="shared" si="26"/>
        <v>1</v>
      </c>
      <c r="AC57" s="77" t="str">
        <f t="shared" si="11"/>
        <v>H13AF2021.</v>
      </c>
      <c r="AD57" s="77" t="str">
        <f t="shared" si="27"/>
        <v>H13AF2021</v>
      </c>
      <c r="AE57" s="96"/>
      <c r="AF57" s="97"/>
      <c r="AG57" s="98"/>
    </row>
    <row r="58" spans="1:33" s="10" customFormat="1" ht="291" customHeight="1" x14ac:dyDescent="0.2">
      <c r="A58" s="81">
        <f>IF(ISBLANK(D58),"",COUNTA($D$2:D58))</f>
        <v>44</v>
      </c>
      <c r="B58" s="82">
        <f t="shared" si="0"/>
        <v>57</v>
      </c>
      <c r="C58" s="83"/>
      <c r="D58" s="90" t="s">
        <v>2204</v>
      </c>
      <c r="E58" s="99" t="s">
        <v>2250</v>
      </c>
      <c r="F58" s="109" t="s">
        <v>2205</v>
      </c>
      <c r="G58" s="111" t="s">
        <v>2206</v>
      </c>
      <c r="H58" s="107" t="s">
        <v>2207</v>
      </c>
      <c r="I58" s="107" t="s">
        <v>2208</v>
      </c>
      <c r="J58" s="108" t="s">
        <v>2154</v>
      </c>
      <c r="K58" s="108">
        <v>2</v>
      </c>
      <c r="L58" s="103">
        <v>44772</v>
      </c>
      <c r="M58" s="196">
        <v>44926</v>
      </c>
      <c r="N58" s="93">
        <f t="shared" si="23"/>
        <v>22</v>
      </c>
      <c r="O58" s="90" t="s">
        <v>1634</v>
      </c>
      <c r="P58" s="90">
        <v>2</v>
      </c>
      <c r="Q58" s="92">
        <f t="shared" si="2"/>
        <v>100</v>
      </c>
      <c r="R58" s="93">
        <f t="shared" si="3"/>
        <v>22</v>
      </c>
      <c r="S58" s="93">
        <f t="shared" si="4"/>
        <v>22</v>
      </c>
      <c r="T58" s="93">
        <f t="shared" si="5"/>
        <v>22</v>
      </c>
      <c r="U58" s="94" t="str">
        <f t="shared" si="6"/>
        <v>CUMPLIDA</v>
      </c>
      <c r="V58" s="94" t="str">
        <f t="shared" si="7"/>
        <v>CUMPLIDO</v>
      </c>
      <c r="W58" s="81" t="s">
        <v>2244</v>
      </c>
      <c r="X58" s="81" t="str">
        <f t="shared" si="17"/>
        <v>H14AF2021</v>
      </c>
      <c r="Y58" s="95">
        <f t="shared" si="8"/>
        <v>1</v>
      </c>
      <c r="Z58" s="95" t="str">
        <f t="shared" si="19"/>
        <v>H14AF2021 - 1</v>
      </c>
      <c r="AA58" s="77">
        <f t="shared" si="25"/>
        <v>5</v>
      </c>
      <c r="AB58" s="77">
        <f t="shared" si="26"/>
        <v>5</v>
      </c>
      <c r="AC58" s="77" t="str">
        <f t="shared" si="11"/>
        <v>H14AF2021.</v>
      </c>
      <c r="AD58" s="77" t="str">
        <f t="shared" si="27"/>
        <v>H14AF2021</v>
      </c>
      <c r="AE58" s="96"/>
      <c r="AF58" s="97"/>
      <c r="AG58" s="98"/>
    </row>
    <row r="59" spans="1:33" s="10" customFormat="1" ht="291" customHeight="1" x14ac:dyDescent="0.2">
      <c r="A59" s="81">
        <f>IF(ISBLANK(D59),"",COUNTA($D$2:D59))</f>
        <v>45</v>
      </c>
      <c r="B59" s="82">
        <f t="shared" si="0"/>
        <v>58</v>
      </c>
      <c r="C59" s="83"/>
      <c r="D59" s="90" t="s">
        <v>676</v>
      </c>
      <c r="E59" s="99" t="s">
        <v>2251</v>
      </c>
      <c r="F59" s="100" t="s">
        <v>2209</v>
      </c>
      <c r="G59" s="100" t="s">
        <v>2210</v>
      </c>
      <c r="H59" s="107" t="s">
        <v>2176</v>
      </c>
      <c r="I59" s="107" t="s">
        <v>1964</v>
      </c>
      <c r="J59" s="108" t="s">
        <v>2211</v>
      </c>
      <c r="K59" s="108">
        <v>5</v>
      </c>
      <c r="L59" s="103">
        <v>44767</v>
      </c>
      <c r="M59" s="196">
        <v>44895</v>
      </c>
      <c r="N59" s="93">
        <f t="shared" si="23"/>
        <v>18.285714285714285</v>
      </c>
      <c r="O59" s="90" t="s">
        <v>1905</v>
      </c>
      <c r="P59" s="90">
        <v>5</v>
      </c>
      <c r="Q59" s="92">
        <f t="shared" si="2"/>
        <v>100</v>
      </c>
      <c r="R59" s="93">
        <f t="shared" si="3"/>
        <v>18.285714285714285</v>
      </c>
      <c r="S59" s="93">
        <f t="shared" si="4"/>
        <v>18.285714285714285</v>
      </c>
      <c r="T59" s="93">
        <f t="shared" si="5"/>
        <v>18.285714285714285</v>
      </c>
      <c r="U59" s="94" t="str">
        <f t="shared" si="6"/>
        <v>CUMPLIDA</v>
      </c>
      <c r="V59" s="94" t="str">
        <f t="shared" si="7"/>
        <v>CUMPLIDO</v>
      </c>
      <c r="W59" s="81" t="s">
        <v>2244</v>
      </c>
      <c r="X59" s="81" t="str">
        <f t="shared" si="17"/>
        <v>H15AF2021</v>
      </c>
      <c r="Y59" s="95">
        <f t="shared" si="8"/>
        <v>1</v>
      </c>
      <c r="Z59" s="95" t="str">
        <f t="shared" si="19"/>
        <v>H15AF2021 - 1</v>
      </c>
      <c r="AA59" s="77">
        <f t="shared" si="25"/>
        <v>5</v>
      </c>
      <c r="AB59" s="77">
        <f t="shared" si="26"/>
        <v>5</v>
      </c>
      <c r="AC59" s="77" t="str">
        <f t="shared" si="11"/>
        <v>H15AF2021.</v>
      </c>
      <c r="AD59" s="77" t="str">
        <f t="shared" si="27"/>
        <v>H15AF2021</v>
      </c>
      <c r="AE59" s="96"/>
      <c r="AF59" s="97"/>
      <c r="AG59" s="98"/>
    </row>
    <row r="60" spans="1:33" s="10" customFormat="1" ht="291" customHeight="1" x14ac:dyDescent="0.2">
      <c r="A60" s="81">
        <f>IF(ISBLANK(D60),"",COUNTA($D$2:D60))</f>
        <v>46</v>
      </c>
      <c r="B60" s="82">
        <f t="shared" si="0"/>
        <v>59</v>
      </c>
      <c r="C60" s="83"/>
      <c r="D60" s="90" t="s">
        <v>676</v>
      </c>
      <c r="E60" s="99" t="s">
        <v>14</v>
      </c>
      <c r="F60" s="100" t="s">
        <v>2212</v>
      </c>
      <c r="G60" s="100" t="s">
        <v>2213</v>
      </c>
      <c r="H60" s="107" t="s">
        <v>2214</v>
      </c>
      <c r="I60" s="107" t="s">
        <v>2215</v>
      </c>
      <c r="J60" s="108" t="s">
        <v>2216</v>
      </c>
      <c r="K60" s="108">
        <v>1</v>
      </c>
      <c r="L60" s="103">
        <v>44788</v>
      </c>
      <c r="M60" s="196">
        <v>44895</v>
      </c>
      <c r="N60" s="93">
        <f t="shared" si="23"/>
        <v>15.285714285714286</v>
      </c>
      <c r="O60" s="90" t="s">
        <v>1638</v>
      </c>
      <c r="P60" s="90">
        <v>0</v>
      </c>
      <c r="Q60" s="92">
        <f t="shared" si="2"/>
        <v>0</v>
      </c>
      <c r="R60" s="93">
        <f t="shared" si="3"/>
        <v>0</v>
      </c>
      <c r="S60" s="93">
        <f t="shared" si="4"/>
        <v>0</v>
      </c>
      <c r="T60" s="93">
        <f t="shared" si="5"/>
        <v>15.285714285714286</v>
      </c>
      <c r="U60" s="94" t="str">
        <f t="shared" si="6"/>
        <v>VENCIDA</v>
      </c>
      <c r="V60" s="94" t="str">
        <f t="shared" si="7"/>
        <v>VENCIDO</v>
      </c>
      <c r="W60" s="81" t="s">
        <v>2244</v>
      </c>
      <c r="X60" s="81" t="str">
        <f t="shared" si="17"/>
        <v>H17AF2021</v>
      </c>
      <c r="Y60" s="95">
        <f t="shared" si="8"/>
        <v>1</v>
      </c>
      <c r="Z60" s="95" t="str">
        <f t="shared" si="19"/>
        <v>H17AF2021 - 1</v>
      </c>
      <c r="AA60" s="77">
        <f t="shared" si="25"/>
        <v>1</v>
      </c>
      <c r="AB60" s="77">
        <f t="shared" si="26"/>
        <v>1</v>
      </c>
      <c r="AC60" s="77" t="str">
        <f t="shared" si="11"/>
        <v>H17AF2021.</v>
      </c>
      <c r="AD60" s="77" t="str">
        <f t="shared" si="27"/>
        <v>H17AF2021</v>
      </c>
      <c r="AE60" s="96"/>
      <c r="AF60" s="97"/>
      <c r="AG60" s="98"/>
    </row>
    <row r="61" spans="1:33" s="10" customFormat="1" ht="291" customHeight="1" x14ac:dyDescent="0.2">
      <c r="A61" s="81">
        <f>IF(ISBLANK(D61),"",COUNTA($D$2:D61))</f>
        <v>47</v>
      </c>
      <c r="B61" s="82">
        <f t="shared" si="0"/>
        <v>60</v>
      </c>
      <c r="C61" s="83"/>
      <c r="D61" s="99" t="s">
        <v>677</v>
      </c>
      <c r="E61" s="99" t="s">
        <v>2252</v>
      </c>
      <c r="F61" s="100" t="s">
        <v>2217</v>
      </c>
      <c r="G61" s="100" t="s">
        <v>2218</v>
      </c>
      <c r="H61" s="107" t="s">
        <v>2219</v>
      </c>
      <c r="I61" s="107" t="s">
        <v>1964</v>
      </c>
      <c r="J61" s="108" t="s">
        <v>2177</v>
      </c>
      <c r="K61" s="108">
        <v>5</v>
      </c>
      <c r="L61" s="103">
        <v>44767</v>
      </c>
      <c r="M61" s="196">
        <v>44895</v>
      </c>
      <c r="N61" s="93">
        <f t="shared" si="23"/>
        <v>18.285714285714285</v>
      </c>
      <c r="O61" s="90" t="s">
        <v>2239</v>
      </c>
      <c r="P61" s="90">
        <v>5</v>
      </c>
      <c r="Q61" s="92">
        <f t="shared" si="2"/>
        <v>100</v>
      </c>
      <c r="R61" s="93">
        <f t="shared" si="3"/>
        <v>18.285714285714285</v>
      </c>
      <c r="S61" s="93">
        <f t="shared" si="4"/>
        <v>18.285714285714285</v>
      </c>
      <c r="T61" s="93">
        <f t="shared" si="5"/>
        <v>18.285714285714285</v>
      </c>
      <c r="U61" s="94" t="str">
        <f t="shared" si="6"/>
        <v>CUMPLIDA</v>
      </c>
      <c r="V61" s="94" t="str">
        <f t="shared" si="7"/>
        <v>CUMPLIDO</v>
      </c>
      <c r="W61" s="81" t="s">
        <v>2244</v>
      </c>
      <c r="X61" s="81" t="str">
        <f t="shared" si="17"/>
        <v>H19AF2021</v>
      </c>
      <c r="Y61" s="95">
        <f t="shared" si="8"/>
        <v>1</v>
      </c>
      <c r="Z61" s="95" t="str">
        <f t="shared" si="19"/>
        <v>H19AF2021 - 1</v>
      </c>
      <c r="AA61" s="77">
        <f t="shared" si="25"/>
        <v>5</v>
      </c>
      <c r="AB61" s="77">
        <f t="shared" si="26"/>
        <v>5</v>
      </c>
      <c r="AC61" s="77" t="str">
        <f t="shared" si="11"/>
        <v>H19AF2021.</v>
      </c>
      <c r="AD61" s="77" t="str">
        <f t="shared" si="27"/>
        <v>H19AF2021</v>
      </c>
      <c r="AE61" s="96"/>
      <c r="AF61" s="97"/>
      <c r="AG61" s="98"/>
    </row>
    <row r="62" spans="1:33" s="10" customFormat="1" ht="291" customHeight="1" x14ac:dyDescent="0.2">
      <c r="A62" s="81">
        <f>IF(ISBLANK(D62),"",COUNTA($D$2:D62))</f>
        <v>48</v>
      </c>
      <c r="B62" s="82">
        <f t="shared" si="0"/>
        <v>61</v>
      </c>
      <c r="C62" s="83"/>
      <c r="D62" s="99" t="s">
        <v>676</v>
      </c>
      <c r="E62" s="99" t="s">
        <v>2252</v>
      </c>
      <c r="F62" s="100" t="s">
        <v>2220</v>
      </c>
      <c r="G62" s="100" t="s">
        <v>2221</v>
      </c>
      <c r="H62" s="107" t="s">
        <v>2222</v>
      </c>
      <c r="I62" s="107" t="s">
        <v>2223</v>
      </c>
      <c r="J62" s="108" t="s">
        <v>2224</v>
      </c>
      <c r="K62" s="108">
        <v>2</v>
      </c>
      <c r="L62" s="103">
        <v>44805</v>
      </c>
      <c r="M62" s="196">
        <v>44926</v>
      </c>
      <c r="N62" s="93">
        <f t="shared" si="23"/>
        <v>17.285714285714285</v>
      </c>
      <c r="O62" s="90" t="s">
        <v>1638</v>
      </c>
      <c r="P62" s="90">
        <v>0</v>
      </c>
      <c r="Q62" s="92">
        <f t="shared" si="2"/>
        <v>0</v>
      </c>
      <c r="R62" s="93">
        <f t="shared" si="3"/>
        <v>0</v>
      </c>
      <c r="S62" s="93">
        <f t="shared" si="4"/>
        <v>0</v>
      </c>
      <c r="T62" s="93">
        <f t="shared" si="5"/>
        <v>17.285714285714285</v>
      </c>
      <c r="U62" s="94" t="str">
        <f t="shared" si="6"/>
        <v>VENCIDA</v>
      </c>
      <c r="V62" s="94" t="str">
        <f t="shared" si="7"/>
        <v>VENCIDO</v>
      </c>
      <c r="W62" s="81" t="s">
        <v>2244</v>
      </c>
      <c r="X62" s="81" t="str">
        <f t="shared" si="17"/>
        <v>H20AF2021</v>
      </c>
      <c r="Y62" s="95">
        <f t="shared" si="8"/>
        <v>1</v>
      </c>
      <c r="Z62" s="95" t="str">
        <f t="shared" si="19"/>
        <v>H20AF2021 - 1</v>
      </c>
      <c r="AA62" s="77">
        <f t="shared" si="25"/>
        <v>1</v>
      </c>
      <c r="AB62" s="77">
        <f t="shared" si="26"/>
        <v>1</v>
      </c>
      <c r="AC62" s="77" t="str">
        <f t="shared" si="11"/>
        <v>H20AF2021.</v>
      </c>
      <c r="AD62" s="77" t="str">
        <f t="shared" si="27"/>
        <v>H20AF2021</v>
      </c>
      <c r="AE62" s="96"/>
      <c r="AF62" s="97"/>
      <c r="AG62" s="98"/>
    </row>
    <row r="63" spans="1:33" s="10" customFormat="1" ht="291" customHeight="1" x14ac:dyDescent="0.2">
      <c r="A63" s="81">
        <f>IF(ISBLANK(D63),"",COUNTA($D$2:D63))</f>
        <v>49</v>
      </c>
      <c r="B63" s="82">
        <f t="shared" si="0"/>
        <v>62</v>
      </c>
      <c r="C63" s="83"/>
      <c r="D63" s="99" t="s">
        <v>677</v>
      </c>
      <c r="E63" s="99" t="s">
        <v>2253</v>
      </c>
      <c r="F63" s="100" t="s">
        <v>2225</v>
      </c>
      <c r="G63" s="100" t="s">
        <v>2226</v>
      </c>
      <c r="H63" s="107" t="s">
        <v>2227</v>
      </c>
      <c r="I63" s="107" t="s">
        <v>2228</v>
      </c>
      <c r="J63" s="108" t="s">
        <v>2216</v>
      </c>
      <c r="K63" s="108">
        <v>1</v>
      </c>
      <c r="L63" s="103">
        <v>44788</v>
      </c>
      <c r="M63" s="196">
        <v>44926</v>
      </c>
      <c r="N63" s="93">
        <f t="shared" si="23"/>
        <v>19.714285714285715</v>
      </c>
      <c r="O63" s="90" t="s">
        <v>1638</v>
      </c>
      <c r="P63" s="90">
        <v>0</v>
      </c>
      <c r="Q63" s="92">
        <f t="shared" si="2"/>
        <v>0</v>
      </c>
      <c r="R63" s="93">
        <f t="shared" si="3"/>
        <v>0</v>
      </c>
      <c r="S63" s="93">
        <f t="shared" si="4"/>
        <v>0</v>
      </c>
      <c r="T63" s="93">
        <f t="shared" si="5"/>
        <v>19.714285714285715</v>
      </c>
      <c r="U63" s="94" t="str">
        <f t="shared" si="6"/>
        <v>VENCIDA</v>
      </c>
      <c r="V63" s="94" t="str">
        <f t="shared" si="7"/>
        <v>VENCIDO</v>
      </c>
      <c r="W63" s="81" t="s">
        <v>2244</v>
      </c>
      <c r="X63" s="81" t="str">
        <f t="shared" si="17"/>
        <v>H21AF2021</v>
      </c>
      <c r="Y63" s="95">
        <f t="shared" si="8"/>
        <v>1</v>
      </c>
      <c r="Z63" s="95" t="str">
        <f t="shared" si="19"/>
        <v>H21AF2021 - 1</v>
      </c>
      <c r="AA63" s="77">
        <f t="shared" si="25"/>
        <v>1</v>
      </c>
      <c r="AB63" s="77">
        <f t="shared" si="26"/>
        <v>1</v>
      </c>
      <c r="AC63" s="77" t="str">
        <f t="shared" si="11"/>
        <v>H21AF2021.</v>
      </c>
      <c r="AD63" s="77" t="str">
        <f t="shared" si="27"/>
        <v>H21AF2021</v>
      </c>
      <c r="AE63" s="96"/>
      <c r="AF63" s="97"/>
      <c r="AG63" s="98"/>
    </row>
    <row r="64" spans="1:33" s="10" customFormat="1" ht="291" customHeight="1" x14ac:dyDescent="0.2">
      <c r="A64" s="81">
        <f>IF(ISBLANK(D64),"",COUNTA($D$2:D64))</f>
        <v>50</v>
      </c>
      <c r="B64" s="82">
        <f t="shared" si="0"/>
        <v>63</v>
      </c>
      <c r="C64" s="83"/>
      <c r="D64" s="102" t="s">
        <v>2229</v>
      </c>
      <c r="E64" s="99" t="s">
        <v>2253</v>
      </c>
      <c r="F64" s="101" t="s">
        <v>2230</v>
      </c>
      <c r="G64" s="101" t="s">
        <v>2231</v>
      </c>
      <c r="H64" s="107" t="s">
        <v>2232</v>
      </c>
      <c r="I64" s="107" t="s">
        <v>2233</v>
      </c>
      <c r="J64" s="108" t="s">
        <v>2234</v>
      </c>
      <c r="K64" s="108">
        <v>2</v>
      </c>
      <c r="L64" s="103">
        <v>44788</v>
      </c>
      <c r="M64" s="196">
        <v>44926</v>
      </c>
      <c r="N64" s="93">
        <f t="shared" si="23"/>
        <v>19.714285714285715</v>
      </c>
      <c r="O64" s="108" t="s">
        <v>1638</v>
      </c>
      <c r="P64" s="90">
        <v>0</v>
      </c>
      <c r="Q64" s="92">
        <f t="shared" si="2"/>
        <v>0</v>
      </c>
      <c r="R64" s="93">
        <f t="shared" si="3"/>
        <v>0</v>
      </c>
      <c r="S64" s="93">
        <f t="shared" si="4"/>
        <v>0</v>
      </c>
      <c r="T64" s="93">
        <f t="shared" si="5"/>
        <v>19.714285714285715</v>
      </c>
      <c r="U64" s="94" t="str">
        <f t="shared" si="6"/>
        <v>VENCIDA</v>
      </c>
      <c r="V64" s="94" t="str">
        <f t="shared" si="7"/>
        <v>VENCIDO</v>
      </c>
      <c r="W64" s="81" t="s">
        <v>2244</v>
      </c>
      <c r="X64" s="81" t="str">
        <f t="shared" si="17"/>
        <v>H22AF2021</v>
      </c>
      <c r="Y64" s="95">
        <f t="shared" si="8"/>
        <v>1</v>
      </c>
      <c r="Z64" s="95" t="str">
        <f t="shared" si="19"/>
        <v>H22AF2021 - 1</v>
      </c>
      <c r="AA64" s="77">
        <f t="shared" si="25"/>
        <v>1</v>
      </c>
      <c r="AB64" s="77">
        <f t="shared" si="26"/>
        <v>1</v>
      </c>
      <c r="AC64" s="77" t="str">
        <f t="shared" si="11"/>
        <v>H22AF2021.</v>
      </c>
      <c r="AD64" s="77" t="str">
        <f t="shared" si="27"/>
        <v>H22AF2021</v>
      </c>
      <c r="AE64" s="96"/>
      <c r="AF64" s="97"/>
      <c r="AG64" s="98"/>
    </row>
    <row r="65" spans="1:33" s="10" customFormat="1" ht="291" customHeight="1" x14ac:dyDescent="0.2">
      <c r="A65" s="81">
        <f>IF(ISBLANK(D65),"",COUNTA($D$2:D65))</f>
        <v>51</v>
      </c>
      <c r="B65" s="82">
        <f t="shared" si="0"/>
        <v>64</v>
      </c>
      <c r="C65" s="83"/>
      <c r="D65" s="82" t="s">
        <v>676</v>
      </c>
      <c r="E65" s="81" t="s">
        <v>1814</v>
      </c>
      <c r="F65" s="109" t="s">
        <v>2415</v>
      </c>
      <c r="G65" s="109" t="s">
        <v>2119</v>
      </c>
      <c r="H65" s="85" t="s">
        <v>2120</v>
      </c>
      <c r="I65" s="85" t="s">
        <v>1975</v>
      </c>
      <c r="J65" s="86" t="s">
        <v>2121</v>
      </c>
      <c r="K65" s="86">
        <v>1</v>
      </c>
      <c r="L65" s="87">
        <v>44865</v>
      </c>
      <c r="M65" s="193">
        <v>44926</v>
      </c>
      <c r="N65" s="93">
        <f t="shared" si="23"/>
        <v>8.7142857142857135</v>
      </c>
      <c r="O65" s="90" t="s">
        <v>1638</v>
      </c>
      <c r="P65" s="90">
        <v>0</v>
      </c>
      <c r="Q65" s="92">
        <f t="shared" si="2"/>
        <v>0</v>
      </c>
      <c r="R65" s="93">
        <f t="shared" si="3"/>
        <v>0</v>
      </c>
      <c r="S65" s="93">
        <f t="shared" si="4"/>
        <v>0</v>
      </c>
      <c r="T65" s="93">
        <f t="shared" si="5"/>
        <v>8.7142857142857135</v>
      </c>
      <c r="U65" s="94" t="str">
        <f t="shared" si="6"/>
        <v>VENCIDA</v>
      </c>
      <c r="V65" s="94" t="str">
        <f t="shared" si="7"/>
        <v>VENCIDO</v>
      </c>
      <c r="W65" s="81" t="s">
        <v>2122</v>
      </c>
      <c r="X65" s="81" t="str">
        <f t="shared" si="17"/>
        <v>H1Denuncia2021-216384</v>
      </c>
      <c r="Y65" s="95">
        <f t="shared" si="8"/>
        <v>1</v>
      </c>
      <c r="Z65" s="95" t="str">
        <f t="shared" si="19"/>
        <v>H1Denuncia2021-216384 - 1</v>
      </c>
      <c r="AA65" s="77">
        <f t="shared" si="25"/>
        <v>1</v>
      </c>
      <c r="AB65" s="77">
        <f t="shared" si="26"/>
        <v>1</v>
      </c>
      <c r="AC65" s="77" t="str">
        <f t="shared" si="11"/>
        <v>H1Denuncia2021-216384.</v>
      </c>
      <c r="AD65" s="77" t="str">
        <f t="shared" si="27"/>
        <v>H1Denuncia2021-216384</v>
      </c>
      <c r="AE65" s="96"/>
      <c r="AF65" s="97"/>
      <c r="AG65" s="98"/>
    </row>
    <row r="66" spans="1:33" s="10" customFormat="1" ht="291" customHeight="1" x14ac:dyDescent="0.2">
      <c r="A66" s="81" t="str">
        <f>IF(ISBLANK(D66),"",COUNTA($D$2:D66))</f>
        <v/>
      </c>
      <c r="B66" s="82">
        <f t="shared" si="0"/>
        <v>65</v>
      </c>
      <c r="C66" s="83"/>
      <c r="D66" s="82"/>
      <c r="E66" s="81" t="s">
        <v>1814</v>
      </c>
      <c r="F66" s="109" t="s">
        <v>2416</v>
      </c>
      <c r="G66" s="109" t="s">
        <v>2119</v>
      </c>
      <c r="H66" s="109" t="s">
        <v>2123</v>
      </c>
      <c r="I66" s="109" t="s">
        <v>2124</v>
      </c>
      <c r="J66" s="90" t="s">
        <v>2125</v>
      </c>
      <c r="K66" s="90">
        <v>1</v>
      </c>
      <c r="L66" s="103">
        <v>44865</v>
      </c>
      <c r="M66" s="194">
        <v>44926</v>
      </c>
      <c r="N66" s="88">
        <f t="shared" si="23"/>
        <v>8.7142857142857135</v>
      </c>
      <c r="O66" s="90" t="s">
        <v>1638</v>
      </c>
      <c r="P66" s="90">
        <v>0</v>
      </c>
      <c r="Q66" s="92">
        <f t="shared" ref="Q66:Q129" si="31">IF(P66/K66&gt;1,100,+P66/K66*100)</f>
        <v>0</v>
      </c>
      <c r="R66" s="93">
        <f t="shared" ref="R66:R129" si="32">+N66*Q66/100</f>
        <v>0</v>
      </c>
      <c r="S66" s="93">
        <f t="shared" ref="S66:S129" si="33">IF(M66&lt;=$AF$1,R66,0)</f>
        <v>0</v>
      </c>
      <c r="T66" s="93">
        <f t="shared" ref="T66:T129" si="34">IF($AF$1&gt;=M66,N66,0)</f>
        <v>8.7142857142857135</v>
      </c>
      <c r="U66" s="94" t="str">
        <f t="shared" ref="U66:U129" si="35">IF(Q66=100,"CUMPLIDA",IF(M66-$AF$1&lt;0,"VENCIDA",IF(M66-$AF$1&lt;=30,"PRÓXIMA A VENCER",IF(Q66&gt;0,"CON AVANCE","EN TERMINO"))))</f>
        <v>VENCIDA</v>
      </c>
      <c r="V66" s="94" t="str">
        <f t="shared" ref="V66:V129" si="36">IF(A66&lt;&gt;"",IF(AB66=1,"VENCIDO",IF(AB66=2,"PRÓXIMO A VENCER",IF(AB66=3,"EN TERMINO",IF(AB66=4,"CON AVANCE",IF(AB66=5,"CUMPLIDO",))))),"")</f>
        <v/>
      </c>
      <c r="W66" s="81" t="s">
        <v>2122</v>
      </c>
      <c r="X66" s="81" t="str">
        <f t="shared" si="17"/>
        <v>H1Denuncia2021-216384</v>
      </c>
      <c r="Y66" s="95">
        <f t="shared" ref="Y66:Y129" si="37">IF(A66&lt;&gt;"",1,Y65+1)</f>
        <v>2</v>
      </c>
      <c r="Z66" s="95" t="str">
        <f t="shared" si="19"/>
        <v>H1Denuncia2021-216384 - 2</v>
      </c>
      <c r="AA66" s="77">
        <f t="shared" si="25"/>
        <v>1</v>
      </c>
      <c r="AB66" s="77">
        <f t="shared" si="26"/>
        <v>1</v>
      </c>
      <c r="AC66" s="77" t="str">
        <f t="shared" ref="AC66:AC129" si="38">IF(A66&lt;&gt;"",MID(F66,1,FIND(" ",F66,1)-1),AC65)</f>
        <v>H1Denuncia2021-216384.</v>
      </c>
      <c r="AD66" s="77" t="str">
        <f t="shared" si="27"/>
        <v>H1Denuncia2021-216384</v>
      </c>
      <c r="AE66" s="96"/>
      <c r="AF66" s="97"/>
      <c r="AG66" s="98"/>
    </row>
    <row r="67" spans="1:33" s="10" customFormat="1" ht="291" customHeight="1" x14ac:dyDescent="0.2">
      <c r="A67" s="81">
        <f>IF(ISBLANK(D67),"",COUNTA($D$2:D67))</f>
        <v>52</v>
      </c>
      <c r="B67" s="82">
        <f t="shared" si="0"/>
        <v>66</v>
      </c>
      <c r="C67" s="83"/>
      <c r="D67" s="82" t="s">
        <v>677</v>
      </c>
      <c r="E67" s="81" t="s">
        <v>1814</v>
      </c>
      <c r="F67" s="84" t="s">
        <v>2041</v>
      </c>
      <c r="G67" s="84" t="s">
        <v>2105</v>
      </c>
      <c r="H67" s="85" t="s">
        <v>1963</v>
      </c>
      <c r="I67" s="85" t="s">
        <v>1964</v>
      </c>
      <c r="J67" s="86" t="s">
        <v>1965</v>
      </c>
      <c r="K67" s="86">
        <v>5</v>
      </c>
      <c r="L67" s="103">
        <v>44767</v>
      </c>
      <c r="M67" s="194">
        <v>44895</v>
      </c>
      <c r="N67" s="88">
        <f t="shared" ref="N67" si="39">(+M67-L67)/7</f>
        <v>18.285714285714285</v>
      </c>
      <c r="O67" s="90" t="s">
        <v>1966</v>
      </c>
      <c r="P67" s="90">
        <v>5</v>
      </c>
      <c r="Q67" s="92">
        <f t="shared" si="31"/>
        <v>100</v>
      </c>
      <c r="R67" s="93">
        <f t="shared" si="32"/>
        <v>18.285714285714285</v>
      </c>
      <c r="S67" s="93">
        <f t="shared" si="33"/>
        <v>18.285714285714285</v>
      </c>
      <c r="T67" s="93">
        <f t="shared" si="34"/>
        <v>18.285714285714285</v>
      </c>
      <c r="U67" s="94" t="str">
        <f t="shared" si="35"/>
        <v>CUMPLIDA</v>
      </c>
      <c r="V67" s="94" t="str">
        <f t="shared" si="36"/>
        <v>VENCIDO</v>
      </c>
      <c r="W67" s="81" t="s">
        <v>2104</v>
      </c>
      <c r="X67" s="81" t="str">
        <f t="shared" si="17"/>
        <v>H1ACGuaviare</v>
      </c>
      <c r="Y67" s="95">
        <f t="shared" si="37"/>
        <v>1</v>
      </c>
      <c r="Z67" s="95" t="str">
        <f t="shared" si="19"/>
        <v>H1ACGuaviare - 1</v>
      </c>
      <c r="AA67" s="77">
        <f t="shared" si="25"/>
        <v>5</v>
      </c>
      <c r="AB67" s="77">
        <f t="shared" si="26"/>
        <v>1</v>
      </c>
      <c r="AC67" s="77" t="str">
        <f t="shared" si="38"/>
        <v>H1ACGuaviare.</v>
      </c>
      <c r="AD67" s="77" t="str">
        <f t="shared" si="27"/>
        <v>H1ACGuaviare</v>
      </c>
      <c r="AE67" s="96"/>
      <c r="AF67" s="97"/>
      <c r="AG67" s="98"/>
    </row>
    <row r="68" spans="1:33" s="10" customFormat="1" ht="291" customHeight="1" x14ac:dyDescent="0.2">
      <c r="A68" s="81" t="str">
        <f>IF(ISBLANK(D68),"",COUNTA($D$2:D68))</f>
        <v/>
      </c>
      <c r="B68" s="82">
        <f t="shared" si="0"/>
        <v>67</v>
      </c>
      <c r="C68" s="83"/>
      <c r="D68" s="82"/>
      <c r="E68" s="81" t="s">
        <v>1814</v>
      </c>
      <c r="F68" s="84" t="s">
        <v>2043</v>
      </c>
      <c r="G68" s="84" t="s">
        <v>2105</v>
      </c>
      <c r="H68" s="85" t="s">
        <v>1968</v>
      </c>
      <c r="I68" s="85" t="s">
        <v>1969</v>
      </c>
      <c r="J68" s="86" t="s">
        <v>1970</v>
      </c>
      <c r="K68" s="86">
        <v>1</v>
      </c>
      <c r="L68" s="103">
        <v>44767</v>
      </c>
      <c r="M68" s="194">
        <v>44865</v>
      </c>
      <c r="N68" s="88">
        <f t="shared" ref="N68:N86" si="40">(+M68-L68)/7</f>
        <v>14</v>
      </c>
      <c r="O68" s="90" t="s">
        <v>1971</v>
      </c>
      <c r="P68" s="90">
        <v>0</v>
      </c>
      <c r="Q68" s="92">
        <f t="shared" si="31"/>
        <v>0</v>
      </c>
      <c r="R68" s="93">
        <f t="shared" si="32"/>
        <v>0</v>
      </c>
      <c r="S68" s="93">
        <f t="shared" si="33"/>
        <v>0</v>
      </c>
      <c r="T68" s="93">
        <f t="shared" si="34"/>
        <v>14</v>
      </c>
      <c r="U68" s="94" t="str">
        <f t="shared" si="35"/>
        <v>VENCIDA</v>
      </c>
      <c r="V68" s="94" t="str">
        <f t="shared" si="36"/>
        <v/>
      </c>
      <c r="W68" s="81" t="s">
        <v>2104</v>
      </c>
      <c r="X68" s="81" t="str">
        <f t="shared" si="17"/>
        <v>H1ACGuaviare</v>
      </c>
      <c r="Y68" s="95">
        <f t="shared" si="37"/>
        <v>2</v>
      </c>
      <c r="Z68" s="95" t="str">
        <f t="shared" si="19"/>
        <v>H1ACGuaviare - 2</v>
      </c>
      <c r="AA68" s="77">
        <f t="shared" si="25"/>
        <v>1</v>
      </c>
      <c r="AB68" s="77">
        <f t="shared" si="26"/>
        <v>1</v>
      </c>
      <c r="AC68" s="77" t="str">
        <f t="shared" si="38"/>
        <v>H1ACGuaviare.</v>
      </c>
      <c r="AD68" s="77" t="str">
        <f t="shared" si="27"/>
        <v>H1ACGuaviare</v>
      </c>
      <c r="AE68" s="96"/>
      <c r="AF68" s="97"/>
      <c r="AG68" s="98"/>
    </row>
    <row r="69" spans="1:33" s="10" customFormat="1" ht="291" customHeight="1" x14ac:dyDescent="0.2">
      <c r="A69" s="81" t="str">
        <f>IF(ISBLANK(D69),"",COUNTA($D$2:D69))</f>
        <v/>
      </c>
      <c r="B69" s="82">
        <f t="shared" si="0"/>
        <v>68</v>
      </c>
      <c r="C69" s="83"/>
      <c r="D69" s="82"/>
      <c r="E69" s="81" t="s">
        <v>1814</v>
      </c>
      <c r="F69" s="84" t="s">
        <v>2044</v>
      </c>
      <c r="G69" s="84" t="s">
        <v>2042</v>
      </c>
      <c r="H69" s="85" t="s">
        <v>1968</v>
      </c>
      <c r="I69" s="85" t="s">
        <v>1969</v>
      </c>
      <c r="J69" s="86" t="s">
        <v>1973</v>
      </c>
      <c r="K69" s="86">
        <v>1</v>
      </c>
      <c r="L69" s="103">
        <v>44767</v>
      </c>
      <c r="M69" s="194">
        <v>44865</v>
      </c>
      <c r="N69" s="88">
        <f t="shared" si="40"/>
        <v>14</v>
      </c>
      <c r="O69" s="90" t="s">
        <v>1971</v>
      </c>
      <c r="P69" s="90">
        <v>0</v>
      </c>
      <c r="Q69" s="92">
        <f t="shared" si="31"/>
        <v>0</v>
      </c>
      <c r="R69" s="93">
        <f t="shared" si="32"/>
        <v>0</v>
      </c>
      <c r="S69" s="93">
        <f t="shared" si="33"/>
        <v>0</v>
      </c>
      <c r="T69" s="93">
        <f t="shared" si="34"/>
        <v>14</v>
      </c>
      <c r="U69" s="94" t="str">
        <f t="shared" si="35"/>
        <v>VENCIDA</v>
      </c>
      <c r="V69" s="94" t="str">
        <f t="shared" si="36"/>
        <v/>
      </c>
      <c r="W69" s="81" t="s">
        <v>2104</v>
      </c>
      <c r="X69" s="81" t="str">
        <f t="shared" si="17"/>
        <v>H1ACGuaviare</v>
      </c>
      <c r="Y69" s="95">
        <f t="shared" si="37"/>
        <v>3</v>
      </c>
      <c r="Z69" s="95" t="str">
        <f t="shared" si="19"/>
        <v>H1ACGuaviare - 3</v>
      </c>
      <c r="AA69" s="77">
        <f t="shared" si="25"/>
        <v>1</v>
      </c>
      <c r="AB69" s="77">
        <f t="shared" si="26"/>
        <v>1</v>
      </c>
      <c r="AC69" s="77" t="str">
        <f t="shared" si="38"/>
        <v>H1ACGuaviare.</v>
      </c>
      <c r="AD69" s="77" t="str">
        <f t="shared" si="27"/>
        <v>H1ACGuaviare</v>
      </c>
      <c r="AE69" s="96"/>
      <c r="AF69" s="97"/>
      <c r="AG69" s="98"/>
    </row>
    <row r="70" spans="1:33" s="10" customFormat="1" ht="291" customHeight="1" x14ac:dyDescent="0.2">
      <c r="A70" s="81" t="str">
        <f>IF(ISBLANK(D70),"",COUNTA($D$2:D70))</f>
        <v/>
      </c>
      <c r="B70" s="82">
        <f t="shared" si="0"/>
        <v>69</v>
      </c>
      <c r="C70" s="83"/>
      <c r="D70" s="82"/>
      <c r="E70" s="81" t="s">
        <v>1814</v>
      </c>
      <c r="F70" s="84" t="s">
        <v>2045</v>
      </c>
      <c r="G70" s="84" t="s">
        <v>2105</v>
      </c>
      <c r="H70" s="85" t="s">
        <v>1968</v>
      </c>
      <c r="I70" s="85" t="s">
        <v>2046</v>
      </c>
      <c r="J70" s="86" t="s">
        <v>1976</v>
      </c>
      <c r="K70" s="86">
        <v>1</v>
      </c>
      <c r="L70" s="103">
        <v>44865</v>
      </c>
      <c r="M70" s="194">
        <v>44926</v>
      </c>
      <c r="N70" s="88">
        <f t="shared" si="40"/>
        <v>8.7142857142857135</v>
      </c>
      <c r="O70" s="90" t="s">
        <v>1996</v>
      </c>
      <c r="P70" s="90">
        <v>0</v>
      </c>
      <c r="Q70" s="92">
        <f t="shared" si="31"/>
        <v>0</v>
      </c>
      <c r="R70" s="93">
        <f t="shared" si="32"/>
        <v>0</v>
      </c>
      <c r="S70" s="93">
        <f t="shared" si="33"/>
        <v>0</v>
      </c>
      <c r="T70" s="93">
        <f t="shared" si="34"/>
        <v>8.7142857142857135</v>
      </c>
      <c r="U70" s="94" t="str">
        <f t="shared" si="35"/>
        <v>VENCIDA</v>
      </c>
      <c r="V70" s="94" t="str">
        <f t="shared" si="36"/>
        <v/>
      </c>
      <c r="W70" s="81" t="s">
        <v>2104</v>
      </c>
      <c r="X70" s="81" t="str">
        <f t="shared" si="17"/>
        <v>H1ACGuaviare</v>
      </c>
      <c r="Y70" s="95">
        <f t="shared" si="37"/>
        <v>4</v>
      </c>
      <c r="Z70" s="95" t="str">
        <f t="shared" si="19"/>
        <v>H1ACGuaviare - 4</v>
      </c>
      <c r="AA70" s="77">
        <f t="shared" si="25"/>
        <v>1</v>
      </c>
      <c r="AB70" s="77">
        <f t="shared" si="26"/>
        <v>1</v>
      </c>
      <c r="AC70" s="77" t="str">
        <f t="shared" si="38"/>
        <v>H1ACGuaviare.</v>
      </c>
      <c r="AD70" s="77" t="str">
        <f t="shared" si="27"/>
        <v>H1ACGuaviare</v>
      </c>
      <c r="AE70" s="96"/>
      <c r="AF70" s="97"/>
      <c r="AG70" s="98"/>
    </row>
    <row r="71" spans="1:33" s="10" customFormat="1" ht="291" customHeight="1" x14ac:dyDescent="0.2">
      <c r="A71" s="81">
        <f>IF(ISBLANK(D71),"",COUNTA($D$2:D71))</f>
        <v>53</v>
      </c>
      <c r="B71" s="82">
        <f t="shared" si="0"/>
        <v>70</v>
      </c>
      <c r="C71" s="83"/>
      <c r="D71" s="82" t="s">
        <v>677</v>
      </c>
      <c r="E71" s="81" t="s">
        <v>2106</v>
      </c>
      <c r="F71" s="84" t="s">
        <v>2047</v>
      </c>
      <c r="G71" s="84" t="s">
        <v>2048</v>
      </c>
      <c r="H71" s="85" t="s">
        <v>2049</v>
      </c>
      <c r="I71" s="85" t="s">
        <v>2050</v>
      </c>
      <c r="J71" s="86" t="s">
        <v>2051</v>
      </c>
      <c r="K71" s="86">
        <v>1</v>
      </c>
      <c r="L71" s="103">
        <v>44774</v>
      </c>
      <c r="M71" s="196">
        <v>44926</v>
      </c>
      <c r="N71" s="88">
        <f t="shared" si="40"/>
        <v>21.714285714285715</v>
      </c>
      <c r="O71" s="90" t="s">
        <v>2100</v>
      </c>
      <c r="P71" s="90">
        <v>1</v>
      </c>
      <c r="Q71" s="92">
        <f t="shared" si="31"/>
        <v>100</v>
      </c>
      <c r="R71" s="93">
        <f t="shared" si="32"/>
        <v>21.714285714285715</v>
      </c>
      <c r="S71" s="93">
        <f t="shared" si="33"/>
        <v>21.714285714285715</v>
      </c>
      <c r="T71" s="93">
        <f t="shared" si="34"/>
        <v>21.714285714285715</v>
      </c>
      <c r="U71" s="94" t="str">
        <f t="shared" si="35"/>
        <v>CUMPLIDA</v>
      </c>
      <c r="V71" s="94" t="str">
        <f t="shared" si="36"/>
        <v>CUMPLIDO</v>
      </c>
      <c r="W71" s="81" t="s">
        <v>2104</v>
      </c>
      <c r="X71" s="81" t="str">
        <f t="shared" ref="X71:X134" si="41">AD71</f>
        <v>H3ACGuaviare</v>
      </c>
      <c r="Y71" s="95">
        <f t="shared" si="37"/>
        <v>1</v>
      </c>
      <c r="Z71" s="95" t="str">
        <f t="shared" si="19"/>
        <v>H3ACGuaviare - 1</v>
      </c>
      <c r="AA71" s="77">
        <f t="shared" si="25"/>
        <v>5</v>
      </c>
      <c r="AB71" s="77">
        <f t="shared" si="26"/>
        <v>5</v>
      </c>
      <c r="AC71" s="77" t="str">
        <f t="shared" si="38"/>
        <v>H3ACGuaviare.</v>
      </c>
      <c r="AD71" s="77" t="str">
        <f t="shared" si="27"/>
        <v>H3ACGuaviare</v>
      </c>
      <c r="AE71" s="96"/>
      <c r="AF71" s="97"/>
      <c r="AG71" s="98"/>
    </row>
    <row r="72" spans="1:33" s="10" customFormat="1" ht="291" customHeight="1" x14ac:dyDescent="0.2">
      <c r="A72" s="81">
        <f>IF(ISBLANK(D72),"",COUNTA($D$2:D72))</f>
        <v>54</v>
      </c>
      <c r="B72" s="82">
        <f t="shared" si="0"/>
        <v>71</v>
      </c>
      <c r="C72" s="83"/>
      <c r="D72" s="82" t="s">
        <v>677</v>
      </c>
      <c r="E72" s="81" t="s">
        <v>1769</v>
      </c>
      <c r="F72" s="84" t="s">
        <v>2052</v>
      </c>
      <c r="G72" s="84" t="s">
        <v>2053</v>
      </c>
      <c r="H72" s="85" t="s">
        <v>2054</v>
      </c>
      <c r="I72" s="85" t="s">
        <v>2055</v>
      </c>
      <c r="J72" s="86" t="s">
        <v>2056</v>
      </c>
      <c r="K72" s="86">
        <v>1</v>
      </c>
      <c r="L72" s="103">
        <v>44767</v>
      </c>
      <c r="M72" s="196">
        <v>44834</v>
      </c>
      <c r="N72" s="88">
        <f t="shared" si="40"/>
        <v>9.5714285714285712</v>
      </c>
      <c r="O72" s="90" t="s">
        <v>1636</v>
      </c>
      <c r="P72" s="90">
        <v>1</v>
      </c>
      <c r="Q72" s="92">
        <f t="shared" si="31"/>
        <v>100</v>
      </c>
      <c r="R72" s="93">
        <f t="shared" si="32"/>
        <v>9.5714285714285712</v>
      </c>
      <c r="S72" s="93">
        <f t="shared" si="33"/>
        <v>9.5714285714285712</v>
      </c>
      <c r="T72" s="93">
        <f t="shared" si="34"/>
        <v>9.5714285714285712</v>
      </c>
      <c r="U72" s="94" t="str">
        <f t="shared" si="35"/>
        <v>CUMPLIDA</v>
      </c>
      <c r="V72" s="94" t="str">
        <f t="shared" si="36"/>
        <v>VENCIDO</v>
      </c>
      <c r="W72" s="81" t="s">
        <v>2104</v>
      </c>
      <c r="X72" s="81" t="str">
        <f t="shared" si="41"/>
        <v>H4ACGuaviare</v>
      </c>
      <c r="Y72" s="95">
        <f t="shared" si="37"/>
        <v>1</v>
      </c>
      <c r="Z72" s="95" t="str">
        <f t="shared" ref="Z72:Z135" si="42">CONCATENATE(X72," - ",Y72)</f>
        <v>H4ACGuaviare - 1</v>
      </c>
      <c r="AA72" s="77">
        <f t="shared" si="25"/>
        <v>5</v>
      </c>
      <c r="AB72" s="77">
        <f t="shared" si="26"/>
        <v>1</v>
      </c>
      <c r="AC72" s="77" t="str">
        <f t="shared" si="38"/>
        <v>H4ACGuaviare.</v>
      </c>
      <c r="AD72" s="77" t="str">
        <f t="shared" si="27"/>
        <v>H4ACGuaviare</v>
      </c>
      <c r="AE72" s="96"/>
      <c r="AF72" s="97"/>
      <c r="AG72" s="98"/>
    </row>
    <row r="73" spans="1:33" s="10" customFormat="1" ht="291" customHeight="1" x14ac:dyDescent="0.2">
      <c r="A73" s="81" t="str">
        <f>IF(ISBLANK(D73),"",COUNTA($D$2:D73))</f>
        <v/>
      </c>
      <c r="B73" s="82">
        <f t="shared" si="0"/>
        <v>72</v>
      </c>
      <c r="C73" s="83"/>
      <c r="D73" s="82"/>
      <c r="E73" s="81" t="s">
        <v>1769</v>
      </c>
      <c r="F73" s="84" t="s">
        <v>2057</v>
      </c>
      <c r="G73" s="84" t="s">
        <v>2053</v>
      </c>
      <c r="H73" s="85" t="s">
        <v>2058</v>
      </c>
      <c r="I73" s="85" t="s">
        <v>2059</v>
      </c>
      <c r="J73" s="86" t="s">
        <v>2060</v>
      </c>
      <c r="K73" s="86">
        <v>1</v>
      </c>
      <c r="L73" s="112">
        <v>44767</v>
      </c>
      <c r="M73" s="196">
        <v>44834</v>
      </c>
      <c r="N73" s="88">
        <f t="shared" si="40"/>
        <v>9.5714285714285712</v>
      </c>
      <c r="O73" s="90" t="s">
        <v>1636</v>
      </c>
      <c r="P73" s="90">
        <v>0</v>
      </c>
      <c r="Q73" s="92">
        <f t="shared" si="31"/>
        <v>0</v>
      </c>
      <c r="R73" s="93">
        <f t="shared" si="32"/>
        <v>0</v>
      </c>
      <c r="S73" s="93">
        <f t="shared" si="33"/>
        <v>0</v>
      </c>
      <c r="T73" s="93">
        <f t="shared" si="34"/>
        <v>9.5714285714285712</v>
      </c>
      <c r="U73" s="94" t="str">
        <f t="shared" si="35"/>
        <v>VENCIDA</v>
      </c>
      <c r="V73" s="94" t="str">
        <f t="shared" si="36"/>
        <v/>
      </c>
      <c r="W73" s="81" t="s">
        <v>2104</v>
      </c>
      <c r="X73" s="81" t="str">
        <f t="shared" si="41"/>
        <v>H4ACGuaviare</v>
      </c>
      <c r="Y73" s="95">
        <f t="shared" si="37"/>
        <v>2</v>
      </c>
      <c r="Z73" s="95" t="str">
        <f t="shared" si="42"/>
        <v>H4ACGuaviare - 2</v>
      </c>
      <c r="AA73" s="77">
        <f t="shared" si="25"/>
        <v>1</v>
      </c>
      <c r="AB73" s="77">
        <f t="shared" si="26"/>
        <v>1</v>
      </c>
      <c r="AC73" s="77" t="str">
        <f t="shared" si="38"/>
        <v>H4ACGuaviare.</v>
      </c>
      <c r="AD73" s="77" t="str">
        <f t="shared" si="27"/>
        <v>H4ACGuaviare</v>
      </c>
      <c r="AE73" s="96"/>
      <c r="AF73" s="97"/>
      <c r="AG73" s="98"/>
    </row>
    <row r="74" spans="1:33" s="10" customFormat="1" ht="291" customHeight="1" x14ac:dyDescent="0.2">
      <c r="A74" s="81">
        <f>IF(ISBLANK(D74),"",COUNTA($D$2:D74))</f>
        <v>55</v>
      </c>
      <c r="B74" s="82">
        <f t="shared" si="0"/>
        <v>73</v>
      </c>
      <c r="C74" s="83"/>
      <c r="D74" s="82" t="s">
        <v>676</v>
      </c>
      <c r="E74" s="81" t="s">
        <v>2107</v>
      </c>
      <c r="F74" s="84" t="s">
        <v>2061</v>
      </c>
      <c r="G74" s="84" t="s">
        <v>2062</v>
      </c>
      <c r="H74" s="85" t="s">
        <v>1963</v>
      </c>
      <c r="I74" s="85" t="s">
        <v>1964</v>
      </c>
      <c r="J74" s="86" t="s">
        <v>1965</v>
      </c>
      <c r="K74" s="86">
        <v>5</v>
      </c>
      <c r="L74" s="103">
        <v>44767</v>
      </c>
      <c r="M74" s="196">
        <v>44895</v>
      </c>
      <c r="N74" s="88">
        <f t="shared" si="40"/>
        <v>18.285714285714285</v>
      </c>
      <c r="O74" s="90" t="s">
        <v>2307</v>
      </c>
      <c r="P74" s="90">
        <v>5</v>
      </c>
      <c r="Q74" s="92">
        <f t="shared" si="31"/>
        <v>100</v>
      </c>
      <c r="R74" s="93">
        <f t="shared" si="32"/>
        <v>18.285714285714285</v>
      </c>
      <c r="S74" s="93">
        <f t="shared" si="33"/>
        <v>18.285714285714285</v>
      </c>
      <c r="T74" s="93">
        <f t="shared" si="34"/>
        <v>18.285714285714285</v>
      </c>
      <c r="U74" s="94" t="str">
        <f t="shared" si="35"/>
        <v>CUMPLIDA</v>
      </c>
      <c r="V74" s="94" t="str">
        <f t="shared" si="36"/>
        <v>CUMPLIDO</v>
      </c>
      <c r="W74" s="81" t="s">
        <v>2104</v>
      </c>
      <c r="X74" s="81" t="str">
        <f t="shared" si="41"/>
        <v>H5ACGuaviare</v>
      </c>
      <c r="Y74" s="95">
        <f t="shared" si="37"/>
        <v>1</v>
      </c>
      <c r="Z74" s="95" t="str">
        <f t="shared" si="42"/>
        <v>H5ACGuaviare - 1</v>
      </c>
      <c r="AA74" s="77">
        <f t="shared" si="25"/>
        <v>5</v>
      </c>
      <c r="AB74" s="77">
        <f t="shared" si="26"/>
        <v>5</v>
      </c>
      <c r="AC74" s="77" t="str">
        <f t="shared" si="38"/>
        <v>H5ACGuaviare.</v>
      </c>
      <c r="AD74" s="77" t="str">
        <f t="shared" si="27"/>
        <v>H5ACGuaviare</v>
      </c>
      <c r="AE74" s="96"/>
      <c r="AF74" s="97"/>
      <c r="AG74" s="98"/>
    </row>
    <row r="75" spans="1:33" s="10" customFormat="1" ht="291" customHeight="1" x14ac:dyDescent="0.2">
      <c r="A75" s="81">
        <f>IF(ISBLANK(D75),"",COUNTA($D$2:D75))</f>
        <v>56</v>
      </c>
      <c r="B75" s="82">
        <f t="shared" si="0"/>
        <v>74</v>
      </c>
      <c r="C75" s="83"/>
      <c r="D75" s="82" t="s">
        <v>676</v>
      </c>
      <c r="E75" s="81" t="s">
        <v>2108</v>
      </c>
      <c r="F75" s="84" t="s">
        <v>2063</v>
      </c>
      <c r="G75" s="84" t="s">
        <v>2064</v>
      </c>
      <c r="H75" s="85" t="s">
        <v>2065</v>
      </c>
      <c r="I75" s="85" t="s">
        <v>2066</v>
      </c>
      <c r="J75" s="86" t="s">
        <v>2067</v>
      </c>
      <c r="K75" s="86">
        <v>1</v>
      </c>
      <c r="L75" s="103">
        <v>44767</v>
      </c>
      <c r="M75" s="196">
        <v>44895</v>
      </c>
      <c r="N75" s="88">
        <f t="shared" si="40"/>
        <v>18.285714285714285</v>
      </c>
      <c r="O75" s="90" t="s">
        <v>2101</v>
      </c>
      <c r="P75" s="90">
        <v>0</v>
      </c>
      <c r="Q75" s="92">
        <f t="shared" si="31"/>
        <v>0</v>
      </c>
      <c r="R75" s="93">
        <f t="shared" si="32"/>
        <v>0</v>
      </c>
      <c r="S75" s="93">
        <f t="shared" si="33"/>
        <v>0</v>
      </c>
      <c r="T75" s="93">
        <f t="shared" si="34"/>
        <v>18.285714285714285</v>
      </c>
      <c r="U75" s="94" t="str">
        <f t="shared" si="35"/>
        <v>VENCIDA</v>
      </c>
      <c r="V75" s="94" t="str">
        <f t="shared" si="36"/>
        <v>VENCIDO</v>
      </c>
      <c r="W75" s="81" t="s">
        <v>2104</v>
      </c>
      <c r="X75" s="81" t="str">
        <f t="shared" si="41"/>
        <v>H6ACGuaviare</v>
      </c>
      <c r="Y75" s="95">
        <f t="shared" si="37"/>
        <v>1</v>
      </c>
      <c r="Z75" s="95" t="str">
        <f t="shared" si="42"/>
        <v>H6ACGuaviare - 1</v>
      </c>
      <c r="AA75" s="77">
        <f t="shared" si="25"/>
        <v>1</v>
      </c>
      <c r="AB75" s="77">
        <f t="shared" si="26"/>
        <v>1</v>
      </c>
      <c r="AC75" s="77" t="str">
        <f t="shared" si="38"/>
        <v>H6ACGuaviare.</v>
      </c>
      <c r="AD75" s="77" t="str">
        <f t="shared" si="27"/>
        <v>H6ACGuaviare</v>
      </c>
      <c r="AE75" s="96"/>
      <c r="AF75" s="97"/>
      <c r="AG75" s="98"/>
    </row>
    <row r="76" spans="1:33" s="10" customFormat="1" ht="291" customHeight="1" x14ac:dyDescent="0.2">
      <c r="A76" s="81">
        <f>IF(ISBLANK(D76),"",COUNTA($D$2:D76))</f>
        <v>57</v>
      </c>
      <c r="B76" s="82">
        <f t="shared" si="0"/>
        <v>75</v>
      </c>
      <c r="C76" s="83"/>
      <c r="D76" s="82" t="s">
        <v>676</v>
      </c>
      <c r="E76" s="81" t="s">
        <v>1814</v>
      </c>
      <c r="F76" s="84" t="s">
        <v>2068</v>
      </c>
      <c r="G76" s="84" t="s">
        <v>2069</v>
      </c>
      <c r="H76" s="85" t="s">
        <v>2070</v>
      </c>
      <c r="I76" s="85" t="s">
        <v>2071</v>
      </c>
      <c r="J76" s="86" t="s">
        <v>2072</v>
      </c>
      <c r="K76" s="86">
        <v>1</v>
      </c>
      <c r="L76" s="103">
        <v>44749</v>
      </c>
      <c r="M76" s="196">
        <v>44803</v>
      </c>
      <c r="N76" s="88">
        <f t="shared" si="40"/>
        <v>7.7142857142857144</v>
      </c>
      <c r="O76" s="90" t="s">
        <v>1907</v>
      </c>
      <c r="P76" s="90">
        <v>1</v>
      </c>
      <c r="Q76" s="92">
        <f t="shared" si="31"/>
        <v>100</v>
      </c>
      <c r="R76" s="93">
        <f t="shared" si="32"/>
        <v>7.7142857142857144</v>
      </c>
      <c r="S76" s="93">
        <f t="shared" si="33"/>
        <v>7.7142857142857144</v>
      </c>
      <c r="T76" s="93">
        <f t="shared" si="34"/>
        <v>7.7142857142857144</v>
      </c>
      <c r="U76" s="94" t="str">
        <f t="shared" si="35"/>
        <v>CUMPLIDA</v>
      </c>
      <c r="V76" s="94" t="str">
        <f t="shared" si="36"/>
        <v>VENCIDO</v>
      </c>
      <c r="W76" s="81" t="s">
        <v>2104</v>
      </c>
      <c r="X76" s="81" t="str">
        <f t="shared" si="41"/>
        <v>H7ACGuaviare</v>
      </c>
      <c r="Y76" s="95">
        <f t="shared" si="37"/>
        <v>1</v>
      </c>
      <c r="Z76" s="95" t="str">
        <f t="shared" si="42"/>
        <v>H7ACGuaviare - 1</v>
      </c>
      <c r="AA76" s="77">
        <f t="shared" si="25"/>
        <v>5</v>
      </c>
      <c r="AB76" s="77">
        <f t="shared" si="26"/>
        <v>1</v>
      </c>
      <c r="AC76" s="77" t="str">
        <f t="shared" si="38"/>
        <v>H7ACGuaviare.</v>
      </c>
      <c r="AD76" s="77" t="str">
        <f t="shared" si="27"/>
        <v>H7ACGuaviare</v>
      </c>
      <c r="AE76" s="96"/>
      <c r="AF76" s="97"/>
      <c r="AG76" s="98"/>
    </row>
    <row r="77" spans="1:33" s="10" customFormat="1" ht="291" customHeight="1" x14ac:dyDescent="0.2">
      <c r="A77" s="81" t="str">
        <f>IF(ISBLANK(D77),"",COUNTA($D$2:D77))</f>
        <v/>
      </c>
      <c r="B77" s="82">
        <f t="shared" si="0"/>
        <v>76</v>
      </c>
      <c r="C77" s="83"/>
      <c r="D77" s="82"/>
      <c r="E77" s="81" t="s">
        <v>1814</v>
      </c>
      <c r="F77" s="84" t="s">
        <v>2073</v>
      </c>
      <c r="G77" s="84" t="s">
        <v>2069</v>
      </c>
      <c r="H77" s="85" t="s">
        <v>2074</v>
      </c>
      <c r="I77" s="85" t="s">
        <v>1969</v>
      </c>
      <c r="J77" s="86" t="s">
        <v>1970</v>
      </c>
      <c r="K77" s="86">
        <v>1</v>
      </c>
      <c r="L77" s="103">
        <v>44767</v>
      </c>
      <c r="M77" s="196">
        <v>44865</v>
      </c>
      <c r="N77" s="88">
        <f t="shared" si="40"/>
        <v>14</v>
      </c>
      <c r="O77" s="90" t="s">
        <v>1971</v>
      </c>
      <c r="P77" s="90">
        <v>0</v>
      </c>
      <c r="Q77" s="92">
        <f t="shared" si="31"/>
        <v>0</v>
      </c>
      <c r="R77" s="93">
        <f t="shared" si="32"/>
        <v>0</v>
      </c>
      <c r="S77" s="93">
        <f t="shared" si="33"/>
        <v>0</v>
      </c>
      <c r="T77" s="93">
        <f t="shared" si="34"/>
        <v>14</v>
      </c>
      <c r="U77" s="94" t="str">
        <f t="shared" si="35"/>
        <v>VENCIDA</v>
      </c>
      <c r="V77" s="94" t="str">
        <f t="shared" si="36"/>
        <v/>
      </c>
      <c r="W77" s="81" t="s">
        <v>2104</v>
      </c>
      <c r="X77" s="81" t="str">
        <f t="shared" si="41"/>
        <v>H7ACGuaviare</v>
      </c>
      <c r="Y77" s="95">
        <f t="shared" si="37"/>
        <v>2</v>
      </c>
      <c r="Z77" s="95" t="str">
        <f t="shared" si="42"/>
        <v>H7ACGuaviare - 2</v>
      </c>
      <c r="AA77" s="77">
        <f t="shared" si="25"/>
        <v>1</v>
      </c>
      <c r="AB77" s="77">
        <f t="shared" si="26"/>
        <v>1</v>
      </c>
      <c r="AC77" s="77" t="str">
        <f t="shared" si="38"/>
        <v>H7ACGuaviare.</v>
      </c>
      <c r="AD77" s="77" t="str">
        <f t="shared" si="27"/>
        <v>H7ACGuaviare</v>
      </c>
      <c r="AE77" s="96"/>
      <c r="AF77" s="97"/>
      <c r="AG77" s="98"/>
    </row>
    <row r="78" spans="1:33" s="10" customFormat="1" ht="291" customHeight="1" x14ac:dyDescent="0.2">
      <c r="A78" s="81" t="str">
        <f>IF(ISBLANK(D78),"",COUNTA($D$2:D78))</f>
        <v/>
      </c>
      <c r="B78" s="82">
        <f t="shared" si="0"/>
        <v>77</v>
      </c>
      <c r="C78" s="83"/>
      <c r="D78" s="82"/>
      <c r="E78" s="81" t="s">
        <v>1814</v>
      </c>
      <c r="F78" s="84" t="s">
        <v>2075</v>
      </c>
      <c r="G78" s="84" t="s">
        <v>2069</v>
      </c>
      <c r="H78" s="85" t="s">
        <v>2076</v>
      </c>
      <c r="I78" s="85" t="s">
        <v>1969</v>
      </c>
      <c r="J78" s="86" t="s">
        <v>1973</v>
      </c>
      <c r="K78" s="86">
        <v>1</v>
      </c>
      <c r="L78" s="103">
        <v>44767</v>
      </c>
      <c r="M78" s="196">
        <v>44865</v>
      </c>
      <c r="N78" s="88">
        <f t="shared" si="40"/>
        <v>14</v>
      </c>
      <c r="O78" s="90" t="s">
        <v>1971</v>
      </c>
      <c r="P78" s="90">
        <v>0</v>
      </c>
      <c r="Q78" s="92">
        <f t="shared" si="31"/>
        <v>0</v>
      </c>
      <c r="R78" s="93">
        <f t="shared" si="32"/>
        <v>0</v>
      </c>
      <c r="S78" s="93">
        <f t="shared" si="33"/>
        <v>0</v>
      </c>
      <c r="T78" s="93">
        <f t="shared" si="34"/>
        <v>14</v>
      </c>
      <c r="U78" s="94" t="str">
        <f t="shared" si="35"/>
        <v>VENCIDA</v>
      </c>
      <c r="V78" s="94" t="str">
        <f t="shared" si="36"/>
        <v/>
      </c>
      <c r="W78" s="81" t="s">
        <v>2104</v>
      </c>
      <c r="X78" s="81" t="str">
        <f t="shared" si="41"/>
        <v>H7ACGuaviare</v>
      </c>
      <c r="Y78" s="95">
        <f t="shared" si="37"/>
        <v>3</v>
      </c>
      <c r="Z78" s="95" t="str">
        <f t="shared" si="42"/>
        <v>H7ACGuaviare - 3</v>
      </c>
      <c r="AA78" s="77">
        <f t="shared" si="25"/>
        <v>1</v>
      </c>
      <c r="AB78" s="77">
        <f t="shared" si="26"/>
        <v>1</v>
      </c>
      <c r="AC78" s="77" t="str">
        <f t="shared" si="38"/>
        <v>H7ACGuaviare.</v>
      </c>
      <c r="AD78" s="77" t="str">
        <f t="shared" si="27"/>
        <v>H7ACGuaviare</v>
      </c>
      <c r="AE78" s="96"/>
      <c r="AF78" s="97"/>
      <c r="AG78" s="98"/>
    </row>
    <row r="79" spans="1:33" s="10" customFormat="1" ht="291" customHeight="1" x14ac:dyDescent="0.2">
      <c r="A79" s="81" t="str">
        <f>IF(ISBLANK(D79),"",COUNTA($D$2:D79))</f>
        <v/>
      </c>
      <c r="B79" s="82">
        <f t="shared" si="0"/>
        <v>78</v>
      </c>
      <c r="C79" s="83"/>
      <c r="D79" s="82"/>
      <c r="E79" s="81" t="s">
        <v>1814</v>
      </c>
      <c r="F79" s="84" t="s">
        <v>2077</v>
      </c>
      <c r="G79" s="84" t="s">
        <v>2069</v>
      </c>
      <c r="H79" s="85" t="s">
        <v>2078</v>
      </c>
      <c r="I79" s="85" t="s">
        <v>1975</v>
      </c>
      <c r="J79" s="86" t="s">
        <v>1976</v>
      </c>
      <c r="K79" s="86">
        <v>1</v>
      </c>
      <c r="L79" s="103">
        <v>44865</v>
      </c>
      <c r="M79" s="196">
        <v>44926</v>
      </c>
      <c r="N79" s="88">
        <f t="shared" si="40"/>
        <v>8.7142857142857135</v>
      </c>
      <c r="O79" s="90" t="s">
        <v>1996</v>
      </c>
      <c r="P79" s="90">
        <v>0</v>
      </c>
      <c r="Q79" s="92">
        <f t="shared" si="31"/>
        <v>0</v>
      </c>
      <c r="R79" s="93">
        <f t="shared" si="32"/>
        <v>0</v>
      </c>
      <c r="S79" s="93">
        <f t="shared" si="33"/>
        <v>0</v>
      </c>
      <c r="T79" s="93">
        <f t="shared" si="34"/>
        <v>8.7142857142857135</v>
      </c>
      <c r="U79" s="94" t="str">
        <f t="shared" si="35"/>
        <v>VENCIDA</v>
      </c>
      <c r="V79" s="94" t="str">
        <f t="shared" si="36"/>
        <v/>
      </c>
      <c r="W79" s="81" t="s">
        <v>2104</v>
      </c>
      <c r="X79" s="81" t="str">
        <f t="shared" si="41"/>
        <v>H7ACGuaviare</v>
      </c>
      <c r="Y79" s="95">
        <f t="shared" si="37"/>
        <v>4</v>
      </c>
      <c r="Z79" s="95" t="str">
        <f t="shared" si="42"/>
        <v>H7ACGuaviare - 4</v>
      </c>
      <c r="AA79" s="77">
        <f t="shared" si="25"/>
        <v>1</v>
      </c>
      <c r="AB79" s="77">
        <f t="shared" si="26"/>
        <v>1</v>
      </c>
      <c r="AC79" s="77" t="str">
        <f t="shared" si="38"/>
        <v>H7ACGuaviare.</v>
      </c>
      <c r="AD79" s="77" t="str">
        <f t="shared" si="27"/>
        <v>H7ACGuaviare</v>
      </c>
      <c r="AE79" s="96"/>
      <c r="AF79" s="97"/>
      <c r="AG79" s="98"/>
    </row>
    <row r="80" spans="1:33" s="10" customFormat="1" ht="291" customHeight="1" x14ac:dyDescent="0.2">
      <c r="A80" s="81">
        <f>IF(ISBLANK(D80),"",COUNTA($D$2:D80))</f>
        <v>58</v>
      </c>
      <c r="B80" s="82">
        <f t="shared" si="0"/>
        <v>79</v>
      </c>
      <c r="C80" s="83"/>
      <c r="D80" s="82" t="s">
        <v>2039</v>
      </c>
      <c r="E80" s="81" t="s">
        <v>1814</v>
      </c>
      <c r="F80" s="84" t="s">
        <v>2079</v>
      </c>
      <c r="G80" s="84" t="s">
        <v>2069</v>
      </c>
      <c r="H80" s="85" t="s">
        <v>2080</v>
      </c>
      <c r="I80" s="85" t="s">
        <v>2081</v>
      </c>
      <c r="J80" s="86" t="s">
        <v>2082</v>
      </c>
      <c r="K80" s="86">
        <v>1</v>
      </c>
      <c r="L80" s="103">
        <v>44749</v>
      </c>
      <c r="M80" s="196">
        <v>44834</v>
      </c>
      <c r="N80" s="88">
        <f t="shared" si="40"/>
        <v>12.142857142857142</v>
      </c>
      <c r="O80" s="90" t="s">
        <v>1907</v>
      </c>
      <c r="P80" s="90">
        <v>1</v>
      </c>
      <c r="Q80" s="92">
        <f t="shared" si="31"/>
        <v>100</v>
      </c>
      <c r="R80" s="93">
        <f t="shared" si="32"/>
        <v>12.142857142857142</v>
      </c>
      <c r="S80" s="93">
        <f t="shared" si="33"/>
        <v>12.142857142857142</v>
      </c>
      <c r="T80" s="93">
        <f t="shared" si="34"/>
        <v>12.142857142857142</v>
      </c>
      <c r="U80" s="94" t="str">
        <f t="shared" si="35"/>
        <v>CUMPLIDA</v>
      </c>
      <c r="V80" s="94" t="str">
        <f t="shared" si="36"/>
        <v>VENCIDO</v>
      </c>
      <c r="W80" s="81" t="s">
        <v>2104</v>
      </c>
      <c r="X80" s="81" t="str">
        <f t="shared" si="41"/>
        <v>H8ACGuaviare</v>
      </c>
      <c r="Y80" s="95">
        <f t="shared" si="37"/>
        <v>1</v>
      </c>
      <c r="Z80" s="95" t="str">
        <f t="shared" si="42"/>
        <v>H8ACGuaviare - 1</v>
      </c>
      <c r="AA80" s="77">
        <f t="shared" si="25"/>
        <v>5</v>
      </c>
      <c r="AB80" s="77">
        <f t="shared" si="26"/>
        <v>1</v>
      </c>
      <c r="AC80" s="77" t="str">
        <f t="shared" si="38"/>
        <v>H8ACGuaviare.</v>
      </c>
      <c r="AD80" s="77" t="str">
        <f t="shared" si="27"/>
        <v>H8ACGuaviare</v>
      </c>
      <c r="AE80" s="96"/>
      <c r="AF80" s="97"/>
      <c r="AG80" s="98"/>
    </row>
    <row r="81" spans="1:33" s="10" customFormat="1" ht="291" customHeight="1" x14ac:dyDescent="0.2">
      <c r="A81" s="81" t="str">
        <f>IF(ISBLANK(D81),"",COUNTA($D$2:D81))</f>
        <v/>
      </c>
      <c r="B81" s="82">
        <f t="shared" si="0"/>
        <v>80</v>
      </c>
      <c r="C81" s="83"/>
      <c r="D81" s="82"/>
      <c r="E81" s="81" t="s">
        <v>1814</v>
      </c>
      <c r="F81" s="84" t="s">
        <v>2083</v>
      </c>
      <c r="G81" s="84" t="s">
        <v>2069</v>
      </c>
      <c r="H81" s="85" t="s">
        <v>2074</v>
      </c>
      <c r="I81" s="85" t="s">
        <v>1969</v>
      </c>
      <c r="J81" s="86" t="s">
        <v>1970</v>
      </c>
      <c r="K81" s="86">
        <v>1</v>
      </c>
      <c r="L81" s="103">
        <v>44767</v>
      </c>
      <c r="M81" s="196">
        <v>44865</v>
      </c>
      <c r="N81" s="88">
        <f t="shared" si="40"/>
        <v>14</v>
      </c>
      <c r="O81" s="90" t="s">
        <v>1971</v>
      </c>
      <c r="P81" s="90">
        <v>0</v>
      </c>
      <c r="Q81" s="92">
        <f t="shared" si="31"/>
        <v>0</v>
      </c>
      <c r="R81" s="93">
        <f t="shared" si="32"/>
        <v>0</v>
      </c>
      <c r="S81" s="93">
        <f t="shared" si="33"/>
        <v>0</v>
      </c>
      <c r="T81" s="93">
        <f t="shared" si="34"/>
        <v>14</v>
      </c>
      <c r="U81" s="94" t="str">
        <f t="shared" si="35"/>
        <v>VENCIDA</v>
      </c>
      <c r="V81" s="94" t="str">
        <f t="shared" si="36"/>
        <v/>
      </c>
      <c r="W81" s="81" t="s">
        <v>2104</v>
      </c>
      <c r="X81" s="81" t="str">
        <f t="shared" si="41"/>
        <v>H8ACGuaviare</v>
      </c>
      <c r="Y81" s="95">
        <f t="shared" si="37"/>
        <v>2</v>
      </c>
      <c r="Z81" s="95" t="str">
        <f t="shared" si="42"/>
        <v>H8ACGuaviare - 2</v>
      </c>
      <c r="AA81" s="77">
        <f t="shared" si="25"/>
        <v>1</v>
      </c>
      <c r="AB81" s="77">
        <f t="shared" si="26"/>
        <v>1</v>
      </c>
      <c r="AC81" s="77" t="str">
        <f t="shared" si="38"/>
        <v>H8ACGuaviare.</v>
      </c>
      <c r="AD81" s="77" t="str">
        <f t="shared" si="27"/>
        <v>H8ACGuaviare</v>
      </c>
      <c r="AE81" s="96"/>
      <c r="AF81" s="97"/>
      <c r="AG81" s="98"/>
    </row>
    <row r="82" spans="1:33" s="10" customFormat="1" ht="291" customHeight="1" x14ac:dyDescent="0.2">
      <c r="A82" s="81" t="str">
        <f>IF(ISBLANK(D82),"",COUNTA($D$2:D82))</f>
        <v/>
      </c>
      <c r="B82" s="82">
        <f t="shared" si="0"/>
        <v>81</v>
      </c>
      <c r="C82" s="83"/>
      <c r="D82" s="82"/>
      <c r="E82" s="81" t="s">
        <v>1814</v>
      </c>
      <c r="F82" s="84" t="s">
        <v>2084</v>
      </c>
      <c r="G82" s="84" t="s">
        <v>2069</v>
      </c>
      <c r="H82" s="85" t="s">
        <v>2076</v>
      </c>
      <c r="I82" s="85" t="s">
        <v>1969</v>
      </c>
      <c r="J82" s="86" t="s">
        <v>1973</v>
      </c>
      <c r="K82" s="86">
        <v>1</v>
      </c>
      <c r="L82" s="103">
        <v>44767</v>
      </c>
      <c r="M82" s="196">
        <v>44865</v>
      </c>
      <c r="N82" s="88">
        <f t="shared" si="40"/>
        <v>14</v>
      </c>
      <c r="O82" s="90" t="s">
        <v>1971</v>
      </c>
      <c r="P82" s="90">
        <v>0</v>
      </c>
      <c r="Q82" s="92">
        <f t="shared" si="31"/>
        <v>0</v>
      </c>
      <c r="R82" s="93">
        <f t="shared" si="32"/>
        <v>0</v>
      </c>
      <c r="S82" s="93">
        <f t="shared" si="33"/>
        <v>0</v>
      </c>
      <c r="T82" s="93">
        <f t="shared" si="34"/>
        <v>14</v>
      </c>
      <c r="U82" s="94" t="str">
        <f t="shared" si="35"/>
        <v>VENCIDA</v>
      </c>
      <c r="V82" s="94" t="str">
        <f t="shared" si="36"/>
        <v/>
      </c>
      <c r="W82" s="81" t="s">
        <v>2104</v>
      </c>
      <c r="X82" s="81" t="str">
        <f t="shared" si="41"/>
        <v>H8ACGuaviare</v>
      </c>
      <c r="Y82" s="95">
        <f t="shared" si="37"/>
        <v>3</v>
      </c>
      <c r="Z82" s="95" t="str">
        <f t="shared" si="42"/>
        <v>H8ACGuaviare - 3</v>
      </c>
      <c r="AA82" s="77">
        <f t="shared" si="25"/>
        <v>1</v>
      </c>
      <c r="AB82" s="77">
        <f t="shared" si="26"/>
        <v>1</v>
      </c>
      <c r="AC82" s="77" t="str">
        <f t="shared" si="38"/>
        <v>H8ACGuaviare.</v>
      </c>
      <c r="AD82" s="77" t="str">
        <f t="shared" si="27"/>
        <v>H8ACGuaviare</v>
      </c>
      <c r="AE82" s="96"/>
      <c r="AF82" s="97"/>
      <c r="AG82" s="98"/>
    </row>
    <row r="83" spans="1:33" s="10" customFormat="1" ht="291" customHeight="1" x14ac:dyDescent="0.2">
      <c r="A83" s="81" t="str">
        <f>IF(ISBLANK(D83),"",COUNTA($D$2:D83))</f>
        <v/>
      </c>
      <c r="B83" s="82">
        <f t="shared" si="0"/>
        <v>82</v>
      </c>
      <c r="C83" s="83"/>
      <c r="D83" s="82"/>
      <c r="E83" s="81" t="s">
        <v>1814</v>
      </c>
      <c r="F83" s="84" t="s">
        <v>2085</v>
      </c>
      <c r="G83" s="84" t="s">
        <v>2069</v>
      </c>
      <c r="H83" s="85" t="s">
        <v>2078</v>
      </c>
      <c r="I83" s="85" t="s">
        <v>1975</v>
      </c>
      <c r="J83" s="86" t="s">
        <v>1976</v>
      </c>
      <c r="K83" s="86">
        <v>1</v>
      </c>
      <c r="L83" s="103">
        <v>44865</v>
      </c>
      <c r="M83" s="196">
        <v>44926</v>
      </c>
      <c r="N83" s="88">
        <f t="shared" si="40"/>
        <v>8.7142857142857135</v>
      </c>
      <c r="O83" s="90" t="s">
        <v>1996</v>
      </c>
      <c r="P83" s="90">
        <v>0</v>
      </c>
      <c r="Q83" s="92">
        <f t="shared" si="31"/>
        <v>0</v>
      </c>
      <c r="R83" s="93">
        <f t="shared" si="32"/>
        <v>0</v>
      </c>
      <c r="S83" s="93">
        <f t="shared" si="33"/>
        <v>0</v>
      </c>
      <c r="T83" s="93">
        <f t="shared" si="34"/>
        <v>8.7142857142857135</v>
      </c>
      <c r="U83" s="94" t="str">
        <f t="shared" si="35"/>
        <v>VENCIDA</v>
      </c>
      <c r="V83" s="94" t="str">
        <f t="shared" si="36"/>
        <v/>
      </c>
      <c r="W83" s="81" t="s">
        <v>2104</v>
      </c>
      <c r="X83" s="81" t="str">
        <f t="shared" si="41"/>
        <v>H8ACGuaviare</v>
      </c>
      <c r="Y83" s="95">
        <f t="shared" si="37"/>
        <v>4</v>
      </c>
      <c r="Z83" s="95" t="str">
        <f t="shared" si="42"/>
        <v>H8ACGuaviare - 4</v>
      </c>
      <c r="AA83" s="77">
        <f t="shared" si="25"/>
        <v>1</v>
      </c>
      <c r="AB83" s="77">
        <f t="shared" si="26"/>
        <v>1</v>
      </c>
      <c r="AC83" s="77" t="str">
        <f t="shared" si="38"/>
        <v>H8ACGuaviare.</v>
      </c>
      <c r="AD83" s="77" t="str">
        <f t="shared" si="27"/>
        <v>H8ACGuaviare</v>
      </c>
      <c r="AE83" s="96"/>
      <c r="AF83" s="97"/>
      <c r="AG83" s="98"/>
    </row>
    <row r="84" spans="1:33" s="10" customFormat="1" ht="291" customHeight="1" x14ac:dyDescent="0.2">
      <c r="A84" s="81">
        <f>IF(ISBLANK(D84),"",COUNTA($D$2:D84))</f>
        <v>59</v>
      </c>
      <c r="B84" s="82">
        <f t="shared" si="0"/>
        <v>83</v>
      </c>
      <c r="C84" s="83"/>
      <c r="D84" s="82" t="s">
        <v>2040</v>
      </c>
      <c r="E84" s="81" t="s">
        <v>1814</v>
      </c>
      <c r="F84" s="100" t="s">
        <v>2086</v>
      </c>
      <c r="G84" s="100" t="s">
        <v>2087</v>
      </c>
      <c r="H84" s="107" t="s">
        <v>2088</v>
      </c>
      <c r="I84" s="107" t="s">
        <v>2089</v>
      </c>
      <c r="J84" s="108" t="s">
        <v>2090</v>
      </c>
      <c r="K84" s="108">
        <v>1</v>
      </c>
      <c r="L84" s="103">
        <v>44767</v>
      </c>
      <c r="M84" s="196">
        <v>44798</v>
      </c>
      <c r="N84" s="88">
        <f t="shared" si="40"/>
        <v>4.4285714285714288</v>
      </c>
      <c r="O84" s="90" t="s">
        <v>2102</v>
      </c>
      <c r="P84" s="90">
        <v>0</v>
      </c>
      <c r="Q84" s="92">
        <f t="shared" si="31"/>
        <v>0</v>
      </c>
      <c r="R84" s="93">
        <f t="shared" si="32"/>
        <v>0</v>
      </c>
      <c r="S84" s="93">
        <f t="shared" si="33"/>
        <v>0</v>
      </c>
      <c r="T84" s="93">
        <f t="shared" si="34"/>
        <v>4.4285714285714288</v>
      </c>
      <c r="U84" s="94" t="str">
        <f t="shared" si="35"/>
        <v>VENCIDA</v>
      </c>
      <c r="V84" s="94" t="str">
        <f t="shared" si="36"/>
        <v>VENCIDO</v>
      </c>
      <c r="W84" s="81" t="s">
        <v>2104</v>
      </c>
      <c r="X84" s="81" t="str">
        <f t="shared" si="41"/>
        <v>H9ACGuaviare</v>
      </c>
      <c r="Y84" s="95">
        <f t="shared" si="37"/>
        <v>1</v>
      </c>
      <c r="Z84" s="95" t="str">
        <f t="shared" si="42"/>
        <v>H9ACGuaviare - 1</v>
      </c>
      <c r="AA84" s="77">
        <f t="shared" si="25"/>
        <v>1</v>
      </c>
      <c r="AB84" s="77">
        <f t="shared" si="26"/>
        <v>1</v>
      </c>
      <c r="AC84" s="77" t="str">
        <f t="shared" si="38"/>
        <v>H9ACGuaviare.</v>
      </c>
      <c r="AD84" s="77" t="str">
        <f t="shared" si="27"/>
        <v>H9ACGuaviare</v>
      </c>
      <c r="AE84" s="96"/>
      <c r="AF84" s="97"/>
      <c r="AG84" s="98"/>
    </row>
    <row r="85" spans="1:33" s="10" customFormat="1" ht="291" customHeight="1" x14ac:dyDescent="0.2">
      <c r="A85" s="81">
        <f>IF(ISBLANK(D85),"",COUNTA($D$2:D85))</f>
        <v>60</v>
      </c>
      <c r="B85" s="82">
        <f t="shared" si="0"/>
        <v>84</v>
      </c>
      <c r="C85" s="83"/>
      <c r="D85" s="82" t="s">
        <v>2039</v>
      </c>
      <c r="E85" s="81" t="s">
        <v>1814</v>
      </c>
      <c r="F85" s="100" t="s">
        <v>2091</v>
      </c>
      <c r="G85" s="100" t="s">
        <v>2092</v>
      </c>
      <c r="H85" s="107" t="s">
        <v>2093</v>
      </c>
      <c r="I85" s="107" t="s">
        <v>2094</v>
      </c>
      <c r="J85" s="108" t="s">
        <v>2090</v>
      </c>
      <c r="K85" s="108">
        <v>1</v>
      </c>
      <c r="L85" s="103">
        <v>44767</v>
      </c>
      <c r="M85" s="196">
        <v>44798</v>
      </c>
      <c r="N85" s="88">
        <f t="shared" si="40"/>
        <v>4.4285714285714288</v>
      </c>
      <c r="O85" s="90" t="s">
        <v>2102</v>
      </c>
      <c r="P85" s="90">
        <v>0</v>
      </c>
      <c r="Q85" s="92">
        <f t="shared" si="31"/>
        <v>0</v>
      </c>
      <c r="R85" s="93">
        <f t="shared" si="32"/>
        <v>0</v>
      </c>
      <c r="S85" s="93">
        <f t="shared" si="33"/>
        <v>0</v>
      </c>
      <c r="T85" s="93">
        <f t="shared" si="34"/>
        <v>4.4285714285714288</v>
      </c>
      <c r="U85" s="94" t="str">
        <f t="shared" si="35"/>
        <v>VENCIDA</v>
      </c>
      <c r="V85" s="94" t="str">
        <f t="shared" si="36"/>
        <v>VENCIDO</v>
      </c>
      <c r="W85" s="81" t="s">
        <v>2104</v>
      </c>
      <c r="X85" s="81" t="str">
        <f t="shared" si="41"/>
        <v>H10ACGuaviare</v>
      </c>
      <c r="Y85" s="95">
        <f t="shared" si="37"/>
        <v>1</v>
      </c>
      <c r="Z85" s="95" t="str">
        <f t="shared" si="42"/>
        <v>H10ACGuaviare - 1</v>
      </c>
      <c r="AA85" s="77">
        <f t="shared" si="25"/>
        <v>1</v>
      </c>
      <c r="AB85" s="77">
        <f t="shared" si="26"/>
        <v>1</v>
      </c>
      <c r="AC85" s="77" t="str">
        <f t="shared" si="38"/>
        <v>H10ACGuaviare.</v>
      </c>
      <c r="AD85" s="77" t="str">
        <f t="shared" si="27"/>
        <v>H10ACGuaviare</v>
      </c>
      <c r="AE85" s="96"/>
      <c r="AF85" s="97"/>
      <c r="AG85" s="98"/>
    </row>
    <row r="86" spans="1:33" s="10" customFormat="1" ht="291" customHeight="1" x14ac:dyDescent="0.2">
      <c r="A86" s="81">
        <f>IF(ISBLANK(D86),"",COUNTA($D$2:D86))</f>
        <v>61</v>
      </c>
      <c r="B86" s="82">
        <f t="shared" si="0"/>
        <v>85</v>
      </c>
      <c r="C86" s="83"/>
      <c r="D86" s="90" t="s">
        <v>676</v>
      </c>
      <c r="E86" s="81" t="s">
        <v>1814</v>
      </c>
      <c r="F86" s="100" t="s">
        <v>2095</v>
      </c>
      <c r="G86" s="100" t="s">
        <v>2096</v>
      </c>
      <c r="H86" s="107" t="s">
        <v>2097</v>
      </c>
      <c r="I86" s="107" t="s">
        <v>2098</v>
      </c>
      <c r="J86" s="108" t="s">
        <v>2099</v>
      </c>
      <c r="K86" s="108">
        <v>5</v>
      </c>
      <c r="L86" s="103">
        <v>44809</v>
      </c>
      <c r="M86" s="196">
        <v>44910</v>
      </c>
      <c r="N86" s="88">
        <f t="shared" si="40"/>
        <v>14.428571428571429</v>
      </c>
      <c r="O86" s="90" t="s">
        <v>2103</v>
      </c>
      <c r="P86" s="90">
        <v>5</v>
      </c>
      <c r="Q86" s="92">
        <f t="shared" si="31"/>
        <v>100</v>
      </c>
      <c r="R86" s="93">
        <f t="shared" si="32"/>
        <v>14.428571428571429</v>
      </c>
      <c r="S86" s="93">
        <f t="shared" si="33"/>
        <v>14.428571428571429</v>
      </c>
      <c r="T86" s="93">
        <f t="shared" si="34"/>
        <v>14.428571428571429</v>
      </c>
      <c r="U86" s="94" t="str">
        <f t="shared" si="35"/>
        <v>CUMPLIDA</v>
      </c>
      <c r="V86" s="94" t="str">
        <f t="shared" si="36"/>
        <v>CUMPLIDO</v>
      </c>
      <c r="W86" s="81" t="s">
        <v>2104</v>
      </c>
      <c r="X86" s="81" t="str">
        <f t="shared" si="41"/>
        <v>H11ACGuaviare</v>
      </c>
      <c r="Y86" s="95">
        <f t="shared" si="37"/>
        <v>1</v>
      </c>
      <c r="Z86" s="95" t="str">
        <f t="shared" si="42"/>
        <v>H11ACGuaviare - 1</v>
      </c>
      <c r="AA86" s="77">
        <f t="shared" si="25"/>
        <v>5</v>
      </c>
      <c r="AB86" s="77">
        <f t="shared" si="26"/>
        <v>5</v>
      </c>
      <c r="AC86" s="77" t="str">
        <f t="shared" si="38"/>
        <v>H11ACGuaviare.</v>
      </c>
      <c r="AD86" s="77" t="str">
        <f t="shared" si="27"/>
        <v>H11ACGuaviare</v>
      </c>
      <c r="AE86" s="96"/>
      <c r="AF86" s="97"/>
      <c r="AG86" s="98"/>
    </row>
    <row r="87" spans="1:33" s="10" customFormat="1" ht="291" customHeight="1" x14ac:dyDescent="0.2">
      <c r="A87" s="81">
        <f>IF(ISBLANK(D87),"",COUNTA($D$2:D87))</f>
        <v>62</v>
      </c>
      <c r="B87" s="82">
        <f t="shared" si="0"/>
        <v>86</v>
      </c>
      <c r="C87" s="83"/>
      <c r="D87" s="82" t="s">
        <v>676</v>
      </c>
      <c r="E87" s="81" t="s">
        <v>1319</v>
      </c>
      <c r="F87" s="84" t="s">
        <v>1956</v>
      </c>
      <c r="G87" s="84" t="s">
        <v>2037</v>
      </c>
      <c r="H87" s="85" t="s">
        <v>1957</v>
      </c>
      <c r="I87" s="85" t="s">
        <v>1958</v>
      </c>
      <c r="J87" s="86" t="s">
        <v>1960</v>
      </c>
      <c r="K87" s="86">
        <v>2</v>
      </c>
      <c r="L87" s="103">
        <v>44767</v>
      </c>
      <c r="M87" s="194">
        <v>44865</v>
      </c>
      <c r="N87" s="113">
        <f t="shared" ref="N87:N116" si="43">(+M87-L87)/7</f>
        <v>14</v>
      </c>
      <c r="O87" s="90" t="s">
        <v>1961</v>
      </c>
      <c r="P87" s="90">
        <v>1</v>
      </c>
      <c r="Q87" s="92">
        <f t="shared" si="31"/>
        <v>50</v>
      </c>
      <c r="R87" s="93">
        <f t="shared" si="32"/>
        <v>7</v>
      </c>
      <c r="S87" s="93">
        <f t="shared" si="33"/>
        <v>7</v>
      </c>
      <c r="T87" s="93">
        <f t="shared" si="34"/>
        <v>14</v>
      </c>
      <c r="U87" s="94" t="str">
        <f t="shared" si="35"/>
        <v>VENCIDA</v>
      </c>
      <c r="V87" s="94" t="str">
        <f t="shared" si="36"/>
        <v>VENCIDO</v>
      </c>
      <c r="W87" s="81" t="s">
        <v>2034</v>
      </c>
      <c r="X87" s="81" t="str">
        <f t="shared" si="41"/>
        <v>H1AEFMECO</v>
      </c>
      <c r="Y87" s="95">
        <f t="shared" si="37"/>
        <v>1</v>
      </c>
      <c r="Z87" s="95" t="str">
        <f t="shared" si="42"/>
        <v>H1AEFMECO - 1</v>
      </c>
      <c r="AA87" s="77">
        <f t="shared" si="25"/>
        <v>1</v>
      </c>
      <c r="AB87" s="77">
        <f t="shared" si="26"/>
        <v>1</v>
      </c>
      <c r="AC87" s="77" t="str">
        <f t="shared" si="38"/>
        <v>H1AEFMECO.</v>
      </c>
      <c r="AD87" s="77" t="str">
        <f t="shared" si="27"/>
        <v>H1AEFMECO</v>
      </c>
      <c r="AE87" s="96"/>
      <c r="AF87" s="97"/>
      <c r="AG87" s="98"/>
    </row>
    <row r="88" spans="1:33" s="10" customFormat="1" ht="291" customHeight="1" x14ac:dyDescent="0.2">
      <c r="A88" s="81" t="str">
        <f>IF(ISBLANK(D88),"",COUNTA($D$2:D88))</f>
        <v/>
      </c>
      <c r="B88" s="82">
        <f t="shared" si="0"/>
        <v>87</v>
      </c>
      <c r="C88" s="83"/>
      <c r="D88" s="114"/>
      <c r="E88" s="81" t="s">
        <v>1319</v>
      </c>
      <c r="F88" s="115" t="s">
        <v>1962</v>
      </c>
      <c r="G88" s="115" t="s">
        <v>2037</v>
      </c>
      <c r="H88" s="116" t="s">
        <v>1963</v>
      </c>
      <c r="I88" s="116" t="s">
        <v>1964</v>
      </c>
      <c r="J88" s="117" t="s">
        <v>1965</v>
      </c>
      <c r="K88" s="117">
        <v>5</v>
      </c>
      <c r="L88" s="118">
        <v>44767</v>
      </c>
      <c r="M88" s="197">
        <v>44895</v>
      </c>
      <c r="N88" s="113">
        <f t="shared" si="43"/>
        <v>18.285714285714285</v>
      </c>
      <c r="O88" s="114" t="s">
        <v>1966</v>
      </c>
      <c r="P88" s="90">
        <v>5</v>
      </c>
      <c r="Q88" s="92">
        <f t="shared" si="31"/>
        <v>100</v>
      </c>
      <c r="R88" s="93">
        <f t="shared" si="32"/>
        <v>18.285714285714285</v>
      </c>
      <c r="S88" s="93">
        <f t="shared" si="33"/>
        <v>18.285714285714285</v>
      </c>
      <c r="T88" s="93">
        <f t="shared" si="34"/>
        <v>18.285714285714285</v>
      </c>
      <c r="U88" s="94" t="str">
        <f t="shared" si="35"/>
        <v>CUMPLIDA</v>
      </c>
      <c r="V88" s="94" t="str">
        <f t="shared" si="36"/>
        <v/>
      </c>
      <c r="W88" s="81" t="s">
        <v>2034</v>
      </c>
      <c r="X88" s="81" t="str">
        <f t="shared" si="41"/>
        <v>H1AEFMECO</v>
      </c>
      <c r="Y88" s="95">
        <f t="shared" si="37"/>
        <v>2</v>
      </c>
      <c r="Z88" s="95" t="str">
        <f t="shared" si="42"/>
        <v>H1AEFMECO - 2</v>
      </c>
      <c r="AA88" s="77">
        <f t="shared" si="25"/>
        <v>5</v>
      </c>
      <c r="AB88" s="77">
        <f t="shared" si="26"/>
        <v>1</v>
      </c>
      <c r="AC88" s="77" t="str">
        <f t="shared" si="38"/>
        <v>H1AEFMECO.</v>
      </c>
      <c r="AD88" s="77" t="str">
        <f t="shared" si="27"/>
        <v>H1AEFMECO</v>
      </c>
      <c r="AE88" s="96"/>
      <c r="AF88" s="97"/>
      <c r="AG88" s="98"/>
    </row>
    <row r="89" spans="1:33" s="10" customFormat="1" ht="291" customHeight="1" x14ac:dyDescent="0.2">
      <c r="A89" s="81" t="str">
        <f>IF(ISBLANK(D89),"",COUNTA($D$2:D89))</f>
        <v/>
      </c>
      <c r="B89" s="82">
        <f t="shared" si="0"/>
        <v>88</v>
      </c>
      <c r="C89" s="83"/>
      <c r="D89" s="114"/>
      <c r="E89" s="81" t="s">
        <v>1319</v>
      </c>
      <c r="F89" s="115" t="s">
        <v>1967</v>
      </c>
      <c r="G89" s="115" t="s">
        <v>2037</v>
      </c>
      <c r="H89" s="116" t="s">
        <v>1968</v>
      </c>
      <c r="I89" s="116" t="s">
        <v>1969</v>
      </c>
      <c r="J89" s="117" t="s">
        <v>1970</v>
      </c>
      <c r="K89" s="117">
        <v>1</v>
      </c>
      <c r="L89" s="118">
        <v>44767</v>
      </c>
      <c r="M89" s="197">
        <v>44865</v>
      </c>
      <c r="N89" s="113">
        <f t="shared" si="43"/>
        <v>14</v>
      </c>
      <c r="O89" s="114" t="s">
        <v>1971</v>
      </c>
      <c r="P89" s="90">
        <v>0</v>
      </c>
      <c r="Q89" s="92">
        <f t="shared" si="31"/>
        <v>0</v>
      </c>
      <c r="R89" s="93">
        <f t="shared" si="32"/>
        <v>0</v>
      </c>
      <c r="S89" s="93">
        <f t="shared" si="33"/>
        <v>0</v>
      </c>
      <c r="T89" s="93">
        <f t="shared" si="34"/>
        <v>14</v>
      </c>
      <c r="U89" s="94" t="str">
        <f t="shared" si="35"/>
        <v>VENCIDA</v>
      </c>
      <c r="V89" s="94" t="str">
        <f t="shared" si="36"/>
        <v/>
      </c>
      <c r="W89" s="81" t="s">
        <v>2034</v>
      </c>
      <c r="X89" s="81" t="str">
        <f t="shared" si="41"/>
        <v>H1AEFMECO</v>
      </c>
      <c r="Y89" s="95">
        <f t="shared" si="37"/>
        <v>3</v>
      </c>
      <c r="Z89" s="95" t="str">
        <f t="shared" si="42"/>
        <v>H1AEFMECO - 3</v>
      </c>
      <c r="AA89" s="77">
        <f t="shared" si="25"/>
        <v>1</v>
      </c>
      <c r="AB89" s="77">
        <f t="shared" si="26"/>
        <v>1</v>
      </c>
      <c r="AC89" s="77" t="str">
        <f t="shared" si="38"/>
        <v>H1AEFMECO.</v>
      </c>
      <c r="AD89" s="77" t="str">
        <f t="shared" si="27"/>
        <v>H1AEFMECO</v>
      </c>
      <c r="AE89" s="96"/>
      <c r="AF89" s="97"/>
      <c r="AG89" s="98"/>
    </row>
    <row r="90" spans="1:33" s="10" customFormat="1" ht="291" customHeight="1" x14ac:dyDescent="0.2">
      <c r="A90" s="81" t="str">
        <f>IF(ISBLANK(D90),"",COUNTA($D$2:D90))</f>
        <v/>
      </c>
      <c r="B90" s="82">
        <f t="shared" si="0"/>
        <v>89</v>
      </c>
      <c r="C90" s="83"/>
      <c r="D90" s="114"/>
      <c r="E90" s="81" t="s">
        <v>1319</v>
      </c>
      <c r="F90" s="115" t="s">
        <v>1972</v>
      </c>
      <c r="G90" s="115" t="s">
        <v>2037</v>
      </c>
      <c r="H90" s="116" t="s">
        <v>1968</v>
      </c>
      <c r="I90" s="116" t="s">
        <v>1969</v>
      </c>
      <c r="J90" s="117" t="s">
        <v>1973</v>
      </c>
      <c r="K90" s="117">
        <v>1</v>
      </c>
      <c r="L90" s="118">
        <v>44767</v>
      </c>
      <c r="M90" s="197">
        <v>44865</v>
      </c>
      <c r="N90" s="113">
        <f t="shared" si="43"/>
        <v>14</v>
      </c>
      <c r="O90" s="114" t="s">
        <v>1971</v>
      </c>
      <c r="P90" s="90">
        <v>0</v>
      </c>
      <c r="Q90" s="92">
        <f t="shared" si="31"/>
        <v>0</v>
      </c>
      <c r="R90" s="93">
        <f t="shared" si="32"/>
        <v>0</v>
      </c>
      <c r="S90" s="93">
        <f t="shared" si="33"/>
        <v>0</v>
      </c>
      <c r="T90" s="93">
        <f t="shared" si="34"/>
        <v>14</v>
      </c>
      <c r="U90" s="94" t="str">
        <f t="shared" si="35"/>
        <v>VENCIDA</v>
      </c>
      <c r="V90" s="94" t="str">
        <f t="shared" si="36"/>
        <v/>
      </c>
      <c r="W90" s="81" t="s">
        <v>2034</v>
      </c>
      <c r="X90" s="81" t="str">
        <f t="shared" si="41"/>
        <v>H1AEFMECO</v>
      </c>
      <c r="Y90" s="95">
        <f t="shared" si="37"/>
        <v>4</v>
      </c>
      <c r="Z90" s="95" t="str">
        <f t="shared" si="42"/>
        <v>H1AEFMECO - 4</v>
      </c>
      <c r="AA90" s="77">
        <f t="shared" si="25"/>
        <v>1</v>
      </c>
      <c r="AB90" s="77">
        <f t="shared" si="26"/>
        <v>1</v>
      </c>
      <c r="AC90" s="77" t="str">
        <f t="shared" si="38"/>
        <v>H1AEFMECO.</v>
      </c>
      <c r="AD90" s="77" t="str">
        <f t="shared" si="27"/>
        <v>H1AEFMECO</v>
      </c>
      <c r="AE90" s="96"/>
      <c r="AF90" s="97"/>
      <c r="AG90" s="98"/>
    </row>
    <row r="91" spans="1:33" s="10" customFormat="1" ht="291" customHeight="1" x14ac:dyDescent="0.2">
      <c r="A91" s="81" t="str">
        <f>IF(ISBLANK(D91),"",COUNTA($D$2:D91))</f>
        <v/>
      </c>
      <c r="B91" s="82">
        <f t="shared" si="0"/>
        <v>90</v>
      </c>
      <c r="C91" s="83"/>
      <c r="D91" s="114"/>
      <c r="E91" s="81" t="s">
        <v>1319</v>
      </c>
      <c r="F91" s="115" t="s">
        <v>1974</v>
      </c>
      <c r="G91" s="115" t="s">
        <v>2037</v>
      </c>
      <c r="H91" s="116" t="s">
        <v>1968</v>
      </c>
      <c r="I91" s="116" t="s">
        <v>1975</v>
      </c>
      <c r="J91" s="117" t="s">
        <v>1976</v>
      </c>
      <c r="K91" s="117">
        <v>1</v>
      </c>
      <c r="L91" s="118">
        <v>44865</v>
      </c>
      <c r="M91" s="197">
        <v>44926</v>
      </c>
      <c r="N91" s="113">
        <f t="shared" si="43"/>
        <v>8.7142857142857135</v>
      </c>
      <c r="O91" s="114" t="s">
        <v>1971</v>
      </c>
      <c r="P91" s="90">
        <v>0</v>
      </c>
      <c r="Q91" s="92">
        <f t="shared" si="31"/>
        <v>0</v>
      </c>
      <c r="R91" s="93">
        <f t="shared" si="32"/>
        <v>0</v>
      </c>
      <c r="S91" s="93">
        <f t="shared" si="33"/>
        <v>0</v>
      </c>
      <c r="T91" s="93">
        <f t="shared" si="34"/>
        <v>8.7142857142857135</v>
      </c>
      <c r="U91" s="94" t="str">
        <f t="shared" si="35"/>
        <v>VENCIDA</v>
      </c>
      <c r="V91" s="94" t="str">
        <f t="shared" si="36"/>
        <v/>
      </c>
      <c r="W91" s="81" t="s">
        <v>2034</v>
      </c>
      <c r="X91" s="81" t="str">
        <f t="shared" si="41"/>
        <v>H1AEFMECO</v>
      </c>
      <c r="Y91" s="95">
        <f t="shared" si="37"/>
        <v>5</v>
      </c>
      <c r="Z91" s="95" t="str">
        <f t="shared" si="42"/>
        <v>H1AEFMECO - 5</v>
      </c>
      <c r="AA91" s="77">
        <f t="shared" si="25"/>
        <v>1</v>
      </c>
      <c r="AB91" s="77">
        <f t="shared" si="26"/>
        <v>1</v>
      </c>
      <c r="AC91" s="77" t="str">
        <f t="shared" si="38"/>
        <v>H1AEFMECO.</v>
      </c>
      <c r="AD91" s="77" t="str">
        <f t="shared" si="27"/>
        <v>H1AEFMECO</v>
      </c>
      <c r="AE91" s="96"/>
      <c r="AF91" s="97"/>
      <c r="AG91" s="98"/>
    </row>
    <row r="92" spans="1:33" s="10" customFormat="1" ht="291" customHeight="1" x14ac:dyDescent="0.2">
      <c r="A92" s="81">
        <f>IF(ISBLANK(D92),"",COUNTA($D$2:D92))</f>
        <v>63</v>
      </c>
      <c r="B92" s="82">
        <f t="shared" si="0"/>
        <v>91</v>
      </c>
      <c r="C92" s="83"/>
      <c r="D92" s="114" t="s">
        <v>1977</v>
      </c>
      <c r="E92" s="119" t="s">
        <v>2035</v>
      </c>
      <c r="F92" s="115" t="s">
        <v>1978</v>
      </c>
      <c r="G92" s="115" t="s">
        <v>1979</v>
      </c>
      <c r="H92" s="120" t="s">
        <v>1980</v>
      </c>
      <c r="I92" s="120" t="s">
        <v>1981</v>
      </c>
      <c r="J92" s="121" t="s">
        <v>1982</v>
      </c>
      <c r="K92" s="117">
        <v>1</v>
      </c>
      <c r="L92" s="118">
        <v>44767</v>
      </c>
      <c r="M92" s="197">
        <v>44803</v>
      </c>
      <c r="N92" s="113">
        <f t="shared" si="43"/>
        <v>5.1428571428571432</v>
      </c>
      <c r="O92" s="114" t="s">
        <v>315</v>
      </c>
      <c r="P92" s="90">
        <v>1</v>
      </c>
      <c r="Q92" s="92">
        <f t="shared" si="31"/>
        <v>100</v>
      </c>
      <c r="R92" s="93">
        <f t="shared" si="32"/>
        <v>5.1428571428571432</v>
      </c>
      <c r="S92" s="93">
        <f t="shared" si="33"/>
        <v>5.1428571428571432</v>
      </c>
      <c r="T92" s="93">
        <f t="shared" si="34"/>
        <v>5.1428571428571432</v>
      </c>
      <c r="U92" s="94" t="str">
        <f t="shared" si="35"/>
        <v>CUMPLIDA</v>
      </c>
      <c r="V92" s="94" t="str">
        <f t="shared" si="36"/>
        <v>CUMPLIDO</v>
      </c>
      <c r="W92" s="81" t="s">
        <v>2034</v>
      </c>
      <c r="X92" s="81" t="str">
        <f t="shared" si="41"/>
        <v>H2AEFMECO</v>
      </c>
      <c r="Y92" s="95">
        <f t="shared" si="37"/>
        <v>1</v>
      </c>
      <c r="Z92" s="95" t="str">
        <f t="shared" si="42"/>
        <v>H2AEFMECO - 1</v>
      </c>
      <c r="AA92" s="77">
        <f t="shared" si="25"/>
        <v>5</v>
      </c>
      <c r="AB92" s="77">
        <f t="shared" si="26"/>
        <v>5</v>
      </c>
      <c r="AC92" s="77" t="str">
        <f t="shared" si="38"/>
        <v>H2AEFMECO.</v>
      </c>
      <c r="AD92" s="77" t="str">
        <f t="shared" si="27"/>
        <v>H2AEFMECO</v>
      </c>
      <c r="AE92" s="96"/>
      <c r="AF92" s="97"/>
      <c r="AG92" s="98"/>
    </row>
    <row r="93" spans="1:33" s="10" customFormat="1" ht="291" customHeight="1" x14ac:dyDescent="0.2">
      <c r="A93" s="81" t="str">
        <f>IF(ISBLANK(D93),"",COUNTA($D$2:D93))</f>
        <v/>
      </c>
      <c r="B93" s="82">
        <f t="shared" ref="B93:B156" si="44">ROW()-1</f>
        <v>92</v>
      </c>
      <c r="C93" s="83"/>
      <c r="D93" s="114"/>
      <c r="E93" s="119" t="s">
        <v>2035</v>
      </c>
      <c r="F93" s="115" t="s">
        <v>1983</v>
      </c>
      <c r="G93" s="115" t="s">
        <v>1979</v>
      </c>
      <c r="H93" s="120" t="s">
        <v>1980</v>
      </c>
      <c r="I93" s="120" t="s">
        <v>2298</v>
      </c>
      <c r="J93" s="121" t="s">
        <v>1984</v>
      </c>
      <c r="K93" s="117">
        <v>2</v>
      </c>
      <c r="L93" s="118">
        <v>44805</v>
      </c>
      <c r="M93" s="197">
        <v>44834</v>
      </c>
      <c r="N93" s="113">
        <f t="shared" si="43"/>
        <v>4.1428571428571432</v>
      </c>
      <c r="O93" s="114" t="s">
        <v>315</v>
      </c>
      <c r="P93" s="90">
        <v>2</v>
      </c>
      <c r="Q93" s="92">
        <f t="shared" si="31"/>
        <v>100</v>
      </c>
      <c r="R93" s="93">
        <f t="shared" si="32"/>
        <v>4.1428571428571432</v>
      </c>
      <c r="S93" s="93">
        <f t="shared" si="33"/>
        <v>4.1428571428571432</v>
      </c>
      <c r="T93" s="93">
        <f t="shared" si="34"/>
        <v>4.1428571428571432</v>
      </c>
      <c r="U93" s="94" t="str">
        <f t="shared" si="35"/>
        <v>CUMPLIDA</v>
      </c>
      <c r="V93" s="94" t="str">
        <f t="shared" si="36"/>
        <v/>
      </c>
      <c r="W93" s="81" t="s">
        <v>2034</v>
      </c>
      <c r="X93" s="81" t="str">
        <f t="shared" si="41"/>
        <v>H2AEFMECO</v>
      </c>
      <c r="Y93" s="95">
        <f t="shared" si="37"/>
        <v>2</v>
      </c>
      <c r="Z93" s="95" t="str">
        <f t="shared" si="42"/>
        <v>H2AEFMECO - 2</v>
      </c>
      <c r="AA93" s="77">
        <f t="shared" si="25"/>
        <v>5</v>
      </c>
      <c r="AB93" s="77">
        <f t="shared" si="26"/>
        <v>5</v>
      </c>
      <c r="AC93" s="77" t="str">
        <f t="shared" si="38"/>
        <v>H2AEFMECO.</v>
      </c>
      <c r="AD93" s="77" t="str">
        <f t="shared" si="27"/>
        <v>H2AEFMECO</v>
      </c>
      <c r="AE93" s="96"/>
      <c r="AF93" s="97"/>
      <c r="AG93" s="98"/>
    </row>
    <row r="94" spans="1:33" s="10" customFormat="1" ht="291" customHeight="1" x14ac:dyDescent="0.2">
      <c r="A94" s="81">
        <f>IF(ISBLANK(D94),"",COUNTA($D$2:D94))</f>
        <v>64</v>
      </c>
      <c r="B94" s="82">
        <f t="shared" si="44"/>
        <v>93</v>
      </c>
      <c r="C94" s="83"/>
      <c r="D94" s="114" t="s">
        <v>676</v>
      </c>
      <c r="E94" s="119" t="s">
        <v>1026</v>
      </c>
      <c r="F94" s="115" t="s">
        <v>1985</v>
      </c>
      <c r="G94" s="115" t="s">
        <v>1986</v>
      </c>
      <c r="H94" s="116" t="s">
        <v>1987</v>
      </c>
      <c r="I94" s="116" t="s">
        <v>1988</v>
      </c>
      <c r="J94" s="117" t="s">
        <v>1959</v>
      </c>
      <c r="K94" s="117">
        <v>2</v>
      </c>
      <c r="L94" s="118">
        <v>44767</v>
      </c>
      <c r="M94" s="198">
        <v>44865</v>
      </c>
      <c r="N94" s="113">
        <f t="shared" si="43"/>
        <v>14</v>
      </c>
      <c r="O94" s="114" t="s">
        <v>1989</v>
      </c>
      <c r="P94" s="90">
        <v>0</v>
      </c>
      <c r="Q94" s="92">
        <f t="shared" si="31"/>
        <v>0</v>
      </c>
      <c r="R94" s="93">
        <f t="shared" si="32"/>
        <v>0</v>
      </c>
      <c r="S94" s="93">
        <f t="shared" si="33"/>
        <v>0</v>
      </c>
      <c r="T94" s="93">
        <f t="shared" si="34"/>
        <v>14</v>
      </c>
      <c r="U94" s="94" t="str">
        <f t="shared" si="35"/>
        <v>VENCIDA</v>
      </c>
      <c r="V94" s="94" t="str">
        <f t="shared" si="36"/>
        <v>VENCIDO</v>
      </c>
      <c r="W94" s="81" t="s">
        <v>2034</v>
      </c>
      <c r="X94" s="81" t="str">
        <f t="shared" si="41"/>
        <v>H3AEFMECO</v>
      </c>
      <c r="Y94" s="95">
        <f t="shared" si="37"/>
        <v>1</v>
      </c>
      <c r="Z94" s="95" t="str">
        <f t="shared" si="42"/>
        <v>H3AEFMECO - 1</v>
      </c>
      <c r="AA94" s="77">
        <f t="shared" si="25"/>
        <v>1</v>
      </c>
      <c r="AB94" s="77">
        <f t="shared" si="26"/>
        <v>1</v>
      </c>
      <c r="AC94" s="77" t="str">
        <f t="shared" si="38"/>
        <v>H3AEFMECO.</v>
      </c>
      <c r="AD94" s="77" t="str">
        <f t="shared" si="27"/>
        <v>H3AEFMECO</v>
      </c>
      <c r="AE94" s="96"/>
      <c r="AF94" s="97"/>
      <c r="AG94" s="98"/>
    </row>
    <row r="95" spans="1:33" s="10" customFormat="1" ht="291" customHeight="1" x14ac:dyDescent="0.2">
      <c r="A95" s="81" t="str">
        <f>IF(ISBLANK(D95),"",COUNTA($D$2:D95))</f>
        <v/>
      </c>
      <c r="B95" s="82">
        <f t="shared" si="44"/>
        <v>94</v>
      </c>
      <c r="C95" s="83"/>
      <c r="D95" s="114"/>
      <c r="E95" s="119" t="s">
        <v>1026</v>
      </c>
      <c r="F95" s="115" t="s">
        <v>1990</v>
      </c>
      <c r="G95" s="115" t="s">
        <v>1986</v>
      </c>
      <c r="H95" s="116" t="s">
        <v>1968</v>
      </c>
      <c r="I95" s="116" t="s">
        <v>1969</v>
      </c>
      <c r="J95" s="117" t="s">
        <v>1970</v>
      </c>
      <c r="K95" s="117">
        <v>1</v>
      </c>
      <c r="L95" s="118">
        <v>44767</v>
      </c>
      <c r="M95" s="198">
        <v>44865</v>
      </c>
      <c r="N95" s="113">
        <f t="shared" si="43"/>
        <v>14</v>
      </c>
      <c r="O95" s="114" t="s">
        <v>1971</v>
      </c>
      <c r="P95" s="90">
        <v>0</v>
      </c>
      <c r="Q95" s="92">
        <f t="shared" si="31"/>
        <v>0</v>
      </c>
      <c r="R95" s="93">
        <f t="shared" si="32"/>
        <v>0</v>
      </c>
      <c r="S95" s="93">
        <f t="shared" si="33"/>
        <v>0</v>
      </c>
      <c r="T95" s="93">
        <f t="shared" si="34"/>
        <v>14</v>
      </c>
      <c r="U95" s="94" t="str">
        <f t="shared" si="35"/>
        <v>VENCIDA</v>
      </c>
      <c r="V95" s="94" t="str">
        <f t="shared" si="36"/>
        <v/>
      </c>
      <c r="W95" s="81" t="s">
        <v>2034</v>
      </c>
      <c r="X95" s="81" t="str">
        <f t="shared" si="41"/>
        <v>H3AEFMECO</v>
      </c>
      <c r="Y95" s="95">
        <f t="shared" si="37"/>
        <v>2</v>
      </c>
      <c r="Z95" s="95" t="str">
        <f t="shared" si="42"/>
        <v>H3AEFMECO - 2</v>
      </c>
      <c r="AA95" s="77">
        <f t="shared" ref="AA95:AA158" si="45">IF(U95="VENCIDA",1,IF(U95="PRÓXIMA A VENCER",2,IF(U95="EN TERMINO",3,IF(U95="CON AVANCE",4,IF(U95="CUMPLIDA",5,)))))</f>
        <v>1</v>
      </c>
      <c r="AB95" s="77">
        <f t="shared" ref="AB95:AB158" si="46">IF(Y96=Y95+1,MIN(AA95,AB96),AA95)</f>
        <v>1</v>
      </c>
      <c r="AC95" s="77" t="str">
        <f t="shared" si="38"/>
        <v>H3AEFMECO.</v>
      </c>
      <c r="AD95" s="77" t="str">
        <f t="shared" ref="AD95:AD158" si="47">IFERROR(MID(AC95,1,FIND(".",AC95,1)-1),AC95)</f>
        <v>H3AEFMECO</v>
      </c>
      <c r="AE95" s="96"/>
      <c r="AF95" s="97"/>
      <c r="AG95" s="98"/>
    </row>
    <row r="96" spans="1:33" s="10" customFormat="1" ht="291" customHeight="1" x14ac:dyDescent="0.2">
      <c r="A96" s="81" t="str">
        <f>IF(ISBLANK(D96),"",COUNTA($D$2:D96))</f>
        <v/>
      </c>
      <c r="B96" s="82">
        <f t="shared" si="44"/>
        <v>95</v>
      </c>
      <c r="C96" s="83"/>
      <c r="D96" s="114"/>
      <c r="E96" s="119" t="s">
        <v>1026</v>
      </c>
      <c r="F96" s="115" t="s">
        <v>1991</v>
      </c>
      <c r="G96" s="115" t="s">
        <v>1986</v>
      </c>
      <c r="H96" s="116" t="s">
        <v>1992</v>
      </c>
      <c r="I96" s="116" t="s">
        <v>1969</v>
      </c>
      <c r="J96" s="117" t="s">
        <v>1973</v>
      </c>
      <c r="K96" s="117">
        <v>1</v>
      </c>
      <c r="L96" s="118">
        <v>44767</v>
      </c>
      <c r="M96" s="198">
        <v>44865</v>
      </c>
      <c r="N96" s="113">
        <f t="shared" si="43"/>
        <v>14</v>
      </c>
      <c r="O96" s="114" t="s">
        <v>1971</v>
      </c>
      <c r="P96" s="90">
        <v>0</v>
      </c>
      <c r="Q96" s="92">
        <f t="shared" si="31"/>
        <v>0</v>
      </c>
      <c r="R96" s="93">
        <f t="shared" si="32"/>
        <v>0</v>
      </c>
      <c r="S96" s="93">
        <f t="shared" si="33"/>
        <v>0</v>
      </c>
      <c r="T96" s="93">
        <f t="shared" si="34"/>
        <v>14</v>
      </c>
      <c r="U96" s="94" t="str">
        <f t="shared" si="35"/>
        <v>VENCIDA</v>
      </c>
      <c r="V96" s="94" t="str">
        <f t="shared" si="36"/>
        <v/>
      </c>
      <c r="W96" s="81" t="s">
        <v>2034</v>
      </c>
      <c r="X96" s="81" t="str">
        <f t="shared" si="41"/>
        <v>H3AEFMECO</v>
      </c>
      <c r="Y96" s="95">
        <f t="shared" si="37"/>
        <v>3</v>
      </c>
      <c r="Z96" s="95" t="str">
        <f t="shared" si="42"/>
        <v>H3AEFMECO - 3</v>
      </c>
      <c r="AA96" s="77">
        <f t="shared" si="45"/>
        <v>1</v>
      </c>
      <c r="AB96" s="77">
        <f t="shared" si="46"/>
        <v>1</v>
      </c>
      <c r="AC96" s="77" t="str">
        <f t="shared" si="38"/>
        <v>H3AEFMECO.</v>
      </c>
      <c r="AD96" s="77" t="str">
        <f t="shared" si="47"/>
        <v>H3AEFMECO</v>
      </c>
      <c r="AE96" s="96"/>
      <c r="AF96" s="97"/>
      <c r="AG96" s="98"/>
    </row>
    <row r="97" spans="1:33" s="10" customFormat="1" ht="291" customHeight="1" x14ac:dyDescent="0.2">
      <c r="A97" s="81" t="str">
        <f>IF(ISBLANK(D97),"",COUNTA($D$2:D97))</f>
        <v/>
      </c>
      <c r="B97" s="82">
        <f t="shared" si="44"/>
        <v>96</v>
      </c>
      <c r="C97" s="83"/>
      <c r="D97" s="114"/>
      <c r="E97" s="119" t="s">
        <v>1026</v>
      </c>
      <c r="F97" s="115" t="s">
        <v>1993</v>
      </c>
      <c r="G97" s="115" t="s">
        <v>1986</v>
      </c>
      <c r="H97" s="116" t="s">
        <v>1994</v>
      </c>
      <c r="I97" s="116" t="s">
        <v>1995</v>
      </c>
      <c r="J97" s="117" t="s">
        <v>1976</v>
      </c>
      <c r="K97" s="117">
        <v>1</v>
      </c>
      <c r="L97" s="118">
        <v>44865</v>
      </c>
      <c r="M97" s="198">
        <v>44926</v>
      </c>
      <c r="N97" s="113">
        <f t="shared" si="43"/>
        <v>8.7142857142857135</v>
      </c>
      <c r="O97" s="114" t="s">
        <v>1996</v>
      </c>
      <c r="P97" s="90">
        <v>0</v>
      </c>
      <c r="Q97" s="92">
        <f t="shared" si="31"/>
        <v>0</v>
      </c>
      <c r="R97" s="93">
        <f t="shared" si="32"/>
        <v>0</v>
      </c>
      <c r="S97" s="93">
        <f t="shared" si="33"/>
        <v>0</v>
      </c>
      <c r="T97" s="93">
        <f t="shared" si="34"/>
        <v>8.7142857142857135</v>
      </c>
      <c r="U97" s="94" t="str">
        <f t="shared" si="35"/>
        <v>VENCIDA</v>
      </c>
      <c r="V97" s="94" t="str">
        <f t="shared" si="36"/>
        <v/>
      </c>
      <c r="W97" s="81" t="s">
        <v>2034</v>
      </c>
      <c r="X97" s="81" t="str">
        <f t="shared" si="41"/>
        <v>H3AEFMECO</v>
      </c>
      <c r="Y97" s="95">
        <f t="shared" si="37"/>
        <v>4</v>
      </c>
      <c r="Z97" s="95" t="str">
        <f t="shared" si="42"/>
        <v>H3AEFMECO - 4</v>
      </c>
      <c r="AA97" s="77">
        <f t="shared" si="45"/>
        <v>1</v>
      </c>
      <c r="AB97" s="77">
        <f t="shared" si="46"/>
        <v>1</v>
      </c>
      <c r="AC97" s="77" t="str">
        <f t="shared" si="38"/>
        <v>H3AEFMECO.</v>
      </c>
      <c r="AD97" s="77" t="str">
        <f t="shared" si="47"/>
        <v>H3AEFMECO</v>
      </c>
      <c r="AE97" s="96"/>
      <c r="AF97" s="97"/>
      <c r="AG97" s="98"/>
    </row>
    <row r="98" spans="1:33" s="10" customFormat="1" ht="291" customHeight="1" x14ac:dyDescent="0.2">
      <c r="A98" s="81">
        <f>IF(ISBLANK(D98),"",COUNTA($D$2:D98))</f>
        <v>65</v>
      </c>
      <c r="B98" s="82">
        <f t="shared" si="44"/>
        <v>97</v>
      </c>
      <c r="C98" s="83"/>
      <c r="D98" s="114" t="s">
        <v>676</v>
      </c>
      <c r="E98" s="119" t="s">
        <v>2036</v>
      </c>
      <c r="F98" s="115" t="s">
        <v>1997</v>
      </c>
      <c r="G98" s="115" t="s">
        <v>1998</v>
      </c>
      <c r="H98" s="116" t="s">
        <v>1968</v>
      </c>
      <c r="I98" s="116" t="s">
        <v>1969</v>
      </c>
      <c r="J98" s="117" t="s">
        <v>1970</v>
      </c>
      <c r="K98" s="117">
        <v>1</v>
      </c>
      <c r="L98" s="118">
        <v>44767</v>
      </c>
      <c r="M98" s="198">
        <v>44865</v>
      </c>
      <c r="N98" s="113">
        <f t="shared" si="43"/>
        <v>14</v>
      </c>
      <c r="O98" s="114" t="s">
        <v>1971</v>
      </c>
      <c r="P98" s="90">
        <v>0</v>
      </c>
      <c r="Q98" s="92">
        <f t="shared" si="31"/>
        <v>0</v>
      </c>
      <c r="R98" s="93">
        <f t="shared" si="32"/>
        <v>0</v>
      </c>
      <c r="S98" s="93">
        <f t="shared" si="33"/>
        <v>0</v>
      </c>
      <c r="T98" s="93">
        <f t="shared" si="34"/>
        <v>14</v>
      </c>
      <c r="U98" s="94" t="str">
        <f t="shared" si="35"/>
        <v>VENCIDA</v>
      </c>
      <c r="V98" s="94" t="str">
        <f t="shared" si="36"/>
        <v>VENCIDO</v>
      </c>
      <c r="W98" s="81" t="s">
        <v>2034</v>
      </c>
      <c r="X98" s="81" t="str">
        <f t="shared" si="41"/>
        <v>H4AEFMECO</v>
      </c>
      <c r="Y98" s="95">
        <f t="shared" si="37"/>
        <v>1</v>
      </c>
      <c r="Z98" s="95" t="str">
        <f t="shared" si="42"/>
        <v>H4AEFMECO - 1</v>
      </c>
      <c r="AA98" s="77">
        <f t="shared" si="45"/>
        <v>1</v>
      </c>
      <c r="AB98" s="77">
        <f t="shared" si="46"/>
        <v>1</v>
      </c>
      <c r="AC98" s="77" t="str">
        <f t="shared" si="38"/>
        <v>H4AEFMECO.</v>
      </c>
      <c r="AD98" s="77" t="str">
        <f t="shared" si="47"/>
        <v>H4AEFMECO</v>
      </c>
      <c r="AE98" s="96"/>
      <c r="AF98" s="97"/>
      <c r="AG98" s="98"/>
    </row>
    <row r="99" spans="1:33" s="10" customFormat="1" ht="291" customHeight="1" x14ac:dyDescent="0.2">
      <c r="A99" s="81" t="str">
        <f>IF(ISBLANK(D99),"",COUNTA($D$2:D99))</f>
        <v/>
      </c>
      <c r="B99" s="82">
        <f t="shared" si="44"/>
        <v>98</v>
      </c>
      <c r="C99" s="83"/>
      <c r="D99" s="114"/>
      <c r="E99" s="119" t="s">
        <v>2036</v>
      </c>
      <c r="F99" s="115" t="s">
        <v>1999</v>
      </c>
      <c r="G99" s="115" t="s">
        <v>1998</v>
      </c>
      <c r="H99" s="116" t="s">
        <v>1992</v>
      </c>
      <c r="I99" s="116" t="s">
        <v>1969</v>
      </c>
      <c r="J99" s="117" t="s">
        <v>1973</v>
      </c>
      <c r="K99" s="117">
        <v>1</v>
      </c>
      <c r="L99" s="118">
        <v>44767</v>
      </c>
      <c r="M99" s="198">
        <v>44865</v>
      </c>
      <c r="N99" s="113">
        <f t="shared" si="43"/>
        <v>14</v>
      </c>
      <c r="O99" s="114" t="s">
        <v>1971</v>
      </c>
      <c r="P99" s="90">
        <v>0</v>
      </c>
      <c r="Q99" s="92">
        <f t="shared" si="31"/>
        <v>0</v>
      </c>
      <c r="R99" s="93">
        <f t="shared" si="32"/>
        <v>0</v>
      </c>
      <c r="S99" s="93">
        <f t="shared" si="33"/>
        <v>0</v>
      </c>
      <c r="T99" s="93">
        <f t="shared" si="34"/>
        <v>14</v>
      </c>
      <c r="U99" s="94" t="str">
        <f t="shared" si="35"/>
        <v>VENCIDA</v>
      </c>
      <c r="V99" s="94" t="str">
        <f t="shared" si="36"/>
        <v/>
      </c>
      <c r="W99" s="81" t="s">
        <v>2034</v>
      </c>
      <c r="X99" s="81" t="str">
        <f t="shared" si="41"/>
        <v>H4AEFMECO</v>
      </c>
      <c r="Y99" s="95">
        <f t="shared" si="37"/>
        <v>2</v>
      </c>
      <c r="Z99" s="95" t="str">
        <f t="shared" si="42"/>
        <v>H4AEFMECO - 2</v>
      </c>
      <c r="AA99" s="77">
        <f t="shared" si="45"/>
        <v>1</v>
      </c>
      <c r="AB99" s="77">
        <f t="shared" si="46"/>
        <v>1</v>
      </c>
      <c r="AC99" s="77" t="str">
        <f t="shared" si="38"/>
        <v>H4AEFMECO.</v>
      </c>
      <c r="AD99" s="77" t="str">
        <f t="shared" si="47"/>
        <v>H4AEFMECO</v>
      </c>
      <c r="AE99" s="96"/>
      <c r="AF99" s="97"/>
      <c r="AG99" s="98"/>
    </row>
    <row r="100" spans="1:33" s="10" customFormat="1" ht="291" customHeight="1" x14ac:dyDescent="0.2">
      <c r="A100" s="81" t="str">
        <f>IF(ISBLANK(D100),"",COUNTA($D$2:D100))</f>
        <v/>
      </c>
      <c r="B100" s="82">
        <f t="shared" si="44"/>
        <v>99</v>
      </c>
      <c r="C100" s="83"/>
      <c r="D100" s="114"/>
      <c r="E100" s="119" t="s">
        <v>2036</v>
      </c>
      <c r="F100" s="115" t="s">
        <v>2000</v>
      </c>
      <c r="G100" s="115" t="s">
        <v>1998</v>
      </c>
      <c r="H100" s="116" t="s">
        <v>1994</v>
      </c>
      <c r="I100" s="116" t="s">
        <v>1995</v>
      </c>
      <c r="J100" s="117" t="s">
        <v>1976</v>
      </c>
      <c r="K100" s="117">
        <v>1</v>
      </c>
      <c r="L100" s="118">
        <v>44865</v>
      </c>
      <c r="M100" s="198">
        <v>44926</v>
      </c>
      <c r="N100" s="113">
        <f t="shared" si="43"/>
        <v>8.7142857142857135</v>
      </c>
      <c r="O100" s="114" t="s">
        <v>1996</v>
      </c>
      <c r="P100" s="90">
        <v>0</v>
      </c>
      <c r="Q100" s="92">
        <f t="shared" si="31"/>
        <v>0</v>
      </c>
      <c r="R100" s="93">
        <f t="shared" si="32"/>
        <v>0</v>
      </c>
      <c r="S100" s="93">
        <f t="shared" si="33"/>
        <v>0</v>
      </c>
      <c r="T100" s="93">
        <f t="shared" si="34"/>
        <v>8.7142857142857135</v>
      </c>
      <c r="U100" s="94" t="str">
        <f t="shared" si="35"/>
        <v>VENCIDA</v>
      </c>
      <c r="V100" s="94" t="str">
        <f t="shared" si="36"/>
        <v/>
      </c>
      <c r="W100" s="81" t="s">
        <v>2034</v>
      </c>
      <c r="X100" s="81" t="str">
        <f t="shared" si="41"/>
        <v>H4AEFMECO</v>
      </c>
      <c r="Y100" s="95">
        <f t="shared" si="37"/>
        <v>3</v>
      </c>
      <c r="Z100" s="95" t="str">
        <f t="shared" si="42"/>
        <v>H4AEFMECO - 3</v>
      </c>
      <c r="AA100" s="77">
        <f t="shared" si="45"/>
        <v>1</v>
      </c>
      <c r="AB100" s="77">
        <f t="shared" si="46"/>
        <v>1</v>
      </c>
      <c r="AC100" s="77" t="str">
        <f t="shared" si="38"/>
        <v>H4AEFMECO.</v>
      </c>
      <c r="AD100" s="77" t="str">
        <f t="shared" si="47"/>
        <v>H4AEFMECO</v>
      </c>
      <c r="AE100" s="96"/>
      <c r="AF100" s="97"/>
      <c r="AG100" s="98"/>
    </row>
    <row r="101" spans="1:33" s="10" customFormat="1" ht="291" customHeight="1" x14ac:dyDescent="0.2">
      <c r="A101" s="81">
        <f>IF(ISBLANK(D101),"",COUNTA($D$2:D101))</f>
        <v>66</v>
      </c>
      <c r="B101" s="82">
        <f t="shared" si="44"/>
        <v>100</v>
      </c>
      <c r="C101" s="83"/>
      <c r="D101" s="114" t="s">
        <v>676</v>
      </c>
      <c r="E101" s="119" t="s">
        <v>143</v>
      </c>
      <c r="F101" s="115" t="s">
        <v>2001</v>
      </c>
      <c r="G101" s="115" t="s">
        <v>2002</v>
      </c>
      <c r="H101" s="116" t="s">
        <v>2003</v>
      </c>
      <c r="I101" s="116" t="s">
        <v>2004</v>
      </c>
      <c r="J101" s="117" t="s">
        <v>755</v>
      </c>
      <c r="K101" s="117">
        <v>1</v>
      </c>
      <c r="L101" s="118">
        <v>44767</v>
      </c>
      <c r="M101" s="198">
        <v>44803</v>
      </c>
      <c r="N101" s="113">
        <f t="shared" si="43"/>
        <v>5.1428571428571432</v>
      </c>
      <c r="O101" s="114" t="s">
        <v>1907</v>
      </c>
      <c r="P101" s="90">
        <v>1</v>
      </c>
      <c r="Q101" s="92">
        <f t="shared" si="31"/>
        <v>100</v>
      </c>
      <c r="R101" s="93">
        <f t="shared" si="32"/>
        <v>5.1428571428571432</v>
      </c>
      <c r="S101" s="93">
        <f t="shared" si="33"/>
        <v>5.1428571428571432</v>
      </c>
      <c r="T101" s="93">
        <f t="shared" si="34"/>
        <v>5.1428571428571432</v>
      </c>
      <c r="U101" s="94" t="str">
        <f t="shared" si="35"/>
        <v>CUMPLIDA</v>
      </c>
      <c r="V101" s="94" t="str">
        <f t="shared" si="36"/>
        <v>VENCIDO</v>
      </c>
      <c r="W101" s="81" t="s">
        <v>2034</v>
      </c>
      <c r="X101" s="81" t="str">
        <f t="shared" si="41"/>
        <v>H5AEFMECO</v>
      </c>
      <c r="Y101" s="95">
        <f t="shared" si="37"/>
        <v>1</v>
      </c>
      <c r="Z101" s="95" t="str">
        <f t="shared" si="42"/>
        <v>H5AEFMECO - 1</v>
      </c>
      <c r="AA101" s="77">
        <f t="shared" si="45"/>
        <v>5</v>
      </c>
      <c r="AB101" s="77">
        <f t="shared" si="46"/>
        <v>1</v>
      </c>
      <c r="AC101" s="77" t="str">
        <f t="shared" si="38"/>
        <v>H5AEFMECO.</v>
      </c>
      <c r="AD101" s="77" t="str">
        <f t="shared" si="47"/>
        <v>H5AEFMECO</v>
      </c>
      <c r="AE101" s="96"/>
      <c r="AF101" s="97"/>
      <c r="AG101" s="98"/>
    </row>
    <row r="102" spans="1:33" s="10" customFormat="1" ht="291" customHeight="1" x14ac:dyDescent="0.2">
      <c r="A102" s="81" t="str">
        <f>IF(ISBLANK(D102),"",COUNTA($D$2:D102))</f>
        <v/>
      </c>
      <c r="B102" s="82">
        <f t="shared" si="44"/>
        <v>101</v>
      </c>
      <c r="C102" s="83"/>
      <c r="D102" s="114"/>
      <c r="E102" s="119" t="s">
        <v>143</v>
      </c>
      <c r="F102" s="115" t="s">
        <v>2005</v>
      </c>
      <c r="G102" s="115" t="s">
        <v>2002</v>
      </c>
      <c r="H102" s="116" t="s">
        <v>1968</v>
      </c>
      <c r="I102" s="116" t="s">
        <v>2006</v>
      </c>
      <c r="J102" s="117" t="s">
        <v>1970</v>
      </c>
      <c r="K102" s="117">
        <v>1</v>
      </c>
      <c r="L102" s="118">
        <v>44767</v>
      </c>
      <c r="M102" s="198">
        <v>44865</v>
      </c>
      <c r="N102" s="113">
        <f t="shared" si="43"/>
        <v>14</v>
      </c>
      <c r="O102" s="114" t="s">
        <v>2007</v>
      </c>
      <c r="P102" s="90">
        <v>0</v>
      </c>
      <c r="Q102" s="92">
        <f t="shared" si="31"/>
        <v>0</v>
      </c>
      <c r="R102" s="93">
        <f t="shared" si="32"/>
        <v>0</v>
      </c>
      <c r="S102" s="93">
        <f t="shared" si="33"/>
        <v>0</v>
      </c>
      <c r="T102" s="93">
        <f t="shared" si="34"/>
        <v>14</v>
      </c>
      <c r="U102" s="94" t="str">
        <f t="shared" si="35"/>
        <v>VENCIDA</v>
      </c>
      <c r="V102" s="94" t="str">
        <f t="shared" si="36"/>
        <v/>
      </c>
      <c r="W102" s="81" t="s">
        <v>2034</v>
      </c>
      <c r="X102" s="81" t="str">
        <f t="shared" si="41"/>
        <v>H5AEFMECO</v>
      </c>
      <c r="Y102" s="95">
        <f t="shared" si="37"/>
        <v>2</v>
      </c>
      <c r="Z102" s="95" t="str">
        <f t="shared" si="42"/>
        <v>H5AEFMECO - 2</v>
      </c>
      <c r="AA102" s="77">
        <f t="shared" si="45"/>
        <v>1</v>
      </c>
      <c r="AB102" s="77">
        <f t="shared" si="46"/>
        <v>1</v>
      </c>
      <c r="AC102" s="77" t="str">
        <f t="shared" si="38"/>
        <v>H5AEFMECO.</v>
      </c>
      <c r="AD102" s="77" t="str">
        <f t="shared" si="47"/>
        <v>H5AEFMECO</v>
      </c>
      <c r="AE102" s="96"/>
      <c r="AF102" s="97"/>
      <c r="AG102" s="98"/>
    </row>
    <row r="103" spans="1:33" s="10" customFormat="1" ht="291" customHeight="1" x14ac:dyDescent="0.2">
      <c r="A103" s="81" t="str">
        <f>IF(ISBLANK(D103),"",COUNTA($D$2:D103))</f>
        <v/>
      </c>
      <c r="B103" s="82">
        <f t="shared" si="44"/>
        <v>102</v>
      </c>
      <c r="C103" s="83"/>
      <c r="D103" s="114"/>
      <c r="E103" s="119" t="s">
        <v>143</v>
      </c>
      <c r="F103" s="115" t="s">
        <v>2008</v>
      </c>
      <c r="G103" s="115" t="s">
        <v>2002</v>
      </c>
      <c r="H103" s="116" t="s">
        <v>1968</v>
      </c>
      <c r="I103" s="116" t="s">
        <v>2006</v>
      </c>
      <c r="J103" s="117" t="s">
        <v>1973</v>
      </c>
      <c r="K103" s="117">
        <v>1</v>
      </c>
      <c r="L103" s="118">
        <v>44767</v>
      </c>
      <c r="M103" s="198">
        <v>44865</v>
      </c>
      <c r="N103" s="113">
        <f t="shared" si="43"/>
        <v>14</v>
      </c>
      <c r="O103" s="114" t="s">
        <v>2007</v>
      </c>
      <c r="P103" s="90">
        <v>0</v>
      </c>
      <c r="Q103" s="92">
        <f t="shared" si="31"/>
        <v>0</v>
      </c>
      <c r="R103" s="93">
        <f t="shared" si="32"/>
        <v>0</v>
      </c>
      <c r="S103" s="93">
        <f t="shared" si="33"/>
        <v>0</v>
      </c>
      <c r="T103" s="93">
        <f t="shared" si="34"/>
        <v>14</v>
      </c>
      <c r="U103" s="94" t="str">
        <f t="shared" si="35"/>
        <v>VENCIDA</v>
      </c>
      <c r="V103" s="94" t="str">
        <f t="shared" si="36"/>
        <v/>
      </c>
      <c r="W103" s="81" t="s">
        <v>2034</v>
      </c>
      <c r="X103" s="81" t="str">
        <f t="shared" si="41"/>
        <v>H5AEFMECO</v>
      </c>
      <c r="Y103" s="95">
        <f t="shared" si="37"/>
        <v>3</v>
      </c>
      <c r="Z103" s="95" t="str">
        <f t="shared" si="42"/>
        <v>H5AEFMECO - 3</v>
      </c>
      <c r="AA103" s="77">
        <f t="shared" si="45"/>
        <v>1</v>
      </c>
      <c r="AB103" s="77">
        <f t="shared" si="46"/>
        <v>1</v>
      </c>
      <c r="AC103" s="77" t="str">
        <f t="shared" si="38"/>
        <v>H5AEFMECO.</v>
      </c>
      <c r="AD103" s="77" t="str">
        <f t="shared" si="47"/>
        <v>H5AEFMECO</v>
      </c>
      <c r="AE103" s="96"/>
      <c r="AF103" s="97"/>
      <c r="AG103" s="98"/>
    </row>
    <row r="104" spans="1:33" s="10" customFormat="1" ht="291" customHeight="1" x14ac:dyDescent="0.2">
      <c r="A104" s="81" t="str">
        <f>IF(ISBLANK(D104),"",COUNTA($D$2:D104))</f>
        <v/>
      </c>
      <c r="B104" s="82">
        <f t="shared" si="44"/>
        <v>103</v>
      </c>
      <c r="C104" s="83"/>
      <c r="D104" s="114"/>
      <c r="E104" s="119" t="s">
        <v>143</v>
      </c>
      <c r="F104" s="115" t="s">
        <v>2009</v>
      </c>
      <c r="G104" s="115" t="s">
        <v>2002</v>
      </c>
      <c r="H104" s="116" t="s">
        <v>1968</v>
      </c>
      <c r="I104" s="116" t="s">
        <v>2010</v>
      </c>
      <c r="J104" s="117" t="s">
        <v>1976</v>
      </c>
      <c r="K104" s="117">
        <v>1</v>
      </c>
      <c r="L104" s="118">
        <v>44865</v>
      </c>
      <c r="M104" s="198">
        <v>44926</v>
      </c>
      <c r="N104" s="113">
        <f t="shared" si="43"/>
        <v>8.7142857142857135</v>
      </c>
      <c r="O104" s="114" t="s">
        <v>1996</v>
      </c>
      <c r="P104" s="90">
        <v>0</v>
      </c>
      <c r="Q104" s="92">
        <f t="shared" si="31"/>
        <v>0</v>
      </c>
      <c r="R104" s="93">
        <f t="shared" si="32"/>
        <v>0</v>
      </c>
      <c r="S104" s="93">
        <f t="shared" si="33"/>
        <v>0</v>
      </c>
      <c r="T104" s="93">
        <f t="shared" si="34"/>
        <v>8.7142857142857135</v>
      </c>
      <c r="U104" s="94" t="str">
        <f t="shared" si="35"/>
        <v>VENCIDA</v>
      </c>
      <c r="V104" s="94" t="str">
        <f t="shared" si="36"/>
        <v/>
      </c>
      <c r="W104" s="81" t="s">
        <v>2034</v>
      </c>
      <c r="X104" s="81" t="str">
        <f t="shared" si="41"/>
        <v>H5AEFMECO</v>
      </c>
      <c r="Y104" s="95">
        <f t="shared" si="37"/>
        <v>4</v>
      </c>
      <c r="Z104" s="95" t="str">
        <f t="shared" si="42"/>
        <v>H5AEFMECO - 4</v>
      </c>
      <c r="AA104" s="77">
        <f t="shared" si="45"/>
        <v>1</v>
      </c>
      <c r="AB104" s="77">
        <f t="shared" si="46"/>
        <v>1</v>
      </c>
      <c r="AC104" s="77" t="str">
        <f t="shared" si="38"/>
        <v>H5AEFMECO.</v>
      </c>
      <c r="AD104" s="77" t="str">
        <f t="shared" si="47"/>
        <v>H5AEFMECO</v>
      </c>
      <c r="AE104" s="96"/>
      <c r="AF104" s="97"/>
      <c r="AG104" s="98"/>
    </row>
    <row r="105" spans="1:33" s="10" customFormat="1" ht="291" customHeight="1" x14ac:dyDescent="0.2">
      <c r="A105" s="81">
        <f>IF(ISBLANK(D105),"",COUNTA($D$2:D105))</f>
        <v>67</v>
      </c>
      <c r="B105" s="82">
        <f t="shared" si="44"/>
        <v>104</v>
      </c>
      <c r="C105" s="83"/>
      <c r="D105" s="114" t="s">
        <v>2011</v>
      </c>
      <c r="E105" s="119" t="s">
        <v>143</v>
      </c>
      <c r="F105" s="115" t="s">
        <v>2012</v>
      </c>
      <c r="G105" s="115" t="s">
        <v>2013</v>
      </c>
      <c r="H105" s="116" t="s">
        <v>2014</v>
      </c>
      <c r="I105" s="116" t="s">
        <v>2015</v>
      </c>
      <c r="J105" s="117" t="s">
        <v>2016</v>
      </c>
      <c r="K105" s="117">
        <v>1</v>
      </c>
      <c r="L105" s="118">
        <v>44767</v>
      </c>
      <c r="M105" s="198">
        <v>44865</v>
      </c>
      <c r="N105" s="113">
        <f t="shared" si="43"/>
        <v>14</v>
      </c>
      <c r="O105" s="114" t="s">
        <v>1961</v>
      </c>
      <c r="P105" s="90">
        <v>1</v>
      </c>
      <c r="Q105" s="92">
        <f t="shared" si="31"/>
        <v>100</v>
      </c>
      <c r="R105" s="93">
        <f t="shared" si="32"/>
        <v>14</v>
      </c>
      <c r="S105" s="93">
        <f t="shared" si="33"/>
        <v>14</v>
      </c>
      <c r="T105" s="93">
        <f t="shared" si="34"/>
        <v>14</v>
      </c>
      <c r="U105" s="94" t="str">
        <f t="shared" si="35"/>
        <v>CUMPLIDA</v>
      </c>
      <c r="V105" s="94" t="str">
        <f t="shared" si="36"/>
        <v>VENCIDO</v>
      </c>
      <c r="W105" s="81" t="s">
        <v>2034</v>
      </c>
      <c r="X105" s="81" t="str">
        <f t="shared" si="41"/>
        <v>H6AEFMECO</v>
      </c>
      <c r="Y105" s="95">
        <f t="shared" si="37"/>
        <v>1</v>
      </c>
      <c r="Z105" s="95" t="str">
        <f t="shared" si="42"/>
        <v>H6AEFMECO - 1</v>
      </c>
      <c r="AA105" s="77">
        <f t="shared" si="45"/>
        <v>5</v>
      </c>
      <c r="AB105" s="77">
        <f t="shared" si="46"/>
        <v>1</v>
      </c>
      <c r="AC105" s="77" t="str">
        <f t="shared" si="38"/>
        <v>H6AEFMECO.</v>
      </c>
      <c r="AD105" s="77" t="str">
        <f t="shared" si="47"/>
        <v>H6AEFMECO</v>
      </c>
      <c r="AE105" s="96"/>
      <c r="AF105" s="97"/>
      <c r="AG105" s="98"/>
    </row>
    <row r="106" spans="1:33" s="10" customFormat="1" ht="291" customHeight="1" x14ac:dyDescent="0.2">
      <c r="A106" s="81" t="str">
        <f>IF(ISBLANK(D106),"",COUNTA($D$2:D106))</f>
        <v/>
      </c>
      <c r="B106" s="82">
        <f t="shared" si="44"/>
        <v>105</v>
      </c>
      <c r="C106" s="83"/>
      <c r="D106" s="114"/>
      <c r="E106" s="119" t="s">
        <v>143</v>
      </c>
      <c r="F106" s="115" t="s">
        <v>2017</v>
      </c>
      <c r="G106" s="115" t="s">
        <v>2013</v>
      </c>
      <c r="H106" s="116" t="s">
        <v>1968</v>
      </c>
      <c r="I106" s="116" t="s">
        <v>2006</v>
      </c>
      <c r="J106" s="117" t="s">
        <v>1970</v>
      </c>
      <c r="K106" s="117">
        <v>1</v>
      </c>
      <c r="L106" s="118">
        <v>44767</v>
      </c>
      <c r="M106" s="198">
        <v>44865</v>
      </c>
      <c r="N106" s="113">
        <f t="shared" si="43"/>
        <v>14</v>
      </c>
      <c r="O106" s="114" t="s">
        <v>1971</v>
      </c>
      <c r="P106" s="90">
        <v>0</v>
      </c>
      <c r="Q106" s="92">
        <f t="shared" si="31"/>
        <v>0</v>
      </c>
      <c r="R106" s="93">
        <f t="shared" si="32"/>
        <v>0</v>
      </c>
      <c r="S106" s="93">
        <f t="shared" si="33"/>
        <v>0</v>
      </c>
      <c r="T106" s="93">
        <f t="shared" si="34"/>
        <v>14</v>
      </c>
      <c r="U106" s="94" t="str">
        <f t="shared" si="35"/>
        <v>VENCIDA</v>
      </c>
      <c r="V106" s="94" t="str">
        <f t="shared" si="36"/>
        <v/>
      </c>
      <c r="W106" s="81" t="s">
        <v>2034</v>
      </c>
      <c r="X106" s="81" t="str">
        <f t="shared" si="41"/>
        <v>H6AEFMECO</v>
      </c>
      <c r="Y106" s="95">
        <f t="shared" si="37"/>
        <v>2</v>
      </c>
      <c r="Z106" s="95" t="str">
        <f t="shared" si="42"/>
        <v>H6AEFMECO - 2</v>
      </c>
      <c r="AA106" s="77">
        <f t="shared" si="45"/>
        <v>1</v>
      </c>
      <c r="AB106" s="77">
        <f t="shared" si="46"/>
        <v>1</v>
      </c>
      <c r="AC106" s="77" t="str">
        <f t="shared" si="38"/>
        <v>H6AEFMECO.</v>
      </c>
      <c r="AD106" s="77" t="str">
        <f t="shared" si="47"/>
        <v>H6AEFMECO</v>
      </c>
      <c r="AE106" s="96"/>
      <c r="AF106" s="97"/>
      <c r="AG106" s="98"/>
    </row>
    <row r="107" spans="1:33" s="10" customFormat="1" ht="291" customHeight="1" x14ac:dyDescent="0.2">
      <c r="A107" s="81" t="str">
        <f>IF(ISBLANK(D107),"",COUNTA($D$2:D107))</f>
        <v/>
      </c>
      <c r="B107" s="82">
        <f t="shared" si="44"/>
        <v>106</v>
      </c>
      <c r="C107" s="83"/>
      <c r="D107" s="114"/>
      <c r="E107" s="119" t="s">
        <v>143</v>
      </c>
      <c r="F107" s="115" t="s">
        <v>2018</v>
      </c>
      <c r="G107" s="115" t="s">
        <v>2013</v>
      </c>
      <c r="H107" s="116" t="s">
        <v>1968</v>
      </c>
      <c r="I107" s="116" t="s">
        <v>2006</v>
      </c>
      <c r="J107" s="117" t="s">
        <v>1973</v>
      </c>
      <c r="K107" s="117">
        <v>1</v>
      </c>
      <c r="L107" s="118">
        <v>44767</v>
      </c>
      <c r="M107" s="198">
        <v>44865</v>
      </c>
      <c r="N107" s="113">
        <f t="shared" si="43"/>
        <v>14</v>
      </c>
      <c r="O107" s="114" t="s">
        <v>1971</v>
      </c>
      <c r="P107" s="90">
        <v>0</v>
      </c>
      <c r="Q107" s="92">
        <f t="shared" si="31"/>
        <v>0</v>
      </c>
      <c r="R107" s="93">
        <f t="shared" si="32"/>
        <v>0</v>
      </c>
      <c r="S107" s="93">
        <f t="shared" si="33"/>
        <v>0</v>
      </c>
      <c r="T107" s="93">
        <f t="shared" si="34"/>
        <v>14</v>
      </c>
      <c r="U107" s="94" t="str">
        <f t="shared" si="35"/>
        <v>VENCIDA</v>
      </c>
      <c r="V107" s="94" t="str">
        <f t="shared" si="36"/>
        <v/>
      </c>
      <c r="W107" s="81" t="s">
        <v>2034</v>
      </c>
      <c r="X107" s="81" t="str">
        <f t="shared" si="41"/>
        <v>H6AEFMECO</v>
      </c>
      <c r="Y107" s="95">
        <f t="shared" si="37"/>
        <v>3</v>
      </c>
      <c r="Z107" s="95" t="str">
        <f t="shared" si="42"/>
        <v>H6AEFMECO - 3</v>
      </c>
      <c r="AA107" s="77">
        <f t="shared" si="45"/>
        <v>1</v>
      </c>
      <c r="AB107" s="77">
        <f t="shared" si="46"/>
        <v>1</v>
      </c>
      <c r="AC107" s="77" t="str">
        <f t="shared" si="38"/>
        <v>H6AEFMECO.</v>
      </c>
      <c r="AD107" s="77" t="str">
        <f t="shared" si="47"/>
        <v>H6AEFMECO</v>
      </c>
      <c r="AE107" s="96"/>
      <c r="AF107" s="97"/>
      <c r="AG107" s="98"/>
    </row>
    <row r="108" spans="1:33" s="10" customFormat="1" ht="291" customHeight="1" x14ac:dyDescent="0.2">
      <c r="A108" s="81" t="str">
        <f>IF(ISBLANK(D108),"",COUNTA($D$2:D108))</f>
        <v/>
      </c>
      <c r="B108" s="82">
        <f t="shared" si="44"/>
        <v>107</v>
      </c>
      <c r="C108" s="83"/>
      <c r="D108" s="114"/>
      <c r="E108" s="119" t="s">
        <v>143</v>
      </c>
      <c r="F108" s="115" t="s">
        <v>2019</v>
      </c>
      <c r="G108" s="115" t="s">
        <v>2013</v>
      </c>
      <c r="H108" s="116" t="s">
        <v>1968</v>
      </c>
      <c r="I108" s="116" t="s">
        <v>2010</v>
      </c>
      <c r="J108" s="117" t="s">
        <v>1976</v>
      </c>
      <c r="K108" s="117">
        <v>1</v>
      </c>
      <c r="L108" s="118">
        <v>44865</v>
      </c>
      <c r="M108" s="198">
        <v>44926</v>
      </c>
      <c r="N108" s="113">
        <f t="shared" si="43"/>
        <v>8.7142857142857135</v>
      </c>
      <c r="O108" s="114" t="s">
        <v>1996</v>
      </c>
      <c r="P108" s="90">
        <v>0</v>
      </c>
      <c r="Q108" s="92">
        <f t="shared" si="31"/>
        <v>0</v>
      </c>
      <c r="R108" s="93">
        <f t="shared" si="32"/>
        <v>0</v>
      </c>
      <c r="S108" s="93">
        <f t="shared" si="33"/>
        <v>0</v>
      </c>
      <c r="T108" s="93">
        <f t="shared" si="34"/>
        <v>8.7142857142857135</v>
      </c>
      <c r="U108" s="94" t="str">
        <f t="shared" si="35"/>
        <v>VENCIDA</v>
      </c>
      <c r="V108" s="94" t="str">
        <f t="shared" si="36"/>
        <v/>
      </c>
      <c r="W108" s="81" t="s">
        <v>2034</v>
      </c>
      <c r="X108" s="81" t="str">
        <f t="shared" si="41"/>
        <v>H6AEFMECO</v>
      </c>
      <c r="Y108" s="95">
        <f t="shared" si="37"/>
        <v>4</v>
      </c>
      <c r="Z108" s="95" t="str">
        <f t="shared" si="42"/>
        <v>H6AEFMECO - 4</v>
      </c>
      <c r="AA108" s="77">
        <f t="shared" si="45"/>
        <v>1</v>
      </c>
      <c r="AB108" s="77">
        <f t="shared" si="46"/>
        <v>1</v>
      </c>
      <c r="AC108" s="77" t="str">
        <f t="shared" si="38"/>
        <v>H6AEFMECO.</v>
      </c>
      <c r="AD108" s="77" t="str">
        <f t="shared" si="47"/>
        <v>H6AEFMECO</v>
      </c>
      <c r="AE108" s="96"/>
      <c r="AF108" s="97"/>
      <c r="AG108" s="98"/>
    </row>
    <row r="109" spans="1:33" s="10" customFormat="1" ht="291" customHeight="1" x14ac:dyDescent="0.2">
      <c r="A109" s="81">
        <f>IF(ISBLANK(D109),"",COUNTA($D$2:D109))</f>
        <v>68</v>
      </c>
      <c r="B109" s="82">
        <f t="shared" si="44"/>
        <v>108</v>
      </c>
      <c r="C109" s="83"/>
      <c r="D109" s="114" t="s">
        <v>676</v>
      </c>
      <c r="E109" s="119" t="s">
        <v>143</v>
      </c>
      <c r="F109" s="115" t="s">
        <v>2020</v>
      </c>
      <c r="G109" s="115" t="s">
        <v>2021</v>
      </c>
      <c r="H109" s="116" t="s">
        <v>1968</v>
      </c>
      <c r="I109" s="116" t="s">
        <v>2006</v>
      </c>
      <c r="J109" s="117" t="s">
        <v>1970</v>
      </c>
      <c r="K109" s="117">
        <v>1</v>
      </c>
      <c r="L109" s="118">
        <v>44767</v>
      </c>
      <c r="M109" s="198">
        <v>44865</v>
      </c>
      <c r="N109" s="113">
        <f t="shared" si="43"/>
        <v>14</v>
      </c>
      <c r="O109" s="114" t="s">
        <v>1971</v>
      </c>
      <c r="P109" s="90">
        <v>0</v>
      </c>
      <c r="Q109" s="92">
        <f t="shared" si="31"/>
        <v>0</v>
      </c>
      <c r="R109" s="93">
        <f t="shared" si="32"/>
        <v>0</v>
      </c>
      <c r="S109" s="93">
        <f t="shared" si="33"/>
        <v>0</v>
      </c>
      <c r="T109" s="93">
        <f t="shared" si="34"/>
        <v>14</v>
      </c>
      <c r="U109" s="94" t="str">
        <f t="shared" si="35"/>
        <v>VENCIDA</v>
      </c>
      <c r="V109" s="94" t="str">
        <f t="shared" si="36"/>
        <v>VENCIDO</v>
      </c>
      <c r="W109" s="81" t="s">
        <v>2034</v>
      </c>
      <c r="X109" s="81" t="str">
        <f t="shared" si="41"/>
        <v>H7AEFMECO</v>
      </c>
      <c r="Y109" s="95">
        <f t="shared" si="37"/>
        <v>1</v>
      </c>
      <c r="Z109" s="95" t="str">
        <f t="shared" si="42"/>
        <v>H7AEFMECO - 1</v>
      </c>
      <c r="AA109" s="77">
        <f t="shared" si="45"/>
        <v>1</v>
      </c>
      <c r="AB109" s="77">
        <f t="shared" si="46"/>
        <v>1</v>
      </c>
      <c r="AC109" s="77" t="str">
        <f t="shared" si="38"/>
        <v>H7AEFMECO.</v>
      </c>
      <c r="AD109" s="77" t="str">
        <f t="shared" si="47"/>
        <v>H7AEFMECO</v>
      </c>
      <c r="AE109" s="96"/>
      <c r="AF109" s="97"/>
      <c r="AG109" s="98"/>
    </row>
    <row r="110" spans="1:33" s="10" customFormat="1" ht="291" customHeight="1" x14ac:dyDescent="0.2">
      <c r="A110" s="81" t="str">
        <f>IF(ISBLANK(D110),"",COUNTA($D$2:D110))</f>
        <v/>
      </c>
      <c r="B110" s="82">
        <f t="shared" si="44"/>
        <v>109</v>
      </c>
      <c r="C110" s="83"/>
      <c r="D110" s="114"/>
      <c r="E110" s="119" t="s">
        <v>143</v>
      </c>
      <c r="F110" s="115" t="s">
        <v>2022</v>
      </c>
      <c r="G110" s="115" t="s">
        <v>2021</v>
      </c>
      <c r="H110" s="116" t="s">
        <v>1968</v>
      </c>
      <c r="I110" s="116" t="s">
        <v>2006</v>
      </c>
      <c r="J110" s="117" t="s">
        <v>1973</v>
      </c>
      <c r="K110" s="117">
        <v>1</v>
      </c>
      <c r="L110" s="118">
        <v>44767</v>
      </c>
      <c r="M110" s="198">
        <v>44865</v>
      </c>
      <c r="N110" s="113">
        <f t="shared" si="43"/>
        <v>14</v>
      </c>
      <c r="O110" s="114" t="s">
        <v>1971</v>
      </c>
      <c r="P110" s="90">
        <v>0</v>
      </c>
      <c r="Q110" s="92">
        <f t="shared" si="31"/>
        <v>0</v>
      </c>
      <c r="R110" s="93">
        <f t="shared" si="32"/>
        <v>0</v>
      </c>
      <c r="S110" s="93">
        <f t="shared" si="33"/>
        <v>0</v>
      </c>
      <c r="T110" s="93">
        <f t="shared" si="34"/>
        <v>14</v>
      </c>
      <c r="U110" s="94" t="str">
        <f t="shared" si="35"/>
        <v>VENCIDA</v>
      </c>
      <c r="V110" s="94" t="str">
        <f t="shared" si="36"/>
        <v/>
      </c>
      <c r="W110" s="81" t="s">
        <v>2034</v>
      </c>
      <c r="X110" s="81" t="str">
        <f t="shared" si="41"/>
        <v>H7AEFMECO</v>
      </c>
      <c r="Y110" s="95">
        <f t="shared" si="37"/>
        <v>2</v>
      </c>
      <c r="Z110" s="95" t="str">
        <f t="shared" si="42"/>
        <v>H7AEFMECO - 2</v>
      </c>
      <c r="AA110" s="77">
        <f t="shared" si="45"/>
        <v>1</v>
      </c>
      <c r="AB110" s="77">
        <f t="shared" si="46"/>
        <v>1</v>
      </c>
      <c r="AC110" s="77" t="str">
        <f t="shared" si="38"/>
        <v>H7AEFMECO.</v>
      </c>
      <c r="AD110" s="77" t="str">
        <f t="shared" si="47"/>
        <v>H7AEFMECO</v>
      </c>
      <c r="AE110" s="96"/>
      <c r="AF110" s="97"/>
      <c r="AG110" s="98"/>
    </row>
    <row r="111" spans="1:33" s="10" customFormat="1" ht="291" customHeight="1" x14ac:dyDescent="0.2">
      <c r="A111" s="81" t="str">
        <f>IF(ISBLANK(D111),"",COUNTA($D$2:D111))</f>
        <v/>
      </c>
      <c r="B111" s="82">
        <f t="shared" si="44"/>
        <v>110</v>
      </c>
      <c r="C111" s="83"/>
      <c r="D111" s="114"/>
      <c r="E111" s="119" t="s">
        <v>143</v>
      </c>
      <c r="F111" s="115" t="s">
        <v>2023</v>
      </c>
      <c r="G111" s="115" t="s">
        <v>2021</v>
      </c>
      <c r="H111" s="116" t="s">
        <v>1968</v>
      </c>
      <c r="I111" s="116" t="s">
        <v>2010</v>
      </c>
      <c r="J111" s="117" t="s">
        <v>1976</v>
      </c>
      <c r="K111" s="117">
        <v>1</v>
      </c>
      <c r="L111" s="118">
        <v>44865</v>
      </c>
      <c r="M111" s="198">
        <v>44926</v>
      </c>
      <c r="N111" s="113">
        <f t="shared" si="43"/>
        <v>8.7142857142857135</v>
      </c>
      <c r="O111" s="114" t="s">
        <v>1996</v>
      </c>
      <c r="P111" s="90">
        <v>0</v>
      </c>
      <c r="Q111" s="92">
        <f t="shared" si="31"/>
        <v>0</v>
      </c>
      <c r="R111" s="93">
        <f t="shared" si="32"/>
        <v>0</v>
      </c>
      <c r="S111" s="93">
        <f t="shared" si="33"/>
        <v>0</v>
      </c>
      <c r="T111" s="93">
        <f t="shared" si="34"/>
        <v>8.7142857142857135</v>
      </c>
      <c r="U111" s="94" t="str">
        <f t="shared" si="35"/>
        <v>VENCIDA</v>
      </c>
      <c r="V111" s="94" t="str">
        <f t="shared" si="36"/>
        <v/>
      </c>
      <c r="W111" s="81" t="s">
        <v>2034</v>
      </c>
      <c r="X111" s="81" t="str">
        <f t="shared" si="41"/>
        <v>H7AEFMECO</v>
      </c>
      <c r="Y111" s="95">
        <f t="shared" si="37"/>
        <v>3</v>
      </c>
      <c r="Z111" s="95" t="str">
        <f t="shared" si="42"/>
        <v>H7AEFMECO - 3</v>
      </c>
      <c r="AA111" s="77">
        <f t="shared" si="45"/>
        <v>1</v>
      </c>
      <c r="AB111" s="77">
        <f t="shared" si="46"/>
        <v>1</v>
      </c>
      <c r="AC111" s="77" t="str">
        <f t="shared" si="38"/>
        <v>H7AEFMECO.</v>
      </c>
      <c r="AD111" s="77" t="str">
        <f t="shared" si="47"/>
        <v>H7AEFMECO</v>
      </c>
      <c r="AE111" s="96"/>
      <c r="AF111" s="97"/>
      <c r="AG111" s="98"/>
    </row>
    <row r="112" spans="1:33" s="10" customFormat="1" ht="291" customHeight="1" x14ac:dyDescent="0.2">
      <c r="A112" s="81">
        <f>IF(ISBLANK(D112),"",COUNTA($D$2:D112))</f>
        <v>69</v>
      </c>
      <c r="B112" s="82">
        <f t="shared" si="44"/>
        <v>111</v>
      </c>
      <c r="C112" s="83"/>
      <c r="D112" s="114" t="s">
        <v>676</v>
      </c>
      <c r="E112" s="119" t="s">
        <v>143</v>
      </c>
      <c r="F112" s="115" t="s">
        <v>2024</v>
      </c>
      <c r="G112" s="115" t="s">
        <v>2025</v>
      </c>
      <c r="H112" s="116" t="s">
        <v>2026</v>
      </c>
      <c r="I112" s="116" t="s">
        <v>2027</v>
      </c>
      <c r="J112" s="117" t="s">
        <v>2028</v>
      </c>
      <c r="K112" s="117">
        <v>12</v>
      </c>
      <c r="L112" s="118">
        <v>44767</v>
      </c>
      <c r="M112" s="198">
        <v>45119</v>
      </c>
      <c r="N112" s="113">
        <f t="shared" si="43"/>
        <v>50.285714285714285</v>
      </c>
      <c r="O112" s="114" t="s">
        <v>1660</v>
      </c>
      <c r="P112" s="90">
        <v>0</v>
      </c>
      <c r="Q112" s="92">
        <f t="shared" si="31"/>
        <v>0</v>
      </c>
      <c r="R112" s="93">
        <f t="shared" si="32"/>
        <v>0</v>
      </c>
      <c r="S112" s="93">
        <f t="shared" si="33"/>
        <v>0</v>
      </c>
      <c r="T112" s="93">
        <f t="shared" si="34"/>
        <v>0</v>
      </c>
      <c r="U112" s="94" t="str">
        <f t="shared" si="35"/>
        <v>PRÓXIMA A VENCER</v>
      </c>
      <c r="V112" s="94" t="str">
        <f t="shared" si="36"/>
        <v>VENCIDO</v>
      </c>
      <c r="W112" s="81" t="s">
        <v>2034</v>
      </c>
      <c r="X112" s="81" t="str">
        <f t="shared" si="41"/>
        <v>H8AEFMECO</v>
      </c>
      <c r="Y112" s="95">
        <f t="shared" si="37"/>
        <v>1</v>
      </c>
      <c r="Z112" s="95" t="str">
        <f t="shared" si="42"/>
        <v>H8AEFMECO - 1</v>
      </c>
      <c r="AA112" s="77">
        <f t="shared" si="45"/>
        <v>2</v>
      </c>
      <c r="AB112" s="77">
        <f t="shared" si="46"/>
        <v>1</v>
      </c>
      <c r="AC112" s="77" t="str">
        <f t="shared" si="38"/>
        <v>H8AEFMECO.</v>
      </c>
      <c r="AD112" s="77" t="str">
        <f t="shared" si="47"/>
        <v>H8AEFMECO</v>
      </c>
      <c r="AE112" s="96"/>
      <c r="AF112" s="97"/>
      <c r="AG112" s="98"/>
    </row>
    <row r="113" spans="1:33" s="10" customFormat="1" ht="291" customHeight="1" x14ac:dyDescent="0.2">
      <c r="A113" s="81" t="str">
        <f>IF(ISBLANK(D113),"",COUNTA($D$2:D113))</f>
        <v/>
      </c>
      <c r="B113" s="82">
        <f t="shared" si="44"/>
        <v>112</v>
      </c>
      <c r="C113" s="83"/>
      <c r="D113" s="114"/>
      <c r="E113" s="119" t="s">
        <v>143</v>
      </c>
      <c r="F113" s="115" t="s">
        <v>2029</v>
      </c>
      <c r="G113" s="115" t="s">
        <v>2025</v>
      </c>
      <c r="H113" s="116" t="s">
        <v>2030</v>
      </c>
      <c r="I113" s="116" t="s">
        <v>2027</v>
      </c>
      <c r="J113" s="117" t="s">
        <v>2028</v>
      </c>
      <c r="K113" s="117">
        <v>12</v>
      </c>
      <c r="L113" s="118">
        <v>44767</v>
      </c>
      <c r="M113" s="198">
        <v>45119</v>
      </c>
      <c r="N113" s="113">
        <f t="shared" si="43"/>
        <v>50.285714285714285</v>
      </c>
      <c r="O113" s="114" t="s">
        <v>1660</v>
      </c>
      <c r="P113" s="90">
        <v>0</v>
      </c>
      <c r="Q113" s="92">
        <f t="shared" si="31"/>
        <v>0</v>
      </c>
      <c r="R113" s="93">
        <f t="shared" si="32"/>
        <v>0</v>
      </c>
      <c r="S113" s="93">
        <f t="shared" si="33"/>
        <v>0</v>
      </c>
      <c r="T113" s="93">
        <f t="shared" si="34"/>
        <v>0</v>
      </c>
      <c r="U113" s="94" t="str">
        <f t="shared" si="35"/>
        <v>PRÓXIMA A VENCER</v>
      </c>
      <c r="V113" s="94" t="str">
        <f t="shared" si="36"/>
        <v/>
      </c>
      <c r="W113" s="81" t="s">
        <v>2034</v>
      </c>
      <c r="X113" s="81" t="str">
        <f t="shared" si="41"/>
        <v>H8AEFMECO</v>
      </c>
      <c r="Y113" s="95">
        <f t="shared" si="37"/>
        <v>2</v>
      </c>
      <c r="Z113" s="95" t="str">
        <f t="shared" si="42"/>
        <v>H8AEFMECO - 2</v>
      </c>
      <c r="AA113" s="77">
        <f t="shared" si="45"/>
        <v>2</v>
      </c>
      <c r="AB113" s="77">
        <f t="shared" si="46"/>
        <v>1</v>
      </c>
      <c r="AC113" s="77" t="str">
        <f t="shared" si="38"/>
        <v>H8AEFMECO.</v>
      </c>
      <c r="AD113" s="77" t="str">
        <f t="shared" si="47"/>
        <v>H8AEFMECO</v>
      </c>
      <c r="AE113" s="96"/>
      <c r="AF113" s="97"/>
      <c r="AG113" s="98"/>
    </row>
    <row r="114" spans="1:33" s="10" customFormat="1" ht="291" customHeight="1" x14ac:dyDescent="0.2">
      <c r="A114" s="81" t="str">
        <f>IF(ISBLANK(D114),"",COUNTA($D$2:D114))</f>
        <v/>
      </c>
      <c r="B114" s="82">
        <f t="shared" si="44"/>
        <v>113</v>
      </c>
      <c r="C114" s="83"/>
      <c r="D114" s="114"/>
      <c r="E114" s="119" t="s">
        <v>143</v>
      </c>
      <c r="F114" s="115" t="s">
        <v>2031</v>
      </c>
      <c r="G114" s="115" t="s">
        <v>2025</v>
      </c>
      <c r="H114" s="116" t="s">
        <v>1968</v>
      </c>
      <c r="I114" s="116" t="s">
        <v>2006</v>
      </c>
      <c r="J114" s="117" t="s">
        <v>1970</v>
      </c>
      <c r="K114" s="117">
        <v>1</v>
      </c>
      <c r="L114" s="118">
        <v>44767</v>
      </c>
      <c r="M114" s="198">
        <v>44865</v>
      </c>
      <c r="N114" s="113">
        <f t="shared" si="43"/>
        <v>14</v>
      </c>
      <c r="O114" s="114" t="s">
        <v>1971</v>
      </c>
      <c r="P114" s="90">
        <v>0</v>
      </c>
      <c r="Q114" s="92">
        <f t="shared" si="31"/>
        <v>0</v>
      </c>
      <c r="R114" s="93">
        <f t="shared" si="32"/>
        <v>0</v>
      </c>
      <c r="S114" s="93">
        <f t="shared" si="33"/>
        <v>0</v>
      </c>
      <c r="T114" s="93">
        <f t="shared" si="34"/>
        <v>14</v>
      </c>
      <c r="U114" s="94" t="str">
        <f t="shared" si="35"/>
        <v>VENCIDA</v>
      </c>
      <c r="V114" s="94" t="str">
        <f t="shared" si="36"/>
        <v/>
      </c>
      <c r="W114" s="81" t="s">
        <v>2034</v>
      </c>
      <c r="X114" s="81" t="str">
        <f t="shared" si="41"/>
        <v>H8AEFMECO</v>
      </c>
      <c r="Y114" s="95">
        <f t="shared" si="37"/>
        <v>3</v>
      </c>
      <c r="Z114" s="95" t="str">
        <f t="shared" si="42"/>
        <v>H8AEFMECO - 3</v>
      </c>
      <c r="AA114" s="77">
        <f t="shared" si="45"/>
        <v>1</v>
      </c>
      <c r="AB114" s="77">
        <f t="shared" si="46"/>
        <v>1</v>
      </c>
      <c r="AC114" s="77" t="str">
        <f t="shared" si="38"/>
        <v>H8AEFMECO.</v>
      </c>
      <c r="AD114" s="77" t="str">
        <f t="shared" si="47"/>
        <v>H8AEFMECO</v>
      </c>
      <c r="AE114" s="96"/>
      <c r="AF114" s="97"/>
      <c r="AG114" s="98"/>
    </row>
    <row r="115" spans="1:33" s="10" customFormat="1" ht="291" customHeight="1" x14ac:dyDescent="0.2">
      <c r="A115" s="81" t="str">
        <f>IF(ISBLANK(D115),"",COUNTA($D$2:D115))</f>
        <v/>
      </c>
      <c r="B115" s="82">
        <f t="shared" si="44"/>
        <v>114</v>
      </c>
      <c r="C115" s="83"/>
      <c r="D115" s="114"/>
      <c r="E115" s="119" t="s">
        <v>143</v>
      </c>
      <c r="F115" s="115" t="s">
        <v>2032</v>
      </c>
      <c r="G115" s="115" t="s">
        <v>2025</v>
      </c>
      <c r="H115" s="116" t="s">
        <v>1968</v>
      </c>
      <c r="I115" s="116" t="s">
        <v>2006</v>
      </c>
      <c r="J115" s="117" t="s">
        <v>1973</v>
      </c>
      <c r="K115" s="117">
        <v>1</v>
      </c>
      <c r="L115" s="118">
        <v>44767</v>
      </c>
      <c r="M115" s="198">
        <v>44865</v>
      </c>
      <c r="N115" s="113">
        <f t="shared" si="43"/>
        <v>14</v>
      </c>
      <c r="O115" s="114" t="s">
        <v>1971</v>
      </c>
      <c r="P115" s="90">
        <v>0</v>
      </c>
      <c r="Q115" s="92">
        <f t="shared" si="31"/>
        <v>0</v>
      </c>
      <c r="R115" s="93">
        <f t="shared" si="32"/>
        <v>0</v>
      </c>
      <c r="S115" s="93">
        <f t="shared" si="33"/>
        <v>0</v>
      </c>
      <c r="T115" s="93">
        <f t="shared" si="34"/>
        <v>14</v>
      </c>
      <c r="U115" s="94" t="str">
        <f t="shared" si="35"/>
        <v>VENCIDA</v>
      </c>
      <c r="V115" s="94" t="str">
        <f t="shared" si="36"/>
        <v/>
      </c>
      <c r="W115" s="81" t="s">
        <v>2034</v>
      </c>
      <c r="X115" s="81" t="str">
        <f t="shared" si="41"/>
        <v>H8AEFMECO</v>
      </c>
      <c r="Y115" s="95">
        <f t="shared" si="37"/>
        <v>4</v>
      </c>
      <c r="Z115" s="95" t="str">
        <f t="shared" si="42"/>
        <v>H8AEFMECO - 4</v>
      </c>
      <c r="AA115" s="77">
        <f t="shared" si="45"/>
        <v>1</v>
      </c>
      <c r="AB115" s="77">
        <f t="shared" si="46"/>
        <v>1</v>
      </c>
      <c r="AC115" s="77" t="str">
        <f t="shared" si="38"/>
        <v>H8AEFMECO.</v>
      </c>
      <c r="AD115" s="77" t="str">
        <f t="shared" si="47"/>
        <v>H8AEFMECO</v>
      </c>
      <c r="AE115" s="96"/>
      <c r="AF115" s="97"/>
      <c r="AG115" s="98"/>
    </row>
    <row r="116" spans="1:33" s="10" customFormat="1" ht="291" customHeight="1" x14ac:dyDescent="0.2">
      <c r="A116" s="81" t="str">
        <f>IF(ISBLANK(D116),"",COUNTA($D$2:D116))</f>
        <v/>
      </c>
      <c r="B116" s="82">
        <f t="shared" si="44"/>
        <v>115</v>
      </c>
      <c r="C116" s="83"/>
      <c r="D116" s="114"/>
      <c r="E116" s="119" t="s">
        <v>143</v>
      </c>
      <c r="F116" s="115" t="s">
        <v>2033</v>
      </c>
      <c r="G116" s="115" t="s">
        <v>2025</v>
      </c>
      <c r="H116" s="116" t="s">
        <v>1968</v>
      </c>
      <c r="I116" s="116" t="s">
        <v>2010</v>
      </c>
      <c r="J116" s="117" t="s">
        <v>1976</v>
      </c>
      <c r="K116" s="117">
        <v>1</v>
      </c>
      <c r="L116" s="118">
        <v>44865</v>
      </c>
      <c r="M116" s="198">
        <v>44926</v>
      </c>
      <c r="N116" s="113">
        <f t="shared" si="43"/>
        <v>8.7142857142857135</v>
      </c>
      <c r="O116" s="114" t="s">
        <v>1996</v>
      </c>
      <c r="P116" s="90">
        <v>0</v>
      </c>
      <c r="Q116" s="92">
        <f t="shared" si="31"/>
        <v>0</v>
      </c>
      <c r="R116" s="93">
        <f t="shared" si="32"/>
        <v>0</v>
      </c>
      <c r="S116" s="93">
        <f t="shared" si="33"/>
        <v>0</v>
      </c>
      <c r="T116" s="93">
        <f t="shared" si="34"/>
        <v>8.7142857142857135</v>
      </c>
      <c r="U116" s="94" t="str">
        <f t="shared" si="35"/>
        <v>VENCIDA</v>
      </c>
      <c r="V116" s="94" t="str">
        <f t="shared" si="36"/>
        <v/>
      </c>
      <c r="W116" s="81" t="s">
        <v>2034</v>
      </c>
      <c r="X116" s="81" t="str">
        <f t="shared" si="41"/>
        <v>H8AEFMECO</v>
      </c>
      <c r="Y116" s="95">
        <f t="shared" si="37"/>
        <v>5</v>
      </c>
      <c r="Z116" s="95" t="str">
        <f t="shared" si="42"/>
        <v>H8AEFMECO - 5</v>
      </c>
      <c r="AA116" s="77">
        <f t="shared" si="45"/>
        <v>1</v>
      </c>
      <c r="AB116" s="77">
        <f t="shared" si="46"/>
        <v>1</v>
      </c>
      <c r="AC116" s="77" t="str">
        <f t="shared" si="38"/>
        <v>H8AEFMECO.</v>
      </c>
      <c r="AD116" s="77" t="str">
        <f t="shared" si="47"/>
        <v>H8AEFMECO</v>
      </c>
      <c r="AE116" s="96"/>
      <c r="AF116" s="97"/>
      <c r="AG116" s="98"/>
    </row>
    <row r="117" spans="1:33" s="10" customFormat="1" ht="291" customHeight="1" x14ac:dyDescent="0.2">
      <c r="A117" s="81">
        <f>IF(ISBLANK(D117),"",COUNTA($D$2:D117))</f>
        <v>70</v>
      </c>
      <c r="B117" s="82">
        <f t="shared" si="44"/>
        <v>116</v>
      </c>
      <c r="C117" s="83"/>
      <c r="D117" s="82" t="s">
        <v>677</v>
      </c>
      <c r="E117" s="81" t="s">
        <v>1786</v>
      </c>
      <c r="F117" s="84" t="s">
        <v>2411</v>
      </c>
      <c r="G117" s="84" t="s">
        <v>1949</v>
      </c>
      <c r="H117" s="85" t="s">
        <v>1950</v>
      </c>
      <c r="I117" s="85" t="s">
        <v>1951</v>
      </c>
      <c r="J117" s="86" t="s">
        <v>1952</v>
      </c>
      <c r="K117" s="86">
        <v>4</v>
      </c>
      <c r="L117" s="103">
        <v>44742</v>
      </c>
      <c r="M117" s="194">
        <v>45106</v>
      </c>
      <c r="N117" s="88">
        <f t="shared" ref="N117" si="48">(+M117-L117)/7</f>
        <v>52</v>
      </c>
      <c r="O117" s="90" t="s">
        <v>297</v>
      </c>
      <c r="P117" s="90">
        <v>2</v>
      </c>
      <c r="Q117" s="92">
        <f t="shared" si="31"/>
        <v>50</v>
      </c>
      <c r="R117" s="93">
        <f t="shared" si="32"/>
        <v>26</v>
      </c>
      <c r="S117" s="93">
        <f t="shared" si="33"/>
        <v>26</v>
      </c>
      <c r="T117" s="93">
        <f t="shared" si="34"/>
        <v>52</v>
      </c>
      <c r="U117" s="94" t="str">
        <f t="shared" si="35"/>
        <v>VENCIDA</v>
      </c>
      <c r="V117" s="94" t="str">
        <f t="shared" si="36"/>
        <v>VENCIDO</v>
      </c>
      <c r="W117" s="81" t="s">
        <v>1953</v>
      </c>
      <c r="X117" s="81" t="str">
        <f t="shared" si="41"/>
        <v>H1-Denuncia2021-227748</v>
      </c>
      <c r="Y117" s="95">
        <f t="shared" si="37"/>
        <v>1</v>
      </c>
      <c r="Z117" s="95" t="str">
        <f t="shared" si="42"/>
        <v>H1-Denuncia2021-227748 - 1</v>
      </c>
      <c r="AA117" s="77">
        <f t="shared" si="45"/>
        <v>1</v>
      </c>
      <c r="AB117" s="77">
        <f t="shared" si="46"/>
        <v>1</v>
      </c>
      <c r="AC117" s="77" t="str">
        <f t="shared" si="38"/>
        <v>H1-Denuncia2021-227748.</v>
      </c>
      <c r="AD117" s="77" t="str">
        <f t="shared" si="47"/>
        <v>H1-Denuncia2021-227748</v>
      </c>
      <c r="AE117" s="96"/>
      <c r="AF117" s="97"/>
      <c r="AG117" s="98"/>
    </row>
    <row r="118" spans="1:33" s="10" customFormat="1" ht="291" customHeight="1" x14ac:dyDescent="0.2">
      <c r="A118" s="81">
        <f>IF(ISBLANK(D118),"",COUNTA($D$2:D118))</f>
        <v>71</v>
      </c>
      <c r="B118" s="82">
        <f t="shared" si="44"/>
        <v>117</v>
      </c>
      <c r="C118" s="83"/>
      <c r="D118" s="82" t="s">
        <v>676</v>
      </c>
      <c r="E118" s="81" t="s">
        <v>1911</v>
      </c>
      <c r="F118" s="84" t="s">
        <v>2412</v>
      </c>
      <c r="G118" s="84" t="s">
        <v>1901</v>
      </c>
      <c r="H118" s="84" t="s">
        <v>1194</v>
      </c>
      <c r="I118" s="84" t="s">
        <v>1201</v>
      </c>
      <c r="J118" s="81" t="s">
        <v>1902</v>
      </c>
      <c r="K118" s="81">
        <v>1</v>
      </c>
      <c r="L118" s="122">
        <v>44706</v>
      </c>
      <c r="M118" s="192">
        <v>44742</v>
      </c>
      <c r="N118" s="88">
        <f t="shared" ref="N118" si="49">(+M118-L118)/7</f>
        <v>5.1428571428571432</v>
      </c>
      <c r="O118" s="90" t="s">
        <v>1905</v>
      </c>
      <c r="P118" s="90">
        <v>1</v>
      </c>
      <c r="Q118" s="92">
        <f t="shared" si="31"/>
        <v>100</v>
      </c>
      <c r="R118" s="93">
        <f t="shared" si="32"/>
        <v>5.1428571428571432</v>
      </c>
      <c r="S118" s="93">
        <f t="shared" si="33"/>
        <v>5.1428571428571432</v>
      </c>
      <c r="T118" s="93">
        <f t="shared" si="34"/>
        <v>5.1428571428571432</v>
      </c>
      <c r="U118" s="94" t="str">
        <f t="shared" si="35"/>
        <v>CUMPLIDA</v>
      </c>
      <c r="V118" s="94" t="str">
        <f t="shared" si="36"/>
        <v>CUMPLIDO</v>
      </c>
      <c r="W118" s="81" t="s">
        <v>1910</v>
      </c>
      <c r="X118" s="81" t="str">
        <f t="shared" si="41"/>
        <v>H1-Denuncia2021-226968</v>
      </c>
      <c r="Y118" s="95">
        <f t="shared" si="37"/>
        <v>1</v>
      </c>
      <c r="Z118" s="95" t="str">
        <f t="shared" si="42"/>
        <v>H1-Denuncia2021-226968 - 1</v>
      </c>
      <c r="AA118" s="77">
        <f t="shared" si="45"/>
        <v>5</v>
      </c>
      <c r="AB118" s="77">
        <f t="shared" si="46"/>
        <v>5</v>
      </c>
      <c r="AC118" s="77" t="str">
        <f t="shared" si="38"/>
        <v>H1-Denuncia2021-226968.</v>
      </c>
      <c r="AD118" s="77" t="str">
        <f t="shared" si="47"/>
        <v>H1-Denuncia2021-226968</v>
      </c>
      <c r="AE118" s="96"/>
      <c r="AF118" s="97"/>
      <c r="AG118" s="98"/>
    </row>
    <row r="119" spans="1:33" s="10" customFormat="1" ht="291" customHeight="1" x14ac:dyDescent="0.2">
      <c r="A119" s="81">
        <f>IF(ISBLANK(D119),"",COUNTA($D$2:D119))</f>
        <v>72</v>
      </c>
      <c r="B119" s="82">
        <f t="shared" si="44"/>
        <v>118</v>
      </c>
      <c r="C119" s="83"/>
      <c r="D119" s="82" t="s">
        <v>676</v>
      </c>
      <c r="E119" s="81" t="s">
        <v>1814</v>
      </c>
      <c r="F119" s="84" t="s">
        <v>2413</v>
      </c>
      <c r="G119" s="84" t="s">
        <v>1903</v>
      </c>
      <c r="H119" s="85" t="s">
        <v>1562</v>
      </c>
      <c r="I119" s="85" t="s">
        <v>1562</v>
      </c>
      <c r="J119" s="86" t="s">
        <v>1448</v>
      </c>
      <c r="K119" s="86">
        <v>1</v>
      </c>
      <c r="L119" s="112">
        <v>44706</v>
      </c>
      <c r="M119" s="199">
        <v>44772</v>
      </c>
      <c r="N119" s="88">
        <f t="shared" ref="N119:N131" si="50">(+M119-L119)/7</f>
        <v>9.4285714285714288</v>
      </c>
      <c r="O119" s="90" t="s">
        <v>1907</v>
      </c>
      <c r="P119" s="90">
        <v>1</v>
      </c>
      <c r="Q119" s="92">
        <f t="shared" si="31"/>
        <v>100</v>
      </c>
      <c r="R119" s="93">
        <f t="shared" si="32"/>
        <v>9.4285714285714288</v>
      </c>
      <c r="S119" s="93">
        <f t="shared" si="33"/>
        <v>9.4285714285714288</v>
      </c>
      <c r="T119" s="93">
        <f t="shared" si="34"/>
        <v>9.4285714285714288</v>
      </c>
      <c r="U119" s="94" t="str">
        <f t="shared" si="35"/>
        <v>CUMPLIDA</v>
      </c>
      <c r="V119" s="94" t="str">
        <f t="shared" si="36"/>
        <v>CUMPLIDO</v>
      </c>
      <c r="W119" s="81" t="s">
        <v>1910</v>
      </c>
      <c r="X119" s="81" t="str">
        <f t="shared" si="41"/>
        <v>H2-Denuncia2021-226968</v>
      </c>
      <c r="Y119" s="95">
        <f t="shared" si="37"/>
        <v>1</v>
      </c>
      <c r="Z119" s="95" t="str">
        <f t="shared" si="42"/>
        <v>H2-Denuncia2021-226968 - 1</v>
      </c>
      <c r="AA119" s="77">
        <f t="shared" si="45"/>
        <v>5</v>
      </c>
      <c r="AB119" s="77">
        <f t="shared" si="46"/>
        <v>5</v>
      </c>
      <c r="AC119" s="77" t="str">
        <f t="shared" si="38"/>
        <v>H2-Denuncia2021-226968.</v>
      </c>
      <c r="AD119" s="77" t="str">
        <f t="shared" si="47"/>
        <v>H2-Denuncia2021-226968</v>
      </c>
      <c r="AE119" s="96"/>
      <c r="AF119" s="97"/>
      <c r="AG119" s="98"/>
    </row>
    <row r="120" spans="1:33" s="10" customFormat="1" ht="291" customHeight="1" x14ac:dyDescent="0.2">
      <c r="A120" s="81">
        <f>IF(ISBLANK(D120),"",COUNTA($D$2:D120))</f>
        <v>73</v>
      </c>
      <c r="B120" s="82">
        <f t="shared" si="44"/>
        <v>119</v>
      </c>
      <c r="C120" s="83"/>
      <c r="D120" s="82" t="s">
        <v>676</v>
      </c>
      <c r="E120" s="81" t="s">
        <v>1911</v>
      </c>
      <c r="F120" s="84" t="s">
        <v>2414</v>
      </c>
      <c r="G120" s="84" t="s">
        <v>1904</v>
      </c>
      <c r="H120" s="84" t="s">
        <v>1194</v>
      </c>
      <c r="I120" s="84" t="s">
        <v>1201</v>
      </c>
      <c r="J120" s="81" t="s">
        <v>1196</v>
      </c>
      <c r="K120" s="81">
        <v>1</v>
      </c>
      <c r="L120" s="122">
        <v>44706</v>
      </c>
      <c r="M120" s="192">
        <v>44742</v>
      </c>
      <c r="N120" s="88">
        <f t="shared" si="50"/>
        <v>5.1428571428571432</v>
      </c>
      <c r="O120" s="90" t="s">
        <v>1905</v>
      </c>
      <c r="P120" s="90">
        <v>1</v>
      </c>
      <c r="Q120" s="92">
        <f t="shared" si="31"/>
        <v>100</v>
      </c>
      <c r="R120" s="93">
        <f t="shared" si="32"/>
        <v>5.1428571428571432</v>
      </c>
      <c r="S120" s="93">
        <f t="shared" si="33"/>
        <v>5.1428571428571432</v>
      </c>
      <c r="T120" s="93">
        <f t="shared" si="34"/>
        <v>5.1428571428571432</v>
      </c>
      <c r="U120" s="94" t="str">
        <f t="shared" si="35"/>
        <v>CUMPLIDA</v>
      </c>
      <c r="V120" s="94" t="str">
        <f t="shared" si="36"/>
        <v>CUMPLIDO</v>
      </c>
      <c r="W120" s="81" t="s">
        <v>1910</v>
      </c>
      <c r="X120" s="81" t="str">
        <f t="shared" si="41"/>
        <v>H3-Denuncia2021-226968</v>
      </c>
      <c r="Y120" s="95">
        <f t="shared" si="37"/>
        <v>1</v>
      </c>
      <c r="Z120" s="95" t="str">
        <f t="shared" si="42"/>
        <v>H3-Denuncia2021-226968 - 1</v>
      </c>
      <c r="AA120" s="77">
        <f t="shared" si="45"/>
        <v>5</v>
      </c>
      <c r="AB120" s="77">
        <f t="shared" si="46"/>
        <v>5</v>
      </c>
      <c r="AC120" s="77" t="str">
        <f t="shared" si="38"/>
        <v>H3-Denuncia2021-226968.</v>
      </c>
      <c r="AD120" s="77" t="str">
        <f t="shared" si="47"/>
        <v>H3-Denuncia2021-226968</v>
      </c>
      <c r="AE120" s="96"/>
      <c r="AF120" s="97"/>
      <c r="AG120" s="98"/>
    </row>
    <row r="121" spans="1:33" s="10" customFormat="1" ht="291" customHeight="1" x14ac:dyDescent="0.2">
      <c r="A121" s="81">
        <f>IF(ISBLANK(D121),"",COUNTA($D$2:D121))</f>
        <v>74</v>
      </c>
      <c r="B121" s="82">
        <f t="shared" si="44"/>
        <v>120</v>
      </c>
      <c r="C121" s="83"/>
      <c r="D121" s="82" t="s">
        <v>766</v>
      </c>
      <c r="E121" s="81" t="s">
        <v>1026</v>
      </c>
      <c r="F121" s="84" t="s">
        <v>1855</v>
      </c>
      <c r="G121" s="84" t="s">
        <v>1856</v>
      </c>
      <c r="H121" s="84" t="s">
        <v>1194</v>
      </c>
      <c r="I121" s="84" t="s">
        <v>1201</v>
      </c>
      <c r="J121" s="81" t="s">
        <v>1196</v>
      </c>
      <c r="K121" s="81">
        <v>1</v>
      </c>
      <c r="L121" s="122">
        <v>44564</v>
      </c>
      <c r="M121" s="192">
        <v>44742</v>
      </c>
      <c r="N121" s="88">
        <f t="shared" ref="N121" si="51">(+M121-L121)/7</f>
        <v>25.428571428571427</v>
      </c>
      <c r="O121" s="90" t="s">
        <v>1632</v>
      </c>
      <c r="P121" s="90">
        <v>1</v>
      </c>
      <c r="Q121" s="92">
        <f t="shared" si="31"/>
        <v>100</v>
      </c>
      <c r="R121" s="93">
        <f t="shared" si="32"/>
        <v>25.428571428571427</v>
      </c>
      <c r="S121" s="93">
        <f t="shared" si="33"/>
        <v>25.428571428571427</v>
      </c>
      <c r="T121" s="93">
        <f t="shared" si="34"/>
        <v>25.428571428571427</v>
      </c>
      <c r="U121" s="94" t="str">
        <f t="shared" si="35"/>
        <v>CUMPLIDA</v>
      </c>
      <c r="V121" s="94" t="str">
        <f t="shared" si="36"/>
        <v>CUMPLIDO</v>
      </c>
      <c r="W121" s="81" t="s">
        <v>1892</v>
      </c>
      <c r="X121" s="81" t="str">
        <f t="shared" si="41"/>
        <v>H1ANTYSTODOM2021</v>
      </c>
      <c r="Y121" s="95">
        <f t="shared" si="37"/>
        <v>1</v>
      </c>
      <c r="Z121" s="95" t="str">
        <f t="shared" si="42"/>
        <v>H1ANTYSTODOM2021 - 1</v>
      </c>
      <c r="AA121" s="77">
        <f t="shared" si="45"/>
        <v>5</v>
      </c>
      <c r="AB121" s="77">
        <f t="shared" si="46"/>
        <v>5</v>
      </c>
      <c r="AC121" s="77" t="str">
        <f t="shared" si="38"/>
        <v>H1ANTYSTODOM2021.</v>
      </c>
      <c r="AD121" s="77" t="str">
        <f t="shared" si="47"/>
        <v>H1ANTYSTODOM2021</v>
      </c>
      <c r="AE121" s="96"/>
      <c r="AF121" s="97"/>
      <c r="AG121" s="98"/>
    </row>
    <row r="122" spans="1:33" s="10" customFormat="1" ht="234.75" customHeight="1" x14ac:dyDescent="0.2">
      <c r="A122" s="81">
        <f>IF(ISBLANK(D122),"",COUNTA($D$2:D122))</f>
        <v>75</v>
      </c>
      <c r="B122" s="82">
        <f t="shared" si="44"/>
        <v>121</v>
      </c>
      <c r="C122" s="83"/>
      <c r="D122" s="82" t="s">
        <v>678</v>
      </c>
      <c r="E122" s="81" t="s">
        <v>1026</v>
      </c>
      <c r="F122" s="84" t="s">
        <v>1857</v>
      </c>
      <c r="G122" s="84" t="s">
        <v>1858</v>
      </c>
      <c r="H122" s="109" t="s">
        <v>1194</v>
      </c>
      <c r="I122" s="109" t="s">
        <v>1201</v>
      </c>
      <c r="J122" s="90" t="s">
        <v>1196</v>
      </c>
      <c r="K122" s="81">
        <v>1</v>
      </c>
      <c r="L122" s="122">
        <v>44564</v>
      </c>
      <c r="M122" s="192">
        <v>44742</v>
      </c>
      <c r="N122" s="88">
        <f t="shared" si="50"/>
        <v>25.428571428571427</v>
      </c>
      <c r="O122" s="90" t="s">
        <v>1632</v>
      </c>
      <c r="P122" s="90">
        <v>1</v>
      </c>
      <c r="Q122" s="92">
        <f t="shared" si="31"/>
        <v>100</v>
      </c>
      <c r="R122" s="93">
        <f t="shared" si="32"/>
        <v>25.428571428571427</v>
      </c>
      <c r="S122" s="93">
        <f t="shared" si="33"/>
        <v>25.428571428571427</v>
      </c>
      <c r="T122" s="93">
        <f t="shared" si="34"/>
        <v>25.428571428571427</v>
      </c>
      <c r="U122" s="94" t="str">
        <f t="shared" si="35"/>
        <v>CUMPLIDA</v>
      </c>
      <c r="V122" s="94" t="str">
        <f t="shared" si="36"/>
        <v>CUMPLIDO</v>
      </c>
      <c r="W122" s="81" t="s">
        <v>1892</v>
      </c>
      <c r="X122" s="81" t="str">
        <f t="shared" si="41"/>
        <v>H2ANTYSTODOM2021</v>
      </c>
      <c r="Y122" s="95">
        <f t="shared" si="37"/>
        <v>1</v>
      </c>
      <c r="Z122" s="95" t="str">
        <f t="shared" si="42"/>
        <v>H2ANTYSTODOM2021 - 1</v>
      </c>
      <c r="AA122" s="77">
        <f t="shared" si="45"/>
        <v>5</v>
      </c>
      <c r="AB122" s="77">
        <f t="shared" si="46"/>
        <v>5</v>
      </c>
      <c r="AC122" s="77" t="str">
        <f t="shared" si="38"/>
        <v>H2ANTYSTODOM2021.</v>
      </c>
      <c r="AD122" s="77" t="str">
        <f t="shared" si="47"/>
        <v>H2ANTYSTODOM2021</v>
      </c>
      <c r="AE122" s="96"/>
      <c r="AF122" s="97"/>
      <c r="AG122" s="98"/>
    </row>
    <row r="123" spans="1:33" s="10" customFormat="1" ht="409.6" customHeight="1" x14ac:dyDescent="0.2">
      <c r="A123" s="81">
        <f>IF(ISBLANK(D123),"",COUNTA($D$2:D123))</f>
        <v>76</v>
      </c>
      <c r="B123" s="82">
        <f t="shared" si="44"/>
        <v>122</v>
      </c>
      <c r="C123" s="83"/>
      <c r="D123" s="81" t="s">
        <v>1859</v>
      </c>
      <c r="E123" s="81" t="s">
        <v>1026</v>
      </c>
      <c r="F123" s="84" t="s">
        <v>1895</v>
      </c>
      <c r="G123" s="84" t="s">
        <v>1860</v>
      </c>
      <c r="H123" s="84" t="s">
        <v>1861</v>
      </c>
      <c r="I123" s="84" t="s">
        <v>1862</v>
      </c>
      <c r="J123" s="81" t="s">
        <v>1863</v>
      </c>
      <c r="K123" s="81">
        <v>2</v>
      </c>
      <c r="L123" s="122">
        <v>44564</v>
      </c>
      <c r="M123" s="200">
        <v>44666</v>
      </c>
      <c r="N123" s="88">
        <f t="shared" si="50"/>
        <v>14.571428571428571</v>
      </c>
      <c r="O123" s="90" t="s">
        <v>1864</v>
      </c>
      <c r="P123" s="90">
        <v>2</v>
      </c>
      <c r="Q123" s="92">
        <f t="shared" si="31"/>
        <v>100</v>
      </c>
      <c r="R123" s="93">
        <f t="shared" si="32"/>
        <v>14.571428571428571</v>
      </c>
      <c r="S123" s="93">
        <f t="shared" si="33"/>
        <v>14.571428571428571</v>
      </c>
      <c r="T123" s="93">
        <f t="shared" si="34"/>
        <v>14.571428571428571</v>
      </c>
      <c r="U123" s="94" t="str">
        <f t="shared" si="35"/>
        <v>CUMPLIDA</v>
      </c>
      <c r="V123" s="94" t="str">
        <f t="shared" si="36"/>
        <v>CUMPLIDO</v>
      </c>
      <c r="W123" s="81" t="s">
        <v>1892</v>
      </c>
      <c r="X123" s="81" t="str">
        <f t="shared" si="41"/>
        <v>H3ANTYSTODOM2021</v>
      </c>
      <c r="Y123" s="95">
        <f t="shared" si="37"/>
        <v>1</v>
      </c>
      <c r="Z123" s="95" t="str">
        <f t="shared" si="42"/>
        <v>H3ANTYSTODOM2021 - 1</v>
      </c>
      <c r="AA123" s="77">
        <f t="shared" si="45"/>
        <v>5</v>
      </c>
      <c r="AB123" s="77">
        <f t="shared" si="46"/>
        <v>5</v>
      </c>
      <c r="AC123" s="77" t="str">
        <f t="shared" si="38"/>
        <v>H3ANTYSTODOM2021.</v>
      </c>
      <c r="AD123" s="77" t="str">
        <f t="shared" si="47"/>
        <v>H3ANTYSTODOM2021</v>
      </c>
      <c r="AE123" s="96"/>
      <c r="AF123" s="97"/>
      <c r="AG123" s="98"/>
    </row>
    <row r="124" spans="1:33" s="10" customFormat="1" ht="342.75" customHeight="1" x14ac:dyDescent="0.2">
      <c r="A124" s="81">
        <f>IF(ISBLANK(D124),"",COUNTA($D$2:D124))</f>
        <v>77</v>
      </c>
      <c r="B124" s="82">
        <f t="shared" si="44"/>
        <v>123</v>
      </c>
      <c r="C124" s="83"/>
      <c r="D124" s="82" t="s">
        <v>677</v>
      </c>
      <c r="E124" s="81" t="s">
        <v>1026</v>
      </c>
      <c r="F124" s="84" t="s">
        <v>1865</v>
      </c>
      <c r="G124" s="84" t="s">
        <v>1866</v>
      </c>
      <c r="H124" s="84" t="s">
        <v>1861</v>
      </c>
      <c r="I124" s="84" t="s">
        <v>1862</v>
      </c>
      <c r="J124" s="81" t="s">
        <v>1863</v>
      </c>
      <c r="K124" s="81">
        <v>2</v>
      </c>
      <c r="L124" s="122">
        <v>44564</v>
      </c>
      <c r="M124" s="200">
        <v>44666</v>
      </c>
      <c r="N124" s="88">
        <f t="shared" si="50"/>
        <v>14.571428571428571</v>
      </c>
      <c r="O124" s="90" t="s">
        <v>1864</v>
      </c>
      <c r="P124" s="90">
        <v>2</v>
      </c>
      <c r="Q124" s="92">
        <f t="shared" si="31"/>
        <v>100</v>
      </c>
      <c r="R124" s="93">
        <f t="shared" si="32"/>
        <v>14.571428571428571</v>
      </c>
      <c r="S124" s="93">
        <f t="shared" si="33"/>
        <v>14.571428571428571</v>
      </c>
      <c r="T124" s="93">
        <f t="shared" si="34"/>
        <v>14.571428571428571</v>
      </c>
      <c r="U124" s="94" t="str">
        <f t="shared" si="35"/>
        <v>CUMPLIDA</v>
      </c>
      <c r="V124" s="94" t="str">
        <f t="shared" si="36"/>
        <v>CUMPLIDO</v>
      </c>
      <c r="W124" s="81" t="s">
        <v>1892</v>
      </c>
      <c r="X124" s="81" t="str">
        <f t="shared" si="41"/>
        <v>H4ANTYSTODOM2021</v>
      </c>
      <c r="Y124" s="95">
        <f t="shared" si="37"/>
        <v>1</v>
      </c>
      <c r="Z124" s="95" t="str">
        <f t="shared" si="42"/>
        <v>H4ANTYSTODOM2021 - 1</v>
      </c>
      <c r="AA124" s="77">
        <f t="shared" si="45"/>
        <v>5</v>
      </c>
      <c r="AB124" s="77">
        <f t="shared" si="46"/>
        <v>5</v>
      </c>
      <c r="AC124" s="77" t="str">
        <f t="shared" si="38"/>
        <v>H4ANTYSTODOM2021.</v>
      </c>
      <c r="AD124" s="77" t="str">
        <f t="shared" si="47"/>
        <v>H4ANTYSTODOM2021</v>
      </c>
      <c r="AE124" s="96"/>
      <c r="AF124" s="97"/>
      <c r="AG124" s="98"/>
    </row>
    <row r="125" spans="1:33" s="10" customFormat="1" ht="234.75" customHeight="1" x14ac:dyDescent="0.2">
      <c r="A125" s="81">
        <f>IF(ISBLANK(D125),"",COUNTA($D$2:D125))</f>
        <v>78</v>
      </c>
      <c r="B125" s="82">
        <f t="shared" si="44"/>
        <v>124</v>
      </c>
      <c r="C125" s="83"/>
      <c r="D125" s="82" t="s">
        <v>678</v>
      </c>
      <c r="E125" s="81" t="s">
        <v>1026</v>
      </c>
      <c r="F125" s="84" t="s">
        <v>1867</v>
      </c>
      <c r="G125" s="84" t="s">
        <v>1868</v>
      </c>
      <c r="H125" s="84" t="s">
        <v>1869</v>
      </c>
      <c r="I125" s="84" t="s">
        <v>1870</v>
      </c>
      <c r="J125" s="81" t="s">
        <v>1871</v>
      </c>
      <c r="K125" s="81">
        <v>1</v>
      </c>
      <c r="L125" s="122">
        <v>44564</v>
      </c>
      <c r="M125" s="200">
        <v>44696</v>
      </c>
      <c r="N125" s="88">
        <f t="shared" si="50"/>
        <v>18.857142857142858</v>
      </c>
      <c r="O125" s="90" t="s">
        <v>1638</v>
      </c>
      <c r="P125" s="90">
        <v>1</v>
      </c>
      <c r="Q125" s="92">
        <f t="shared" si="31"/>
        <v>100</v>
      </c>
      <c r="R125" s="93">
        <f t="shared" si="32"/>
        <v>18.857142857142858</v>
      </c>
      <c r="S125" s="93">
        <f t="shared" si="33"/>
        <v>18.857142857142858</v>
      </c>
      <c r="T125" s="93">
        <f t="shared" si="34"/>
        <v>18.857142857142858</v>
      </c>
      <c r="U125" s="94" t="str">
        <f t="shared" si="35"/>
        <v>CUMPLIDA</v>
      </c>
      <c r="V125" s="94" t="str">
        <f t="shared" si="36"/>
        <v>CUMPLIDO</v>
      </c>
      <c r="W125" s="81" t="s">
        <v>1892</v>
      </c>
      <c r="X125" s="81" t="str">
        <f t="shared" si="41"/>
        <v>H5ANTYSTODOM2021</v>
      </c>
      <c r="Y125" s="95">
        <f t="shared" si="37"/>
        <v>1</v>
      </c>
      <c r="Z125" s="95" t="str">
        <f t="shared" si="42"/>
        <v>H5ANTYSTODOM2021 - 1</v>
      </c>
      <c r="AA125" s="77">
        <f t="shared" si="45"/>
        <v>5</v>
      </c>
      <c r="AB125" s="77">
        <f t="shared" si="46"/>
        <v>5</v>
      </c>
      <c r="AC125" s="77" t="str">
        <f t="shared" si="38"/>
        <v>H5ANTYSTODOM2021.</v>
      </c>
      <c r="AD125" s="77" t="str">
        <f t="shared" si="47"/>
        <v>H5ANTYSTODOM2021</v>
      </c>
      <c r="AE125" s="96"/>
      <c r="AF125" s="97"/>
      <c r="AG125" s="98"/>
    </row>
    <row r="126" spans="1:33" s="10" customFormat="1" ht="279" customHeight="1" x14ac:dyDescent="0.2">
      <c r="A126" s="81">
        <f>IF(ISBLANK(D126),"",COUNTA($D$2:D126))</f>
        <v>79</v>
      </c>
      <c r="B126" s="82">
        <f t="shared" si="44"/>
        <v>125</v>
      </c>
      <c r="C126" s="83"/>
      <c r="D126" s="82" t="s">
        <v>1872</v>
      </c>
      <c r="E126" s="81" t="s">
        <v>1026</v>
      </c>
      <c r="F126" s="84" t="s">
        <v>1873</v>
      </c>
      <c r="G126" s="84" t="s">
        <v>1874</v>
      </c>
      <c r="H126" s="84" t="s">
        <v>1194</v>
      </c>
      <c r="I126" s="84" t="s">
        <v>1201</v>
      </c>
      <c r="J126" s="81" t="s">
        <v>1196</v>
      </c>
      <c r="K126" s="81">
        <v>1</v>
      </c>
      <c r="L126" s="122">
        <v>44564</v>
      </c>
      <c r="M126" s="200">
        <v>44742</v>
      </c>
      <c r="N126" s="88">
        <f t="shared" si="50"/>
        <v>25.428571428571427</v>
      </c>
      <c r="O126" s="90" t="s">
        <v>1632</v>
      </c>
      <c r="P126" s="90">
        <v>1</v>
      </c>
      <c r="Q126" s="92">
        <f t="shared" si="31"/>
        <v>100</v>
      </c>
      <c r="R126" s="93">
        <f t="shared" si="32"/>
        <v>25.428571428571427</v>
      </c>
      <c r="S126" s="93">
        <f t="shared" si="33"/>
        <v>25.428571428571427</v>
      </c>
      <c r="T126" s="93">
        <f t="shared" si="34"/>
        <v>25.428571428571427</v>
      </c>
      <c r="U126" s="94" t="str">
        <f t="shared" si="35"/>
        <v>CUMPLIDA</v>
      </c>
      <c r="V126" s="94" t="str">
        <f t="shared" si="36"/>
        <v>CUMPLIDO</v>
      </c>
      <c r="W126" s="81" t="s">
        <v>1892</v>
      </c>
      <c r="X126" s="81" t="str">
        <f t="shared" si="41"/>
        <v>H6ANTYSTODOM2021</v>
      </c>
      <c r="Y126" s="95">
        <f t="shared" si="37"/>
        <v>1</v>
      </c>
      <c r="Z126" s="95" t="str">
        <f t="shared" si="42"/>
        <v>H6ANTYSTODOM2021 - 1</v>
      </c>
      <c r="AA126" s="77">
        <f t="shared" si="45"/>
        <v>5</v>
      </c>
      <c r="AB126" s="77">
        <f t="shared" si="46"/>
        <v>5</v>
      </c>
      <c r="AC126" s="77" t="str">
        <f t="shared" si="38"/>
        <v>H6ANTYSTODOM2021.</v>
      </c>
      <c r="AD126" s="77" t="str">
        <f t="shared" si="47"/>
        <v>H6ANTYSTODOM2021</v>
      </c>
      <c r="AE126" s="96"/>
      <c r="AF126" s="97"/>
      <c r="AG126" s="98"/>
    </row>
    <row r="127" spans="1:33" s="10" customFormat="1" ht="234.75" customHeight="1" x14ac:dyDescent="0.2">
      <c r="A127" s="81">
        <f>IF(ISBLANK(D127),"",COUNTA($D$2:D127))</f>
        <v>80</v>
      </c>
      <c r="B127" s="82">
        <f t="shared" si="44"/>
        <v>126</v>
      </c>
      <c r="C127" s="83"/>
      <c r="D127" s="90" t="s">
        <v>677</v>
      </c>
      <c r="E127" s="81" t="s">
        <v>1026</v>
      </c>
      <c r="F127" s="100" t="s">
        <v>1875</v>
      </c>
      <c r="G127" s="100" t="s">
        <v>1876</v>
      </c>
      <c r="H127" s="109" t="s">
        <v>1861</v>
      </c>
      <c r="I127" s="109" t="s">
        <v>1862</v>
      </c>
      <c r="J127" s="90" t="s">
        <v>1863</v>
      </c>
      <c r="K127" s="90">
        <v>2</v>
      </c>
      <c r="L127" s="122">
        <v>44564</v>
      </c>
      <c r="M127" s="200">
        <v>44666</v>
      </c>
      <c r="N127" s="88">
        <f t="shared" si="50"/>
        <v>14.571428571428571</v>
      </c>
      <c r="O127" s="90" t="s">
        <v>1864</v>
      </c>
      <c r="P127" s="90">
        <v>2</v>
      </c>
      <c r="Q127" s="92">
        <f t="shared" si="31"/>
        <v>100</v>
      </c>
      <c r="R127" s="93">
        <f t="shared" si="32"/>
        <v>14.571428571428571</v>
      </c>
      <c r="S127" s="93">
        <f t="shared" si="33"/>
        <v>14.571428571428571</v>
      </c>
      <c r="T127" s="93">
        <f t="shared" si="34"/>
        <v>14.571428571428571</v>
      </c>
      <c r="U127" s="94" t="str">
        <f t="shared" si="35"/>
        <v>CUMPLIDA</v>
      </c>
      <c r="V127" s="94" t="str">
        <f t="shared" si="36"/>
        <v>CUMPLIDO</v>
      </c>
      <c r="W127" s="81" t="s">
        <v>1892</v>
      </c>
      <c r="X127" s="81" t="str">
        <f t="shared" si="41"/>
        <v>H9ANTYSTODOM2021</v>
      </c>
      <c r="Y127" s="95">
        <f t="shared" si="37"/>
        <v>1</v>
      </c>
      <c r="Z127" s="95" t="str">
        <f t="shared" si="42"/>
        <v>H9ANTYSTODOM2021 - 1</v>
      </c>
      <c r="AA127" s="77">
        <f t="shared" si="45"/>
        <v>5</v>
      </c>
      <c r="AB127" s="77">
        <f t="shared" si="46"/>
        <v>5</v>
      </c>
      <c r="AC127" s="77" t="str">
        <f t="shared" si="38"/>
        <v>H9ANTYSTODOM2021.</v>
      </c>
      <c r="AD127" s="77" t="str">
        <f t="shared" si="47"/>
        <v>H9ANTYSTODOM2021</v>
      </c>
      <c r="AE127" s="96"/>
      <c r="AF127" s="97"/>
      <c r="AG127" s="98"/>
    </row>
    <row r="128" spans="1:33" s="10" customFormat="1" ht="234.75" customHeight="1" x14ac:dyDescent="0.2">
      <c r="A128" s="81">
        <f>IF(ISBLANK(D128),"",COUNTA($D$2:D128))</f>
        <v>81</v>
      </c>
      <c r="B128" s="82">
        <f t="shared" si="44"/>
        <v>127</v>
      </c>
      <c r="C128" s="83"/>
      <c r="D128" s="90" t="s">
        <v>677</v>
      </c>
      <c r="E128" s="81" t="s">
        <v>1026</v>
      </c>
      <c r="F128" s="100" t="s">
        <v>1877</v>
      </c>
      <c r="G128" s="100" t="s">
        <v>1878</v>
      </c>
      <c r="H128" s="109" t="s">
        <v>1194</v>
      </c>
      <c r="I128" s="109" t="s">
        <v>1201</v>
      </c>
      <c r="J128" s="90" t="s">
        <v>1196</v>
      </c>
      <c r="K128" s="90">
        <v>1</v>
      </c>
      <c r="L128" s="122">
        <v>44564</v>
      </c>
      <c r="M128" s="200">
        <v>44742</v>
      </c>
      <c r="N128" s="88">
        <f t="shared" si="50"/>
        <v>25.428571428571427</v>
      </c>
      <c r="O128" s="90" t="s">
        <v>1632</v>
      </c>
      <c r="P128" s="90">
        <v>1</v>
      </c>
      <c r="Q128" s="92">
        <f t="shared" si="31"/>
        <v>100</v>
      </c>
      <c r="R128" s="93">
        <f t="shared" si="32"/>
        <v>25.428571428571427</v>
      </c>
      <c r="S128" s="93">
        <f t="shared" si="33"/>
        <v>25.428571428571427</v>
      </c>
      <c r="T128" s="93">
        <f t="shared" si="34"/>
        <v>25.428571428571427</v>
      </c>
      <c r="U128" s="94" t="str">
        <f t="shared" si="35"/>
        <v>CUMPLIDA</v>
      </c>
      <c r="V128" s="94" t="str">
        <f t="shared" si="36"/>
        <v>CUMPLIDO</v>
      </c>
      <c r="W128" s="81" t="s">
        <v>1892</v>
      </c>
      <c r="X128" s="81" t="str">
        <f t="shared" si="41"/>
        <v>H11ANTYSTODOM2021</v>
      </c>
      <c r="Y128" s="95">
        <f t="shared" si="37"/>
        <v>1</v>
      </c>
      <c r="Z128" s="95" t="str">
        <f t="shared" si="42"/>
        <v>H11ANTYSTODOM2021 - 1</v>
      </c>
      <c r="AA128" s="77">
        <f t="shared" si="45"/>
        <v>5</v>
      </c>
      <c r="AB128" s="77">
        <f t="shared" si="46"/>
        <v>5</v>
      </c>
      <c r="AC128" s="77" t="str">
        <f t="shared" si="38"/>
        <v>H11ANTYSTODOM2021.</v>
      </c>
      <c r="AD128" s="77" t="str">
        <f t="shared" si="47"/>
        <v>H11ANTYSTODOM2021</v>
      </c>
      <c r="AE128" s="96"/>
      <c r="AF128" s="97"/>
      <c r="AG128" s="98"/>
    </row>
    <row r="129" spans="1:33" s="10" customFormat="1" ht="399" customHeight="1" x14ac:dyDescent="0.2">
      <c r="A129" s="81">
        <f>IF(ISBLANK(D129),"",COUNTA($D$2:D129))</f>
        <v>82</v>
      </c>
      <c r="B129" s="82">
        <f t="shared" si="44"/>
        <v>128</v>
      </c>
      <c r="C129" s="83"/>
      <c r="D129" s="90" t="s">
        <v>1246</v>
      </c>
      <c r="E129" s="81" t="s">
        <v>1026</v>
      </c>
      <c r="F129" s="100" t="s">
        <v>1879</v>
      </c>
      <c r="G129" s="100" t="s">
        <v>1880</v>
      </c>
      <c r="H129" s="109" t="s">
        <v>1881</v>
      </c>
      <c r="I129" s="109" t="s">
        <v>1882</v>
      </c>
      <c r="J129" s="90" t="s">
        <v>1883</v>
      </c>
      <c r="K129" s="90">
        <v>1</v>
      </c>
      <c r="L129" s="122">
        <v>44564</v>
      </c>
      <c r="M129" s="200">
        <v>44696</v>
      </c>
      <c r="N129" s="88">
        <f t="shared" si="50"/>
        <v>18.857142857142858</v>
      </c>
      <c r="O129" s="90" t="s">
        <v>1638</v>
      </c>
      <c r="P129" s="90">
        <v>1</v>
      </c>
      <c r="Q129" s="92">
        <f t="shared" si="31"/>
        <v>100</v>
      </c>
      <c r="R129" s="93">
        <f t="shared" si="32"/>
        <v>18.857142857142858</v>
      </c>
      <c r="S129" s="93">
        <f t="shared" si="33"/>
        <v>18.857142857142858</v>
      </c>
      <c r="T129" s="93">
        <f t="shared" si="34"/>
        <v>18.857142857142858</v>
      </c>
      <c r="U129" s="94" t="str">
        <f t="shared" si="35"/>
        <v>CUMPLIDA</v>
      </c>
      <c r="V129" s="94" t="str">
        <f t="shared" si="36"/>
        <v>CUMPLIDO</v>
      </c>
      <c r="W129" s="81" t="s">
        <v>1892</v>
      </c>
      <c r="X129" s="81" t="str">
        <f t="shared" si="41"/>
        <v>H13ANTYSTODOM2021</v>
      </c>
      <c r="Y129" s="95">
        <f t="shared" si="37"/>
        <v>1</v>
      </c>
      <c r="Z129" s="95" t="str">
        <f t="shared" si="42"/>
        <v>H13ANTYSTODOM2021 - 1</v>
      </c>
      <c r="AA129" s="77">
        <f t="shared" si="45"/>
        <v>5</v>
      </c>
      <c r="AB129" s="77">
        <f t="shared" si="46"/>
        <v>5</v>
      </c>
      <c r="AC129" s="77" t="str">
        <f t="shared" si="38"/>
        <v>H13ANTYSTODOM2021.</v>
      </c>
      <c r="AD129" s="77" t="str">
        <f t="shared" si="47"/>
        <v>H13ANTYSTODOM2021</v>
      </c>
      <c r="AE129" s="96"/>
      <c r="AF129" s="97"/>
      <c r="AG129" s="98"/>
    </row>
    <row r="130" spans="1:33" s="10" customFormat="1" ht="234.75" customHeight="1" x14ac:dyDescent="0.2">
      <c r="A130" s="81">
        <f>IF(ISBLANK(D130),"",COUNTA($D$2:D130))</f>
        <v>83</v>
      </c>
      <c r="B130" s="82">
        <f t="shared" si="44"/>
        <v>129</v>
      </c>
      <c r="C130" s="83"/>
      <c r="D130" s="90" t="s">
        <v>1884</v>
      </c>
      <c r="E130" s="81" t="s">
        <v>1026</v>
      </c>
      <c r="F130" s="109" t="s">
        <v>1885</v>
      </c>
      <c r="G130" s="109" t="s">
        <v>1886</v>
      </c>
      <c r="H130" s="109" t="s">
        <v>1861</v>
      </c>
      <c r="I130" s="109" t="s">
        <v>1862</v>
      </c>
      <c r="J130" s="90" t="s">
        <v>1863</v>
      </c>
      <c r="K130" s="90">
        <v>2</v>
      </c>
      <c r="L130" s="122">
        <v>44564</v>
      </c>
      <c r="M130" s="200">
        <v>44666</v>
      </c>
      <c r="N130" s="88">
        <f t="shared" si="50"/>
        <v>14.571428571428571</v>
      </c>
      <c r="O130" s="90" t="s">
        <v>1864</v>
      </c>
      <c r="P130" s="90">
        <v>2</v>
      </c>
      <c r="Q130" s="92">
        <f t="shared" ref="Q130:Q193" si="52">IF(P130/K130&gt;1,100,+P130/K130*100)</f>
        <v>100</v>
      </c>
      <c r="R130" s="93">
        <f t="shared" ref="R130:R193" si="53">+N130*Q130/100</f>
        <v>14.571428571428571</v>
      </c>
      <c r="S130" s="93">
        <f t="shared" ref="S130:S193" si="54">IF(M130&lt;=$AF$1,R130,0)</f>
        <v>14.571428571428571</v>
      </c>
      <c r="T130" s="93">
        <f t="shared" ref="T130:T193" si="55">IF($AF$1&gt;=M130,N130,0)</f>
        <v>14.571428571428571</v>
      </c>
      <c r="U130" s="94" t="str">
        <f t="shared" ref="U130:U193" si="56">IF(Q130=100,"CUMPLIDA",IF(M130-$AF$1&lt;0,"VENCIDA",IF(M130-$AF$1&lt;=30,"PRÓXIMA A VENCER",IF(Q130&gt;0,"CON AVANCE","EN TERMINO"))))</f>
        <v>CUMPLIDA</v>
      </c>
      <c r="V130" s="94" t="str">
        <f t="shared" ref="V130:V193" si="57">IF(A130&lt;&gt;"",IF(AB130=1,"VENCIDO",IF(AB130=2,"PRÓXIMO A VENCER",IF(AB130=3,"EN TERMINO",IF(AB130=4,"CON AVANCE",IF(AB130=5,"CUMPLIDO",))))),"")</f>
        <v>CUMPLIDO</v>
      </c>
      <c r="W130" s="81" t="s">
        <v>1892</v>
      </c>
      <c r="X130" s="81" t="str">
        <f t="shared" si="41"/>
        <v>H14ANTYSTODOM2021</v>
      </c>
      <c r="Y130" s="95">
        <f t="shared" ref="Y130:Y193" si="58">IF(A130&lt;&gt;"",1,Y129+1)</f>
        <v>1</v>
      </c>
      <c r="Z130" s="95" t="str">
        <f t="shared" si="42"/>
        <v>H14ANTYSTODOM2021 - 1</v>
      </c>
      <c r="AA130" s="77">
        <f t="shared" si="45"/>
        <v>5</v>
      </c>
      <c r="AB130" s="77">
        <f t="shared" si="46"/>
        <v>5</v>
      </c>
      <c r="AC130" s="77" t="str">
        <f t="shared" ref="AC130:AC193" si="59">IF(A130&lt;&gt;"",MID(F130,1,FIND(" ",F130,1)-1),AC129)</f>
        <v>H14ANTYSTODOM2021.</v>
      </c>
      <c r="AD130" s="77" t="str">
        <f t="shared" si="47"/>
        <v>H14ANTYSTODOM2021</v>
      </c>
      <c r="AE130" s="96"/>
      <c r="AF130" s="97"/>
      <c r="AG130" s="98"/>
    </row>
    <row r="131" spans="1:33" s="10" customFormat="1" ht="234.75" customHeight="1" x14ac:dyDescent="0.2">
      <c r="A131" s="81">
        <f>IF(ISBLANK(D131),"",COUNTA($D$2:D131))</f>
        <v>84</v>
      </c>
      <c r="B131" s="82">
        <f t="shared" si="44"/>
        <v>130</v>
      </c>
      <c r="C131" s="83"/>
      <c r="D131" s="90" t="s">
        <v>1887</v>
      </c>
      <c r="E131" s="81" t="s">
        <v>1026</v>
      </c>
      <c r="F131" s="100" t="s">
        <v>1888</v>
      </c>
      <c r="G131" s="100" t="s">
        <v>1889</v>
      </c>
      <c r="H131" s="109" t="s">
        <v>1861</v>
      </c>
      <c r="I131" s="109" t="s">
        <v>1862</v>
      </c>
      <c r="J131" s="90" t="s">
        <v>1863</v>
      </c>
      <c r="K131" s="90">
        <v>2</v>
      </c>
      <c r="L131" s="122">
        <v>44564</v>
      </c>
      <c r="M131" s="200">
        <v>44666</v>
      </c>
      <c r="N131" s="88">
        <f t="shared" si="50"/>
        <v>14.571428571428571</v>
      </c>
      <c r="O131" s="90" t="s">
        <v>1864</v>
      </c>
      <c r="P131" s="90">
        <v>2</v>
      </c>
      <c r="Q131" s="92">
        <f t="shared" si="52"/>
        <v>100</v>
      </c>
      <c r="R131" s="93">
        <f t="shared" si="53"/>
        <v>14.571428571428571</v>
      </c>
      <c r="S131" s="93">
        <f t="shared" si="54"/>
        <v>14.571428571428571</v>
      </c>
      <c r="T131" s="93">
        <f t="shared" si="55"/>
        <v>14.571428571428571</v>
      </c>
      <c r="U131" s="94" t="str">
        <f t="shared" si="56"/>
        <v>CUMPLIDA</v>
      </c>
      <c r="V131" s="94" t="str">
        <f t="shared" si="57"/>
        <v>CUMPLIDO</v>
      </c>
      <c r="W131" s="81" t="s">
        <v>1892</v>
      </c>
      <c r="X131" s="81" t="str">
        <f t="shared" si="41"/>
        <v>H15ANTYSTODOM2021</v>
      </c>
      <c r="Y131" s="95">
        <f t="shared" si="58"/>
        <v>1</v>
      </c>
      <c r="Z131" s="95" t="str">
        <f t="shared" si="42"/>
        <v>H15ANTYSTODOM2021 - 1</v>
      </c>
      <c r="AA131" s="77">
        <f t="shared" si="45"/>
        <v>5</v>
      </c>
      <c r="AB131" s="77">
        <f t="shared" si="46"/>
        <v>5</v>
      </c>
      <c r="AC131" s="77" t="str">
        <f t="shared" si="59"/>
        <v>H15ANTYSTODOM2021.</v>
      </c>
      <c r="AD131" s="77" t="str">
        <f t="shared" si="47"/>
        <v>H15ANTYSTODOM2021</v>
      </c>
      <c r="AE131" s="96"/>
      <c r="AF131" s="97"/>
      <c r="AG131" s="98"/>
    </row>
    <row r="132" spans="1:33" s="10" customFormat="1" ht="234.75" customHeight="1" x14ac:dyDescent="0.2">
      <c r="A132" s="81">
        <f>IF(ISBLANK(D132),"",COUNTA($D$2:D132))</f>
        <v>85</v>
      </c>
      <c r="B132" s="82">
        <f t="shared" si="44"/>
        <v>131</v>
      </c>
      <c r="C132" s="83"/>
      <c r="D132" s="82" t="s">
        <v>764</v>
      </c>
      <c r="E132" s="81" t="s">
        <v>1026</v>
      </c>
      <c r="F132" s="84" t="s">
        <v>1852</v>
      </c>
      <c r="G132" s="84" t="s">
        <v>1848</v>
      </c>
      <c r="H132" s="85" t="s">
        <v>1849</v>
      </c>
      <c r="I132" s="85" t="s">
        <v>1850</v>
      </c>
      <c r="J132" s="86" t="s">
        <v>1851</v>
      </c>
      <c r="K132" s="86">
        <v>1</v>
      </c>
      <c r="L132" s="112">
        <v>44624</v>
      </c>
      <c r="M132" s="201">
        <v>44652</v>
      </c>
      <c r="N132" s="88">
        <f t="shared" ref="N132" si="60">(+M132-L132)/7</f>
        <v>4</v>
      </c>
      <c r="O132" s="90" t="s">
        <v>1632</v>
      </c>
      <c r="P132" s="90">
        <v>0</v>
      </c>
      <c r="Q132" s="92">
        <f t="shared" si="52"/>
        <v>0</v>
      </c>
      <c r="R132" s="93">
        <f t="shared" si="53"/>
        <v>0</v>
      </c>
      <c r="S132" s="93">
        <f t="shared" si="54"/>
        <v>0</v>
      </c>
      <c r="T132" s="93">
        <f t="shared" si="55"/>
        <v>4</v>
      </c>
      <c r="U132" s="94" t="str">
        <f t="shared" si="56"/>
        <v>VENCIDA</v>
      </c>
      <c r="V132" s="94" t="str">
        <f t="shared" si="57"/>
        <v>VENCIDO</v>
      </c>
      <c r="W132" s="81" t="s">
        <v>1853</v>
      </c>
      <c r="X132" s="81" t="str">
        <f t="shared" si="41"/>
        <v>H1D2021</v>
      </c>
      <c r="Y132" s="95">
        <f t="shared" si="58"/>
        <v>1</v>
      </c>
      <c r="Z132" s="95" t="str">
        <f t="shared" si="42"/>
        <v>H1D2021 - 1</v>
      </c>
      <c r="AA132" s="77">
        <f t="shared" si="45"/>
        <v>1</v>
      </c>
      <c r="AB132" s="77">
        <f t="shared" si="46"/>
        <v>1</v>
      </c>
      <c r="AC132" s="77" t="str">
        <f t="shared" si="59"/>
        <v>H1D2021.</v>
      </c>
      <c r="AD132" s="77" t="str">
        <f t="shared" si="47"/>
        <v>H1D2021</v>
      </c>
      <c r="AE132" s="96"/>
      <c r="AF132" s="97"/>
      <c r="AG132" s="98"/>
    </row>
    <row r="133" spans="1:33" s="10" customFormat="1" ht="234.75" customHeight="1" x14ac:dyDescent="0.2">
      <c r="A133" s="81">
        <f>IF(ISBLANK(D133),"",COUNTA($D$2:D133))</f>
        <v>86</v>
      </c>
      <c r="B133" s="82">
        <f t="shared" si="44"/>
        <v>132</v>
      </c>
      <c r="C133" s="83"/>
      <c r="D133" s="82" t="s">
        <v>676</v>
      </c>
      <c r="E133" s="81" t="s">
        <v>1762</v>
      </c>
      <c r="F133" s="84" t="s">
        <v>1763</v>
      </c>
      <c r="G133" s="84" t="s">
        <v>1764</v>
      </c>
      <c r="H133" s="85" t="s">
        <v>1765</v>
      </c>
      <c r="I133" s="85" t="s">
        <v>1766</v>
      </c>
      <c r="J133" s="86" t="s">
        <v>1767</v>
      </c>
      <c r="K133" s="86">
        <v>6</v>
      </c>
      <c r="L133" s="112">
        <v>44640.31</v>
      </c>
      <c r="M133" s="201">
        <v>44803.31</v>
      </c>
      <c r="N133" s="88">
        <f t="shared" ref="N133" si="61">(+M133-L133)/7</f>
        <v>23.285714285714285</v>
      </c>
      <c r="O133" s="90" t="s">
        <v>1768</v>
      </c>
      <c r="P133" s="90">
        <v>4.2</v>
      </c>
      <c r="Q133" s="92">
        <f t="shared" si="52"/>
        <v>70</v>
      </c>
      <c r="R133" s="93">
        <f t="shared" si="53"/>
        <v>16.3</v>
      </c>
      <c r="S133" s="93">
        <f t="shared" si="54"/>
        <v>16.3</v>
      </c>
      <c r="T133" s="93">
        <f t="shared" si="55"/>
        <v>23.285714285714285</v>
      </c>
      <c r="U133" s="94" t="str">
        <f t="shared" si="56"/>
        <v>VENCIDA</v>
      </c>
      <c r="V133" s="94" t="str">
        <f t="shared" si="57"/>
        <v>VENCIDO</v>
      </c>
      <c r="W133" s="81" t="s">
        <v>1854</v>
      </c>
      <c r="X133" s="81" t="str">
        <f t="shared" si="41"/>
        <v>H1AC2020</v>
      </c>
      <c r="Y133" s="95">
        <f t="shared" si="58"/>
        <v>1</v>
      </c>
      <c r="Z133" s="95" t="str">
        <f t="shared" si="42"/>
        <v>H1AC2020 - 1</v>
      </c>
      <c r="AA133" s="77">
        <f t="shared" si="45"/>
        <v>1</v>
      </c>
      <c r="AB133" s="77">
        <f t="shared" si="46"/>
        <v>1</v>
      </c>
      <c r="AC133" s="77" t="str">
        <f t="shared" si="59"/>
        <v>H1AC2020.</v>
      </c>
      <c r="AD133" s="77" t="str">
        <f t="shared" si="47"/>
        <v>H1AC2020</v>
      </c>
      <c r="AE133" s="96"/>
      <c r="AF133" s="97"/>
      <c r="AG133" s="98"/>
    </row>
    <row r="134" spans="1:33" s="10" customFormat="1" ht="234.75" customHeight="1" x14ac:dyDescent="0.2">
      <c r="A134" s="81">
        <f>IF(ISBLANK(D134),"",COUNTA($D$2:D134))</f>
        <v>87</v>
      </c>
      <c r="B134" s="82">
        <f t="shared" si="44"/>
        <v>133</v>
      </c>
      <c r="C134" s="83"/>
      <c r="D134" s="82" t="s">
        <v>764</v>
      </c>
      <c r="E134" s="81" t="s">
        <v>1769</v>
      </c>
      <c r="F134" s="84" t="s">
        <v>1770</v>
      </c>
      <c r="G134" s="84" t="s">
        <v>1771</v>
      </c>
      <c r="H134" s="107" t="s">
        <v>1194</v>
      </c>
      <c r="I134" s="107" t="s">
        <v>1201</v>
      </c>
      <c r="J134" s="108" t="s">
        <v>1196</v>
      </c>
      <c r="K134" s="86">
        <v>1</v>
      </c>
      <c r="L134" s="112">
        <v>44640</v>
      </c>
      <c r="M134" s="201">
        <v>44742</v>
      </c>
      <c r="N134" s="88">
        <f t="shared" ref="N134:N170" si="62">(+M134-L134)/7</f>
        <v>14.571428571428571</v>
      </c>
      <c r="O134" s="90" t="s">
        <v>1772</v>
      </c>
      <c r="P134" s="90">
        <v>1</v>
      </c>
      <c r="Q134" s="92">
        <f t="shared" si="52"/>
        <v>100</v>
      </c>
      <c r="R134" s="93">
        <f t="shared" si="53"/>
        <v>14.571428571428571</v>
      </c>
      <c r="S134" s="93">
        <f t="shared" si="54"/>
        <v>14.571428571428571</v>
      </c>
      <c r="T134" s="93">
        <f t="shared" si="55"/>
        <v>14.571428571428571</v>
      </c>
      <c r="U134" s="94" t="str">
        <f t="shared" si="56"/>
        <v>CUMPLIDA</v>
      </c>
      <c r="V134" s="94" t="str">
        <f t="shared" si="57"/>
        <v>CUMPLIDO</v>
      </c>
      <c r="W134" s="81" t="s">
        <v>1854</v>
      </c>
      <c r="X134" s="81" t="str">
        <f t="shared" si="41"/>
        <v>H2AC2020</v>
      </c>
      <c r="Y134" s="95">
        <f t="shared" si="58"/>
        <v>1</v>
      </c>
      <c r="Z134" s="95" t="str">
        <f t="shared" si="42"/>
        <v>H2AC2020 - 1</v>
      </c>
      <c r="AA134" s="77">
        <f t="shared" si="45"/>
        <v>5</v>
      </c>
      <c r="AB134" s="77">
        <f t="shared" si="46"/>
        <v>5</v>
      </c>
      <c r="AC134" s="77" t="str">
        <f t="shared" si="59"/>
        <v>H2AC2020.</v>
      </c>
      <c r="AD134" s="77" t="str">
        <f t="shared" si="47"/>
        <v>H2AC2020</v>
      </c>
      <c r="AE134" s="96"/>
      <c r="AF134" s="97"/>
      <c r="AG134" s="98"/>
    </row>
    <row r="135" spans="1:33" s="10" customFormat="1" ht="234.75" customHeight="1" x14ac:dyDescent="0.2">
      <c r="A135" s="81">
        <f>IF(ISBLANK(D135),"",COUNTA($D$2:D135))</f>
        <v>88</v>
      </c>
      <c r="B135" s="82">
        <f t="shared" si="44"/>
        <v>134</v>
      </c>
      <c r="C135" s="83"/>
      <c r="D135" s="81" t="s">
        <v>764</v>
      </c>
      <c r="E135" s="81" t="s">
        <v>1026</v>
      </c>
      <c r="F135" s="84" t="s">
        <v>1773</v>
      </c>
      <c r="G135" s="84" t="s">
        <v>1774</v>
      </c>
      <c r="H135" s="85" t="s">
        <v>1775</v>
      </c>
      <c r="I135" s="85" t="s">
        <v>1776</v>
      </c>
      <c r="J135" s="86" t="s">
        <v>1777</v>
      </c>
      <c r="K135" s="86">
        <v>1</v>
      </c>
      <c r="L135" s="112">
        <v>44640</v>
      </c>
      <c r="M135" s="195">
        <v>44793</v>
      </c>
      <c r="N135" s="88">
        <f t="shared" si="62"/>
        <v>21.857142857142858</v>
      </c>
      <c r="O135" s="90" t="s">
        <v>1660</v>
      </c>
      <c r="P135" s="90">
        <v>0.17</v>
      </c>
      <c r="Q135" s="92">
        <f t="shared" si="52"/>
        <v>17</v>
      </c>
      <c r="R135" s="93">
        <f t="shared" si="53"/>
        <v>3.7157142857142857</v>
      </c>
      <c r="S135" s="93">
        <f t="shared" si="54"/>
        <v>3.7157142857142857</v>
      </c>
      <c r="T135" s="93">
        <f t="shared" si="55"/>
        <v>21.857142857142858</v>
      </c>
      <c r="U135" s="94" t="str">
        <f t="shared" si="56"/>
        <v>VENCIDA</v>
      </c>
      <c r="V135" s="94" t="str">
        <f t="shared" si="57"/>
        <v>VENCIDO</v>
      </c>
      <c r="W135" s="81" t="s">
        <v>1854</v>
      </c>
      <c r="X135" s="81" t="str">
        <f t="shared" ref="X135:X198" si="63">AD135</f>
        <v>H3AC2020</v>
      </c>
      <c r="Y135" s="95">
        <f t="shared" si="58"/>
        <v>1</v>
      </c>
      <c r="Z135" s="95" t="str">
        <f t="shared" si="42"/>
        <v>H3AC2020 - 1</v>
      </c>
      <c r="AA135" s="77">
        <f t="shared" si="45"/>
        <v>1</v>
      </c>
      <c r="AB135" s="77">
        <f t="shared" si="46"/>
        <v>1</v>
      </c>
      <c r="AC135" s="77" t="str">
        <f t="shared" si="59"/>
        <v>H3AC2020.</v>
      </c>
      <c r="AD135" s="77" t="str">
        <f t="shared" si="47"/>
        <v>H3AC2020</v>
      </c>
      <c r="AE135" s="96"/>
      <c r="AF135" s="97"/>
      <c r="AG135" s="98"/>
    </row>
    <row r="136" spans="1:33" s="10" customFormat="1" ht="234.75" customHeight="1" x14ac:dyDescent="0.2">
      <c r="A136" s="81">
        <f>IF(ISBLANK(D136),"",COUNTA($D$2:D136))</f>
        <v>89</v>
      </c>
      <c r="B136" s="82">
        <f t="shared" si="44"/>
        <v>135</v>
      </c>
      <c r="C136" s="83"/>
      <c r="D136" s="82" t="s">
        <v>764</v>
      </c>
      <c r="E136" s="81" t="s">
        <v>1034</v>
      </c>
      <c r="F136" s="84" t="s">
        <v>1778</v>
      </c>
      <c r="G136" s="84" t="s">
        <v>1779</v>
      </c>
      <c r="H136" s="85" t="s">
        <v>1562</v>
      </c>
      <c r="I136" s="85" t="s">
        <v>1562</v>
      </c>
      <c r="J136" s="86" t="s">
        <v>1448</v>
      </c>
      <c r="K136" s="86">
        <v>1</v>
      </c>
      <c r="L136" s="112">
        <v>44640</v>
      </c>
      <c r="M136" s="195">
        <v>44711</v>
      </c>
      <c r="N136" s="88">
        <f t="shared" si="62"/>
        <v>10.142857142857142</v>
      </c>
      <c r="O136" s="90" t="s">
        <v>1642</v>
      </c>
      <c r="P136" s="90">
        <v>1</v>
      </c>
      <c r="Q136" s="92">
        <f t="shared" si="52"/>
        <v>100</v>
      </c>
      <c r="R136" s="93">
        <f t="shared" si="53"/>
        <v>10.142857142857142</v>
      </c>
      <c r="S136" s="93">
        <f t="shared" si="54"/>
        <v>10.142857142857142</v>
      </c>
      <c r="T136" s="93">
        <f t="shared" si="55"/>
        <v>10.142857142857142</v>
      </c>
      <c r="U136" s="94" t="str">
        <f t="shared" si="56"/>
        <v>CUMPLIDA</v>
      </c>
      <c r="V136" s="94" t="str">
        <f t="shared" si="57"/>
        <v>CUMPLIDO</v>
      </c>
      <c r="W136" s="81" t="s">
        <v>1854</v>
      </c>
      <c r="X136" s="81" t="str">
        <f t="shared" si="63"/>
        <v>H4AC2020</v>
      </c>
      <c r="Y136" s="95">
        <f t="shared" si="58"/>
        <v>1</v>
      </c>
      <c r="Z136" s="95" t="str">
        <f t="shared" ref="Z136:Z199" si="64">CONCATENATE(X136," - ",Y136)</f>
        <v>H4AC2020 - 1</v>
      </c>
      <c r="AA136" s="77">
        <f t="shared" si="45"/>
        <v>5</v>
      </c>
      <c r="AB136" s="77">
        <f t="shared" si="46"/>
        <v>5</v>
      </c>
      <c r="AC136" s="77" t="str">
        <f t="shared" si="59"/>
        <v>H4AC2020.</v>
      </c>
      <c r="AD136" s="77" t="str">
        <f t="shared" si="47"/>
        <v>H4AC2020</v>
      </c>
      <c r="AE136" s="96"/>
      <c r="AF136" s="97"/>
      <c r="AG136" s="98"/>
    </row>
    <row r="137" spans="1:33" s="10" customFormat="1" ht="234.75" customHeight="1" x14ac:dyDescent="0.2">
      <c r="A137" s="81">
        <f>IF(ISBLANK(D137),"",COUNTA($D$2:D137))</f>
        <v>90</v>
      </c>
      <c r="B137" s="82">
        <f t="shared" si="44"/>
        <v>136</v>
      </c>
      <c r="C137" s="83"/>
      <c r="D137" s="82" t="s">
        <v>2297</v>
      </c>
      <c r="E137" s="81" t="s">
        <v>1034</v>
      </c>
      <c r="F137" s="84" t="s">
        <v>1780</v>
      </c>
      <c r="G137" s="84" t="s">
        <v>1781</v>
      </c>
      <c r="H137" s="85" t="s">
        <v>1782</v>
      </c>
      <c r="I137" s="85" t="s">
        <v>1783</v>
      </c>
      <c r="J137" s="86" t="s">
        <v>1784</v>
      </c>
      <c r="K137" s="86">
        <v>1</v>
      </c>
      <c r="L137" s="112">
        <v>44640</v>
      </c>
      <c r="M137" s="195">
        <v>44650</v>
      </c>
      <c r="N137" s="88">
        <f t="shared" si="62"/>
        <v>1.4285714285714286</v>
      </c>
      <c r="O137" s="90" t="s">
        <v>1785</v>
      </c>
      <c r="P137" s="90">
        <v>1</v>
      </c>
      <c r="Q137" s="92">
        <f t="shared" si="52"/>
        <v>100</v>
      </c>
      <c r="R137" s="93">
        <f t="shared" si="53"/>
        <v>1.4285714285714286</v>
      </c>
      <c r="S137" s="93">
        <f t="shared" si="54"/>
        <v>1.4285714285714286</v>
      </c>
      <c r="T137" s="93">
        <f t="shared" si="55"/>
        <v>1.4285714285714286</v>
      </c>
      <c r="U137" s="94" t="str">
        <f t="shared" si="56"/>
        <v>CUMPLIDA</v>
      </c>
      <c r="V137" s="94" t="str">
        <f t="shared" si="57"/>
        <v>CUMPLIDO</v>
      </c>
      <c r="W137" s="81" t="s">
        <v>1854</v>
      </c>
      <c r="X137" s="81" t="str">
        <f t="shared" si="63"/>
        <v>H5AC2020</v>
      </c>
      <c r="Y137" s="95">
        <f t="shared" si="58"/>
        <v>1</v>
      </c>
      <c r="Z137" s="95" t="str">
        <f t="shared" si="64"/>
        <v>H5AC2020 - 1</v>
      </c>
      <c r="AA137" s="77">
        <f t="shared" si="45"/>
        <v>5</v>
      </c>
      <c r="AB137" s="77">
        <f t="shared" si="46"/>
        <v>5</v>
      </c>
      <c r="AC137" s="77" t="str">
        <f t="shared" si="59"/>
        <v>H5AC2020.</v>
      </c>
      <c r="AD137" s="77" t="str">
        <f t="shared" si="47"/>
        <v>H5AC2020</v>
      </c>
      <c r="AE137" s="96"/>
      <c r="AF137" s="97"/>
      <c r="AG137" s="98"/>
    </row>
    <row r="138" spans="1:33" s="10" customFormat="1" ht="234.75" customHeight="1" x14ac:dyDescent="0.2">
      <c r="A138" s="81">
        <f>IF(ISBLANK(D138),"",COUNTA($D$2:D138))</f>
        <v>91</v>
      </c>
      <c r="B138" s="82">
        <f t="shared" si="44"/>
        <v>137</v>
      </c>
      <c r="C138" s="83"/>
      <c r="D138" s="82" t="s">
        <v>677</v>
      </c>
      <c r="E138" s="81" t="s">
        <v>1786</v>
      </c>
      <c r="F138" s="84" t="s">
        <v>1787</v>
      </c>
      <c r="G138" s="84" t="s">
        <v>1788</v>
      </c>
      <c r="H138" s="85" t="s">
        <v>1789</v>
      </c>
      <c r="I138" s="85" t="s">
        <v>1790</v>
      </c>
      <c r="J138" s="86" t="s">
        <v>1791</v>
      </c>
      <c r="K138" s="86">
        <v>1</v>
      </c>
      <c r="L138" s="112">
        <v>44640.31</v>
      </c>
      <c r="M138" s="195">
        <v>44681.31</v>
      </c>
      <c r="N138" s="88">
        <f t="shared" si="62"/>
        <v>5.8571428571428568</v>
      </c>
      <c r="O138" s="90" t="s">
        <v>1633</v>
      </c>
      <c r="P138" s="90">
        <v>1</v>
      </c>
      <c r="Q138" s="92">
        <f t="shared" si="52"/>
        <v>100</v>
      </c>
      <c r="R138" s="93">
        <f t="shared" si="53"/>
        <v>5.8571428571428568</v>
      </c>
      <c r="S138" s="93">
        <f t="shared" si="54"/>
        <v>5.8571428571428568</v>
      </c>
      <c r="T138" s="93">
        <f t="shared" si="55"/>
        <v>5.8571428571428568</v>
      </c>
      <c r="U138" s="94" t="str">
        <f t="shared" si="56"/>
        <v>CUMPLIDA</v>
      </c>
      <c r="V138" s="94" t="str">
        <f t="shared" si="57"/>
        <v>CUMPLIDO</v>
      </c>
      <c r="W138" s="81" t="s">
        <v>1854</v>
      </c>
      <c r="X138" s="81" t="str">
        <f t="shared" si="63"/>
        <v>H6AC2020</v>
      </c>
      <c r="Y138" s="95">
        <f t="shared" si="58"/>
        <v>1</v>
      </c>
      <c r="Z138" s="95" t="str">
        <f t="shared" si="64"/>
        <v>H6AC2020 - 1</v>
      </c>
      <c r="AA138" s="77">
        <f t="shared" si="45"/>
        <v>5</v>
      </c>
      <c r="AB138" s="77">
        <f t="shared" si="46"/>
        <v>5</v>
      </c>
      <c r="AC138" s="77" t="str">
        <f t="shared" si="59"/>
        <v>H6AC2020.</v>
      </c>
      <c r="AD138" s="77" t="str">
        <f t="shared" si="47"/>
        <v>H6AC2020</v>
      </c>
      <c r="AE138" s="96"/>
      <c r="AF138" s="97"/>
      <c r="AG138" s="98"/>
    </row>
    <row r="139" spans="1:33" s="10" customFormat="1" ht="234.75" customHeight="1" x14ac:dyDescent="0.2">
      <c r="A139" s="81">
        <f>IF(ISBLANK(D139),"",COUNTA($D$2:D139))</f>
        <v>92</v>
      </c>
      <c r="B139" s="82">
        <f t="shared" si="44"/>
        <v>138</v>
      </c>
      <c r="C139" s="83"/>
      <c r="D139" s="82" t="s">
        <v>676</v>
      </c>
      <c r="E139" s="81" t="s">
        <v>1034</v>
      </c>
      <c r="F139" s="84" t="s">
        <v>1792</v>
      </c>
      <c r="G139" s="84" t="s">
        <v>1793</v>
      </c>
      <c r="H139" s="85" t="s">
        <v>1794</v>
      </c>
      <c r="I139" s="85" t="s">
        <v>1795</v>
      </c>
      <c r="J139" s="86" t="s">
        <v>1796</v>
      </c>
      <c r="K139" s="86">
        <v>2</v>
      </c>
      <c r="L139" s="112">
        <v>44640.31</v>
      </c>
      <c r="M139" s="195">
        <v>44681.31</v>
      </c>
      <c r="N139" s="88">
        <f t="shared" si="62"/>
        <v>5.8571428571428568</v>
      </c>
      <c r="O139" s="90" t="s">
        <v>1633</v>
      </c>
      <c r="P139" s="90">
        <v>2</v>
      </c>
      <c r="Q139" s="92">
        <f t="shared" si="52"/>
        <v>100</v>
      </c>
      <c r="R139" s="93">
        <f t="shared" si="53"/>
        <v>5.8571428571428568</v>
      </c>
      <c r="S139" s="93">
        <f t="shared" si="54"/>
        <v>5.8571428571428568</v>
      </c>
      <c r="T139" s="93">
        <f t="shared" si="55"/>
        <v>5.8571428571428568</v>
      </c>
      <c r="U139" s="94" t="str">
        <f t="shared" si="56"/>
        <v>CUMPLIDA</v>
      </c>
      <c r="V139" s="94" t="str">
        <f t="shared" si="57"/>
        <v>CUMPLIDO</v>
      </c>
      <c r="W139" s="81" t="s">
        <v>1854</v>
      </c>
      <c r="X139" s="81" t="str">
        <f t="shared" si="63"/>
        <v>H7AC2020</v>
      </c>
      <c r="Y139" s="95">
        <f t="shared" si="58"/>
        <v>1</v>
      </c>
      <c r="Z139" s="95" t="str">
        <f t="shared" si="64"/>
        <v>H7AC2020 - 1</v>
      </c>
      <c r="AA139" s="77">
        <f t="shared" si="45"/>
        <v>5</v>
      </c>
      <c r="AB139" s="77">
        <f t="shared" si="46"/>
        <v>5</v>
      </c>
      <c r="AC139" s="77" t="str">
        <f t="shared" si="59"/>
        <v>H7AC2020.</v>
      </c>
      <c r="AD139" s="77" t="str">
        <f t="shared" si="47"/>
        <v>H7AC2020</v>
      </c>
      <c r="AE139" s="96"/>
      <c r="AF139" s="97"/>
      <c r="AG139" s="98"/>
    </row>
    <row r="140" spans="1:33" s="10" customFormat="1" ht="234.75" customHeight="1" x14ac:dyDescent="0.2">
      <c r="A140" s="81">
        <f>IF(ISBLANK(D140),"",COUNTA($D$2:D140))</f>
        <v>93</v>
      </c>
      <c r="B140" s="82">
        <f t="shared" si="44"/>
        <v>139</v>
      </c>
      <c r="C140" s="83"/>
      <c r="D140" s="82" t="s">
        <v>764</v>
      </c>
      <c r="E140" s="81" t="s">
        <v>1026</v>
      </c>
      <c r="F140" s="84" t="s">
        <v>1797</v>
      </c>
      <c r="G140" s="84" t="s">
        <v>1798</v>
      </c>
      <c r="H140" s="85" t="s">
        <v>1799</v>
      </c>
      <c r="I140" s="85" t="s">
        <v>1800</v>
      </c>
      <c r="J140" s="86" t="s">
        <v>1801</v>
      </c>
      <c r="K140" s="86">
        <v>1</v>
      </c>
      <c r="L140" s="112">
        <v>44623</v>
      </c>
      <c r="M140" s="195">
        <v>44711</v>
      </c>
      <c r="N140" s="88">
        <f t="shared" si="62"/>
        <v>12.571428571428571</v>
      </c>
      <c r="O140" s="90" t="s">
        <v>1637</v>
      </c>
      <c r="P140" s="90">
        <v>0</v>
      </c>
      <c r="Q140" s="92">
        <f t="shared" si="52"/>
        <v>0</v>
      </c>
      <c r="R140" s="93">
        <f t="shared" si="53"/>
        <v>0</v>
      </c>
      <c r="S140" s="93">
        <f t="shared" si="54"/>
        <v>0</v>
      </c>
      <c r="T140" s="93">
        <f t="shared" si="55"/>
        <v>12.571428571428571</v>
      </c>
      <c r="U140" s="94" t="str">
        <f t="shared" si="56"/>
        <v>VENCIDA</v>
      </c>
      <c r="V140" s="94" t="str">
        <f t="shared" si="57"/>
        <v>VENCIDO</v>
      </c>
      <c r="W140" s="81" t="s">
        <v>1854</v>
      </c>
      <c r="X140" s="81" t="str">
        <f t="shared" si="63"/>
        <v>H8AC2020</v>
      </c>
      <c r="Y140" s="95">
        <f t="shared" si="58"/>
        <v>1</v>
      </c>
      <c r="Z140" s="95" t="str">
        <f t="shared" si="64"/>
        <v>H8AC2020 - 1</v>
      </c>
      <c r="AA140" s="77">
        <f t="shared" si="45"/>
        <v>1</v>
      </c>
      <c r="AB140" s="77">
        <f t="shared" si="46"/>
        <v>1</v>
      </c>
      <c r="AC140" s="77" t="str">
        <f t="shared" si="59"/>
        <v>H8AC2020.</v>
      </c>
      <c r="AD140" s="77" t="str">
        <f t="shared" si="47"/>
        <v>H8AC2020</v>
      </c>
      <c r="AE140" s="96"/>
      <c r="AF140" s="97"/>
      <c r="AG140" s="98"/>
    </row>
    <row r="141" spans="1:33" s="10" customFormat="1" ht="234.75" customHeight="1" x14ac:dyDescent="0.2">
      <c r="A141" s="81">
        <f>IF(ISBLANK(D141),"",COUNTA($D$2:D141))</f>
        <v>94</v>
      </c>
      <c r="B141" s="82">
        <f t="shared" si="44"/>
        <v>140</v>
      </c>
      <c r="C141" s="83"/>
      <c r="D141" s="90" t="s">
        <v>676</v>
      </c>
      <c r="E141" s="99" t="s">
        <v>1034</v>
      </c>
      <c r="F141" s="100" t="s">
        <v>1802</v>
      </c>
      <c r="G141" s="100" t="s">
        <v>1803</v>
      </c>
      <c r="H141" s="107" t="s">
        <v>1804</v>
      </c>
      <c r="I141" s="107" t="s">
        <v>1562</v>
      </c>
      <c r="J141" s="108" t="s">
        <v>1805</v>
      </c>
      <c r="K141" s="108">
        <v>1</v>
      </c>
      <c r="L141" s="112">
        <v>44640</v>
      </c>
      <c r="M141" s="195">
        <v>44711</v>
      </c>
      <c r="N141" s="88">
        <f t="shared" si="62"/>
        <v>10.142857142857142</v>
      </c>
      <c r="O141" s="90" t="s">
        <v>1806</v>
      </c>
      <c r="P141" s="90">
        <v>1</v>
      </c>
      <c r="Q141" s="92">
        <f t="shared" si="52"/>
        <v>100</v>
      </c>
      <c r="R141" s="93">
        <f t="shared" si="53"/>
        <v>10.142857142857142</v>
      </c>
      <c r="S141" s="93">
        <f t="shared" si="54"/>
        <v>10.142857142857142</v>
      </c>
      <c r="T141" s="93">
        <f t="shared" si="55"/>
        <v>10.142857142857142</v>
      </c>
      <c r="U141" s="94" t="str">
        <f t="shared" si="56"/>
        <v>CUMPLIDA</v>
      </c>
      <c r="V141" s="94" t="str">
        <f t="shared" si="57"/>
        <v>CUMPLIDO</v>
      </c>
      <c r="W141" s="81" t="s">
        <v>1854</v>
      </c>
      <c r="X141" s="81" t="str">
        <f t="shared" si="63"/>
        <v>H9AC2020</v>
      </c>
      <c r="Y141" s="95">
        <f t="shared" si="58"/>
        <v>1</v>
      </c>
      <c r="Z141" s="95" t="str">
        <f t="shared" si="64"/>
        <v>H9AC2020 - 1</v>
      </c>
      <c r="AA141" s="77">
        <f t="shared" si="45"/>
        <v>5</v>
      </c>
      <c r="AB141" s="77">
        <f t="shared" si="46"/>
        <v>5</v>
      </c>
      <c r="AC141" s="77" t="str">
        <f t="shared" si="59"/>
        <v>H9AC2020.</v>
      </c>
      <c r="AD141" s="77" t="str">
        <f t="shared" si="47"/>
        <v>H9AC2020</v>
      </c>
      <c r="AE141" s="96"/>
      <c r="AF141" s="97"/>
      <c r="AG141" s="98"/>
    </row>
    <row r="142" spans="1:33" s="10" customFormat="1" ht="234.75" customHeight="1" x14ac:dyDescent="0.2">
      <c r="A142" s="81">
        <f>IF(ISBLANK(D142),"",COUNTA($D$2:D142))</f>
        <v>95</v>
      </c>
      <c r="B142" s="82">
        <f t="shared" si="44"/>
        <v>141</v>
      </c>
      <c r="C142" s="83"/>
      <c r="D142" s="90" t="s">
        <v>676</v>
      </c>
      <c r="E142" s="99" t="s">
        <v>1034</v>
      </c>
      <c r="F142" s="100" t="s">
        <v>1807</v>
      </c>
      <c r="G142" s="100" t="s">
        <v>1808</v>
      </c>
      <c r="H142" s="107" t="s">
        <v>1804</v>
      </c>
      <c r="I142" s="107" t="s">
        <v>1562</v>
      </c>
      <c r="J142" s="108" t="s">
        <v>1805</v>
      </c>
      <c r="K142" s="108">
        <v>1</v>
      </c>
      <c r="L142" s="112">
        <v>44640</v>
      </c>
      <c r="M142" s="195">
        <v>44711</v>
      </c>
      <c r="N142" s="88">
        <f t="shared" si="62"/>
        <v>10.142857142857142</v>
      </c>
      <c r="O142" s="90" t="s">
        <v>1806</v>
      </c>
      <c r="P142" s="90">
        <v>1</v>
      </c>
      <c r="Q142" s="92">
        <f t="shared" si="52"/>
        <v>100</v>
      </c>
      <c r="R142" s="93">
        <f t="shared" si="53"/>
        <v>10.142857142857142</v>
      </c>
      <c r="S142" s="93">
        <f t="shared" si="54"/>
        <v>10.142857142857142</v>
      </c>
      <c r="T142" s="93">
        <f t="shared" si="55"/>
        <v>10.142857142857142</v>
      </c>
      <c r="U142" s="94" t="str">
        <f t="shared" si="56"/>
        <v>CUMPLIDA</v>
      </c>
      <c r="V142" s="94" t="str">
        <f t="shared" si="57"/>
        <v>CUMPLIDO</v>
      </c>
      <c r="W142" s="81" t="s">
        <v>1854</v>
      </c>
      <c r="X142" s="81" t="str">
        <f t="shared" si="63"/>
        <v>H10AC2020</v>
      </c>
      <c r="Y142" s="95">
        <f t="shared" si="58"/>
        <v>1</v>
      </c>
      <c r="Z142" s="95" t="str">
        <f t="shared" si="64"/>
        <v>H10AC2020 - 1</v>
      </c>
      <c r="AA142" s="77">
        <f t="shared" si="45"/>
        <v>5</v>
      </c>
      <c r="AB142" s="77">
        <f t="shared" si="46"/>
        <v>5</v>
      </c>
      <c r="AC142" s="77" t="str">
        <f t="shared" si="59"/>
        <v>H10AC2020.</v>
      </c>
      <c r="AD142" s="77" t="str">
        <f t="shared" si="47"/>
        <v>H10AC2020</v>
      </c>
      <c r="AE142" s="96"/>
      <c r="AF142" s="97"/>
      <c r="AG142" s="98"/>
    </row>
    <row r="143" spans="1:33" s="10" customFormat="1" ht="234.75" customHeight="1" x14ac:dyDescent="0.2">
      <c r="A143" s="81">
        <f>IF(ISBLANK(D143),"",COUNTA($D$2:D143))</f>
        <v>96</v>
      </c>
      <c r="B143" s="82">
        <f t="shared" si="44"/>
        <v>142</v>
      </c>
      <c r="C143" s="83"/>
      <c r="D143" s="90" t="s">
        <v>677</v>
      </c>
      <c r="E143" s="99" t="s">
        <v>1034</v>
      </c>
      <c r="F143" s="100" t="s">
        <v>1809</v>
      </c>
      <c r="G143" s="100" t="s">
        <v>1810</v>
      </c>
      <c r="H143" s="107" t="s">
        <v>1811</v>
      </c>
      <c r="I143" s="107" t="s">
        <v>1812</v>
      </c>
      <c r="J143" s="108" t="s">
        <v>1813</v>
      </c>
      <c r="K143" s="108">
        <v>1</v>
      </c>
      <c r="L143" s="112">
        <v>44640</v>
      </c>
      <c r="M143" s="195">
        <v>44711</v>
      </c>
      <c r="N143" s="88">
        <f t="shared" si="62"/>
        <v>10.142857142857142</v>
      </c>
      <c r="O143" s="90" t="s">
        <v>1637</v>
      </c>
      <c r="P143" s="90">
        <v>0</v>
      </c>
      <c r="Q143" s="92">
        <f t="shared" si="52"/>
        <v>0</v>
      </c>
      <c r="R143" s="93">
        <f t="shared" si="53"/>
        <v>0</v>
      </c>
      <c r="S143" s="93">
        <f t="shared" si="54"/>
        <v>0</v>
      </c>
      <c r="T143" s="93">
        <f t="shared" si="55"/>
        <v>10.142857142857142</v>
      </c>
      <c r="U143" s="94" t="str">
        <f t="shared" si="56"/>
        <v>VENCIDA</v>
      </c>
      <c r="V143" s="94" t="str">
        <f t="shared" si="57"/>
        <v>VENCIDO</v>
      </c>
      <c r="W143" s="81" t="s">
        <v>1854</v>
      </c>
      <c r="X143" s="81" t="str">
        <f t="shared" si="63"/>
        <v>H11AC2020</v>
      </c>
      <c r="Y143" s="95">
        <f t="shared" si="58"/>
        <v>1</v>
      </c>
      <c r="Z143" s="95" t="str">
        <f t="shared" si="64"/>
        <v>H11AC2020 - 1</v>
      </c>
      <c r="AA143" s="77">
        <f t="shared" si="45"/>
        <v>1</v>
      </c>
      <c r="AB143" s="77">
        <f t="shared" si="46"/>
        <v>1</v>
      </c>
      <c r="AC143" s="77" t="str">
        <f t="shared" si="59"/>
        <v>H11AC2020.</v>
      </c>
      <c r="AD143" s="77" t="str">
        <f t="shared" si="47"/>
        <v>H11AC2020</v>
      </c>
      <c r="AE143" s="96"/>
      <c r="AF143" s="97"/>
      <c r="AG143" s="98"/>
    </row>
    <row r="144" spans="1:33" s="10" customFormat="1" ht="234.75" customHeight="1" x14ac:dyDescent="0.2">
      <c r="A144" s="81">
        <f>IF(ISBLANK(D144),"",COUNTA($D$2:D144))</f>
        <v>97</v>
      </c>
      <c r="B144" s="82">
        <f t="shared" si="44"/>
        <v>143</v>
      </c>
      <c r="C144" s="83"/>
      <c r="D144" s="90" t="s">
        <v>676</v>
      </c>
      <c r="E144" s="99" t="s">
        <v>1814</v>
      </c>
      <c r="F144" s="100" t="s">
        <v>1815</v>
      </c>
      <c r="G144" s="100" t="s">
        <v>1816</v>
      </c>
      <c r="H144" s="107" t="s">
        <v>1194</v>
      </c>
      <c r="I144" s="107" t="s">
        <v>1201</v>
      </c>
      <c r="J144" s="108" t="s">
        <v>1196</v>
      </c>
      <c r="K144" s="108">
        <v>1</v>
      </c>
      <c r="L144" s="112">
        <v>44640</v>
      </c>
      <c r="M144" s="195">
        <v>44742</v>
      </c>
      <c r="N144" s="88">
        <f t="shared" si="62"/>
        <v>14.571428571428571</v>
      </c>
      <c r="O144" s="90" t="s">
        <v>1817</v>
      </c>
      <c r="P144" s="90">
        <v>1</v>
      </c>
      <c r="Q144" s="92">
        <f t="shared" si="52"/>
        <v>100</v>
      </c>
      <c r="R144" s="93">
        <f t="shared" si="53"/>
        <v>14.571428571428571</v>
      </c>
      <c r="S144" s="93">
        <f t="shared" si="54"/>
        <v>14.571428571428571</v>
      </c>
      <c r="T144" s="93">
        <f t="shared" si="55"/>
        <v>14.571428571428571</v>
      </c>
      <c r="U144" s="94" t="str">
        <f t="shared" si="56"/>
        <v>CUMPLIDA</v>
      </c>
      <c r="V144" s="94" t="str">
        <f t="shared" si="57"/>
        <v>CUMPLIDO</v>
      </c>
      <c r="W144" s="81" t="s">
        <v>1854</v>
      </c>
      <c r="X144" s="81" t="str">
        <f t="shared" si="63"/>
        <v>H12AC2020</v>
      </c>
      <c r="Y144" s="95">
        <f t="shared" si="58"/>
        <v>1</v>
      </c>
      <c r="Z144" s="95" t="str">
        <f t="shared" si="64"/>
        <v>H12AC2020 - 1</v>
      </c>
      <c r="AA144" s="77">
        <f t="shared" si="45"/>
        <v>5</v>
      </c>
      <c r="AB144" s="77">
        <f t="shared" si="46"/>
        <v>5</v>
      </c>
      <c r="AC144" s="77" t="str">
        <f t="shared" si="59"/>
        <v>H12AC2020.</v>
      </c>
      <c r="AD144" s="77" t="str">
        <f t="shared" si="47"/>
        <v>H12AC2020</v>
      </c>
      <c r="AE144" s="96"/>
      <c r="AF144" s="97"/>
      <c r="AG144" s="98"/>
    </row>
    <row r="145" spans="1:33" s="10" customFormat="1" ht="234.75" customHeight="1" x14ac:dyDescent="0.2">
      <c r="A145" s="81">
        <f>IF(ISBLANK(D145),"",COUNTA($D$2:D145))</f>
        <v>98</v>
      </c>
      <c r="B145" s="82">
        <f t="shared" si="44"/>
        <v>144</v>
      </c>
      <c r="C145" s="83"/>
      <c r="D145" s="90" t="s">
        <v>764</v>
      </c>
      <c r="E145" s="99" t="s">
        <v>1814</v>
      </c>
      <c r="F145" s="100" t="s">
        <v>1818</v>
      </c>
      <c r="G145" s="100" t="s">
        <v>1819</v>
      </c>
      <c r="H145" s="107" t="s">
        <v>1194</v>
      </c>
      <c r="I145" s="107" t="s">
        <v>1201</v>
      </c>
      <c r="J145" s="108" t="s">
        <v>1196</v>
      </c>
      <c r="K145" s="108">
        <v>1</v>
      </c>
      <c r="L145" s="112">
        <v>44640</v>
      </c>
      <c r="M145" s="195">
        <v>44742</v>
      </c>
      <c r="N145" s="88">
        <f t="shared" si="62"/>
        <v>14.571428571428571</v>
      </c>
      <c r="O145" s="90" t="s">
        <v>1817</v>
      </c>
      <c r="P145" s="90">
        <v>1</v>
      </c>
      <c r="Q145" s="92">
        <f t="shared" si="52"/>
        <v>100</v>
      </c>
      <c r="R145" s="93">
        <f t="shared" si="53"/>
        <v>14.571428571428571</v>
      </c>
      <c r="S145" s="93">
        <f t="shared" si="54"/>
        <v>14.571428571428571</v>
      </c>
      <c r="T145" s="93">
        <f t="shared" si="55"/>
        <v>14.571428571428571</v>
      </c>
      <c r="U145" s="94" t="str">
        <f t="shared" si="56"/>
        <v>CUMPLIDA</v>
      </c>
      <c r="V145" s="94" t="str">
        <f t="shared" si="57"/>
        <v>CUMPLIDO</v>
      </c>
      <c r="W145" s="81" t="s">
        <v>1854</v>
      </c>
      <c r="X145" s="81" t="str">
        <f t="shared" si="63"/>
        <v>H13AC2020</v>
      </c>
      <c r="Y145" s="95">
        <f t="shared" si="58"/>
        <v>1</v>
      </c>
      <c r="Z145" s="95" t="str">
        <f t="shared" si="64"/>
        <v>H13AC2020 - 1</v>
      </c>
      <c r="AA145" s="77">
        <f t="shared" si="45"/>
        <v>5</v>
      </c>
      <c r="AB145" s="77">
        <f t="shared" si="46"/>
        <v>5</v>
      </c>
      <c r="AC145" s="77" t="str">
        <f t="shared" si="59"/>
        <v>H13AC2020.</v>
      </c>
      <c r="AD145" s="77" t="str">
        <f t="shared" si="47"/>
        <v>H13AC2020</v>
      </c>
      <c r="AE145" s="96"/>
      <c r="AF145" s="97"/>
      <c r="AG145" s="98"/>
    </row>
    <row r="146" spans="1:33" s="10" customFormat="1" ht="234.75" customHeight="1" x14ac:dyDescent="0.2">
      <c r="A146" s="81">
        <f>IF(ISBLANK(D146),"",COUNTA($D$2:D146))</f>
        <v>99</v>
      </c>
      <c r="B146" s="82">
        <f t="shared" si="44"/>
        <v>145</v>
      </c>
      <c r="C146" s="83"/>
      <c r="D146" s="90" t="s">
        <v>676</v>
      </c>
      <c r="E146" s="99" t="s">
        <v>1762</v>
      </c>
      <c r="F146" s="109" t="s">
        <v>1820</v>
      </c>
      <c r="G146" s="111" t="s">
        <v>1821</v>
      </c>
      <c r="H146" s="107" t="s">
        <v>1194</v>
      </c>
      <c r="I146" s="107" t="s">
        <v>1201</v>
      </c>
      <c r="J146" s="108" t="s">
        <v>1196</v>
      </c>
      <c r="K146" s="108">
        <v>1</v>
      </c>
      <c r="L146" s="112">
        <v>44640</v>
      </c>
      <c r="M146" s="195">
        <v>44742</v>
      </c>
      <c r="N146" s="88">
        <f t="shared" si="62"/>
        <v>14.571428571428571</v>
      </c>
      <c r="O146" s="90" t="s">
        <v>1817</v>
      </c>
      <c r="P146" s="90">
        <v>1</v>
      </c>
      <c r="Q146" s="92">
        <f t="shared" si="52"/>
        <v>100</v>
      </c>
      <c r="R146" s="93">
        <f t="shared" si="53"/>
        <v>14.571428571428571</v>
      </c>
      <c r="S146" s="93">
        <f t="shared" si="54"/>
        <v>14.571428571428571</v>
      </c>
      <c r="T146" s="93">
        <f t="shared" si="55"/>
        <v>14.571428571428571</v>
      </c>
      <c r="U146" s="94" t="str">
        <f t="shared" si="56"/>
        <v>CUMPLIDA</v>
      </c>
      <c r="V146" s="94" t="str">
        <f t="shared" si="57"/>
        <v>CUMPLIDO</v>
      </c>
      <c r="W146" s="81" t="s">
        <v>1854</v>
      </c>
      <c r="X146" s="81" t="str">
        <f t="shared" si="63"/>
        <v>H14AC2020</v>
      </c>
      <c r="Y146" s="95">
        <f t="shared" si="58"/>
        <v>1</v>
      </c>
      <c r="Z146" s="95" t="str">
        <f t="shared" si="64"/>
        <v>H14AC2020 - 1</v>
      </c>
      <c r="AA146" s="77">
        <f t="shared" si="45"/>
        <v>5</v>
      </c>
      <c r="AB146" s="77">
        <f t="shared" si="46"/>
        <v>5</v>
      </c>
      <c r="AC146" s="77" t="str">
        <f t="shared" si="59"/>
        <v>H14AC2020.</v>
      </c>
      <c r="AD146" s="77" t="str">
        <f t="shared" si="47"/>
        <v>H14AC2020</v>
      </c>
      <c r="AE146" s="96"/>
      <c r="AF146" s="97"/>
      <c r="AG146" s="98"/>
    </row>
    <row r="147" spans="1:33" s="10" customFormat="1" ht="234.75" customHeight="1" x14ac:dyDescent="0.2">
      <c r="A147" s="81">
        <f>IF(ISBLANK(D147),"",COUNTA($D$2:D147))</f>
        <v>100</v>
      </c>
      <c r="B147" s="82">
        <f t="shared" si="44"/>
        <v>146</v>
      </c>
      <c r="C147" s="83"/>
      <c r="D147" s="90" t="s">
        <v>677</v>
      </c>
      <c r="E147" s="99" t="s">
        <v>1034</v>
      </c>
      <c r="F147" s="100" t="s">
        <v>1822</v>
      </c>
      <c r="G147" s="100" t="s">
        <v>1823</v>
      </c>
      <c r="H147" s="107" t="s">
        <v>1824</v>
      </c>
      <c r="I147" s="107" t="s">
        <v>1562</v>
      </c>
      <c r="J147" s="108" t="s">
        <v>1448</v>
      </c>
      <c r="K147" s="108">
        <v>1</v>
      </c>
      <c r="L147" s="112">
        <v>44640</v>
      </c>
      <c r="M147" s="195">
        <v>44711</v>
      </c>
      <c r="N147" s="88">
        <f t="shared" si="62"/>
        <v>10.142857142857142</v>
      </c>
      <c r="O147" s="90" t="s">
        <v>1646</v>
      </c>
      <c r="P147" s="90">
        <v>1</v>
      </c>
      <c r="Q147" s="92">
        <f t="shared" si="52"/>
        <v>100</v>
      </c>
      <c r="R147" s="93">
        <f t="shared" si="53"/>
        <v>10.142857142857142</v>
      </c>
      <c r="S147" s="93">
        <f t="shared" si="54"/>
        <v>10.142857142857142</v>
      </c>
      <c r="T147" s="93">
        <f t="shared" si="55"/>
        <v>10.142857142857142</v>
      </c>
      <c r="U147" s="94" t="str">
        <f t="shared" si="56"/>
        <v>CUMPLIDA</v>
      </c>
      <c r="V147" s="94" t="str">
        <f t="shared" si="57"/>
        <v>CUMPLIDO</v>
      </c>
      <c r="W147" s="81" t="s">
        <v>1854</v>
      </c>
      <c r="X147" s="81" t="str">
        <f t="shared" si="63"/>
        <v>H15AC2020</v>
      </c>
      <c r="Y147" s="95">
        <f t="shared" si="58"/>
        <v>1</v>
      </c>
      <c r="Z147" s="95" t="str">
        <f t="shared" si="64"/>
        <v>H15AC2020 - 1</v>
      </c>
      <c r="AA147" s="77">
        <f t="shared" si="45"/>
        <v>5</v>
      </c>
      <c r="AB147" s="77">
        <f t="shared" si="46"/>
        <v>5</v>
      </c>
      <c r="AC147" s="77" t="str">
        <f t="shared" si="59"/>
        <v>H15AC2020.</v>
      </c>
      <c r="AD147" s="77" t="str">
        <f t="shared" si="47"/>
        <v>H15AC2020</v>
      </c>
      <c r="AE147" s="96"/>
      <c r="AF147" s="97"/>
      <c r="AG147" s="98"/>
    </row>
    <row r="148" spans="1:33" s="10" customFormat="1" ht="234.75" customHeight="1" x14ac:dyDescent="0.2">
      <c r="A148" s="81">
        <f>IF(ISBLANK(D148),"",COUNTA($D$2:D148))</f>
        <v>101</v>
      </c>
      <c r="B148" s="82">
        <f t="shared" si="44"/>
        <v>147</v>
      </c>
      <c r="C148" s="83"/>
      <c r="D148" s="90" t="s">
        <v>676</v>
      </c>
      <c r="E148" s="99" t="s">
        <v>1762</v>
      </c>
      <c r="F148" s="100" t="s">
        <v>1825</v>
      </c>
      <c r="G148" s="100" t="s">
        <v>1826</v>
      </c>
      <c r="H148" s="107" t="s">
        <v>1194</v>
      </c>
      <c r="I148" s="107" t="s">
        <v>1201</v>
      </c>
      <c r="J148" s="108" t="s">
        <v>1196</v>
      </c>
      <c r="K148" s="108">
        <v>1</v>
      </c>
      <c r="L148" s="112">
        <v>44640</v>
      </c>
      <c r="M148" s="195">
        <v>44742</v>
      </c>
      <c r="N148" s="88">
        <f t="shared" si="62"/>
        <v>14.571428571428571</v>
      </c>
      <c r="O148" s="90" t="s">
        <v>1817</v>
      </c>
      <c r="P148" s="90">
        <v>1</v>
      </c>
      <c r="Q148" s="92">
        <f t="shared" si="52"/>
        <v>100</v>
      </c>
      <c r="R148" s="93">
        <f t="shared" si="53"/>
        <v>14.571428571428571</v>
      </c>
      <c r="S148" s="93">
        <f t="shared" si="54"/>
        <v>14.571428571428571</v>
      </c>
      <c r="T148" s="93">
        <f t="shared" si="55"/>
        <v>14.571428571428571</v>
      </c>
      <c r="U148" s="94" t="str">
        <f t="shared" si="56"/>
        <v>CUMPLIDA</v>
      </c>
      <c r="V148" s="94" t="str">
        <f t="shared" si="57"/>
        <v>CUMPLIDO</v>
      </c>
      <c r="W148" s="81" t="s">
        <v>1854</v>
      </c>
      <c r="X148" s="81" t="str">
        <f t="shared" si="63"/>
        <v>H16AC2020</v>
      </c>
      <c r="Y148" s="95">
        <f t="shared" si="58"/>
        <v>1</v>
      </c>
      <c r="Z148" s="95" t="str">
        <f t="shared" si="64"/>
        <v>H16AC2020 - 1</v>
      </c>
      <c r="AA148" s="77">
        <f t="shared" si="45"/>
        <v>5</v>
      </c>
      <c r="AB148" s="77">
        <f t="shared" si="46"/>
        <v>5</v>
      </c>
      <c r="AC148" s="77" t="str">
        <f t="shared" si="59"/>
        <v>H16AC2020.</v>
      </c>
      <c r="AD148" s="77" t="str">
        <f t="shared" si="47"/>
        <v>H16AC2020</v>
      </c>
      <c r="AE148" s="96"/>
      <c r="AF148" s="97"/>
      <c r="AG148" s="98"/>
    </row>
    <row r="149" spans="1:33" s="10" customFormat="1" ht="234.75" customHeight="1" x14ac:dyDescent="0.2">
      <c r="A149" s="81">
        <f>IF(ISBLANK(D149),"",COUNTA($D$2:D149))</f>
        <v>102</v>
      </c>
      <c r="B149" s="82">
        <f t="shared" si="44"/>
        <v>148</v>
      </c>
      <c r="C149" s="83"/>
      <c r="D149" s="90" t="s">
        <v>676</v>
      </c>
      <c r="E149" s="99" t="s">
        <v>1034</v>
      </c>
      <c r="F149" s="100" t="s">
        <v>1827</v>
      </c>
      <c r="G149" s="100" t="s">
        <v>1828</v>
      </c>
      <c r="H149" s="107" t="s">
        <v>1829</v>
      </c>
      <c r="I149" s="107" t="s">
        <v>1830</v>
      </c>
      <c r="J149" s="108" t="s">
        <v>1831</v>
      </c>
      <c r="K149" s="108">
        <v>1</v>
      </c>
      <c r="L149" s="112">
        <v>44640</v>
      </c>
      <c r="M149" s="195">
        <v>44915</v>
      </c>
      <c r="N149" s="88">
        <f t="shared" si="62"/>
        <v>39.285714285714285</v>
      </c>
      <c r="O149" s="90" t="s">
        <v>1662</v>
      </c>
      <c r="P149" s="90">
        <v>0</v>
      </c>
      <c r="Q149" s="92">
        <f t="shared" si="52"/>
        <v>0</v>
      </c>
      <c r="R149" s="93">
        <f t="shared" si="53"/>
        <v>0</v>
      </c>
      <c r="S149" s="93">
        <f t="shared" si="54"/>
        <v>0</v>
      </c>
      <c r="T149" s="93">
        <f t="shared" si="55"/>
        <v>39.285714285714285</v>
      </c>
      <c r="U149" s="94" t="str">
        <f t="shared" si="56"/>
        <v>VENCIDA</v>
      </c>
      <c r="V149" s="94" t="str">
        <f t="shared" si="57"/>
        <v>VENCIDO</v>
      </c>
      <c r="W149" s="81" t="s">
        <v>1854</v>
      </c>
      <c r="X149" s="81" t="str">
        <f t="shared" si="63"/>
        <v>H17AC2020</v>
      </c>
      <c r="Y149" s="95">
        <f t="shared" si="58"/>
        <v>1</v>
      </c>
      <c r="Z149" s="95" t="str">
        <f t="shared" si="64"/>
        <v>H17AC2020 - 1</v>
      </c>
      <c r="AA149" s="77">
        <f t="shared" si="45"/>
        <v>1</v>
      </c>
      <c r="AB149" s="77">
        <f t="shared" si="46"/>
        <v>1</v>
      </c>
      <c r="AC149" s="77" t="str">
        <f t="shared" si="59"/>
        <v>H17AC2020.</v>
      </c>
      <c r="AD149" s="77" t="str">
        <f t="shared" si="47"/>
        <v>H17AC2020</v>
      </c>
      <c r="AE149" s="96"/>
      <c r="AF149" s="97"/>
      <c r="AG149" s="98"/>
    </row>
    <row r="150" spans="1:33" s="10" customFormat="1" ht="264" customHeight="1" x14ac:dyDescent="0.2">
      <c r="A150" s="81">
        <f>IF(ISBLANK(D150),"",COUNTA($D$2:D150))</f>
        <v>103</v>
      </c>
      <c r="B150" s="82">
        <f t="shared" si="44"/>
        <v>149</v>
      </c>
      <c r="C150" s="83"/>
      <c r="D150" s="99" t="s">
        <v>1832</v>
      </c>
      <c r="E150" s="99" t="s">
        <v>1833</v>
      </c>
      <c r="F150" s="100" t="s">
        <v>1834</v>
      </c>
      <c r="G150" s="100" t="s">
        <v>1835</v>
      </c>
      <c r="H150" s="107" t="s">
        <v>1836</v>
      </c>
      <c r="I150" s="107" t="s">
        <v>1837</v>
      </c>
      <c r="J150" s="108" t="s">
        <v>1838</v>
      </c>
      <c r="K150" s="108">
        <v>1</v>
      </c>
      <c r="L150" s="112">
        <v>44640</v>
      </c>
      <c r="M150" s="195">
        <v>44711</v>
      </c>
      <c r="N150" s="88">
        <f t="shared" si="62"/>
        <v>10.142857142857142</v>
      </c>
      <c r="O150" s="90" t="s">
        <v>1662</v>
      </c>
      <c r="P150" s="90">
        <v>0</v>
      </c>
      <c r="Q150" s="92">
        <f t="shared" si="52"/>
        <v>0</v>
      </c>
      <c r="R150" s="93">
        <f t="shared" si="53"/>
        <v>0</v>
      </c>
      <c r="S150" s="93">
        <f t="shared" si="54"/>
        <v>0</v>
      </c>
      <c r="T150" s="93">
        <f t="shared" si="55"/>
        <v>10.142857142857142</v>
      </c>
      <c r="U150" s="94" t="str">
        <f t="shared" si="56"/>
        <v>VENCIDA</v>
      </c>
      <c r="V150" s="94" t="str">
        <f t="shared" si="57"/>
        <v>VENCIDO</v>
      </c>
      <c r="W150" s="81" t="s">
        <v>1854</v>
      </c>
      <c r="X150" s="81" t="str">
        <f t="shared" si="63"/>
        <v>H18AC2020</v>
      </c>
      <c r="Y150" s="95">
        <f t="shared" si="58"/>
        <v>1</v>
      </c>
      <c r="Z150" s="95" t="str">
        <f t="shared" si="64"/>
        <v>H18AC2020 - 1</v>
      </c>
      <c r="AA150" s="77">
        <f t="shared" si="45"/>
        <v>1</v>
      </c>
      <c r="AB150" s="77">
        <f t="shared" si="46"/>
        <v>1</v>
      </c>
      <c r="AC150" s="77" t="str">
        <f t="shared" si="59"/>
        <v>H18AC2020.</v>
      </c>
      <c r="AD150" s="77" t="str">
        <f t="shared" si="47"/>
        <v>H18AC2020</v>
      </c>
      <c r="AE150" s="96"/>
      <c r="AF150" s="97"/>
      <c r="AG150" s="98"/>
    </row>
    <row r="151" spans="1:33" s="10" customFormat="1" ht="234.75" customHeight="1" x14ac:dyDescent="0.2">
      <c r="A151" s="81">
        <f>IF(ISBLANK(D151),"",COUNTA($D$2:D151))</f>
        <v>104</v>
      </c>
      <c r="B151" s="82">
        <f t="shared" si="44"/>
        <v>150</v>
      </c>
      <c r="C151" s="83"/>
      <c r="D151" s="99" t="s">
        <v>767</v>
      </c>
      <c r="E151" s="99" t="s">
        <v>1034</v>
      </c>
      <c r="F151" s="100" t="s">
        <v>1839</v>
      </c>
      <c r="G151" s="100" t="s">
        <v>1840</v>
      </c>
      <c r="H151" s="107" t="s">
        <v>1841</v>
      </c>
      <c r="I151" s="107" t="s">
        <v>1842</v>
      </c>
      <c r="J151" s="108" t="s">
        <v>1831</v>
      </c>
      <c r="K151" s="108">
        <v>1</v>
      </c>
      <c r="L151" s="112">
        <v>44640</v>
      </c>
      <c r="M151" s="195">
        <v>44915</v>
      </c>
      <c r="N151" s="88">
        <f t="shared" si="62"/>
        <v>39.285714285714285</v>
      </c>
      <c r="O151" s="90" t="s">
        <v>1662</v>
      </c>
      <c r="P151" s="90">
        <v>0</v>
      </c>
      <c r="Q151" s="92">
        <f t="shared" si="52"/>
        <v>0</v>
      </c>
      <c r="R151" s="93">
        <f t="shared" si="53"/>
        <v>0</v>
      </c>
      <c r="S151" s="93">
        <f t="shared" si="54"/>
        <v>0</v>
      </c>
      <c r="T151" s="93">
        <f t="shared" si="55"/>
        <v>39.285714285714285</v>
      </c>
      <c r="U151" s="94" t="str">
        <f t="shared" si="56"/>
        <v>VENCIDA</v>
      </c>
      <c r="V151" s="94" t="str">
        <f t="shared" si="57"/>
        <v>VENCIDO</v>
      </c>
      <c r="W151" s="81" t="s">
        <v>1854</v>
      </c>
      <c r="X151" s="81" t="str">
        <f t="shared" si="63"/>
        <v>H19AC2020</v>
      </c>
      <c r="Y151" s="95">
        <f t="shared" si="58"/>
        <v>1</v>
      </c>
      <c r="Z151" s="95" t="str">
        <f t="shared" si="64"/>
        <v>H19AC2020 - 1</v>
      </c>
      <c r="AA151" s="77">
        <f t="shared" si="45"/>
        <v>1</v>
      </c>
      <c r="AB151" s="77">
        <f t="shared" si="46"/>
        <v>1</v>
      </c>
      <c r="AC151" s="77" t="str">
        <f t="shared" si="59"/>
        <v>H19AC2020.</v>
      </c>
      <c r="AD151" s="77" t="str">
        <f t="shared" si="47"/>
        <v>H19AC2020</v>
      </c>
      <c r="AE151" s="96"/>
      <c r="AF151" s="97"/>
      <c r="AG151" s="98"/>
    </row>
    <row r="152" spans="1:33" s="10" customFormat="1" ht="234.75" customHeight="1" x14ac:dyDescent="0.2">
      <c r="A152" s="81">
        <f>IF(ISBLANK(D152),"",COUNTA($D$2:D152))</f>
        <v>105</v>
      </c>
      <c r="B152" s="82">
        <f t="shared" si="44"/>
        <v>151</v>
      </c>
      <c r="C152" s="83"/>
      <c r="D152" s="99" t="s">
        <v>676</v>
      </c>
      <c r="E152" s="99" t="s">
        <v>1833</v>
      </c>
      <c r="F152" s="100" t="s">
        <v>1843</v>
      </c>
      <c r="G152" s="100" t="s">
        <v>1844</v>
      </c>
      <c r="H152" s="107" t="s">
        <v>1845</v>
      </c>
      <c r="I152" s="107" t="s">
        <v>1846</v>
      </c>
      <c r="J152" s="108" t="s">
        <v>1847</v>
      </c>
      <c r="K152" s="108">
        <v>1</v>
      </c>
      <c r="L152" s="112">
        <v>44640</v>
      </c>
      <c r="M152" s="195">
        <v>44774</v>
      </c>
      <c r="N152" s="88">
        <f t="shared" si="62"/>
        <v>19.142857142857142</v>
      </c>
      <c r="O152" s="90" t="s">
        <v>2113</v>
      </c>
      <c r="P152" s="90">
        <v>0</v>
      </c>
      <c r="Q152" s="92">
        <f t="shared" si="52"/>
        <v>0</v>
      </c>
      <c r="R152" s="93">
        <f t="shared" si="53"/>
        <v>0</v>
      </c>
      <c r="S152" s="93">
        <f t="shared" si="54"/>
        <v>0</v>
      </c>
      <c r="T152" s="93">
        <f t="shared" si="55"/>
        <v>19.142857142857142</v>
      </c>
      <c r="U152" s="94" t="str">
        <f t="shared" si="56"/>
        <v>VENCIDA</v>
      </c>
      <c r="V152" s="94" t="str">
        <f t="shared" si="57"/>
        <v>VENCIDO</v>
      </c>
      <c r="W152" s="81" t="s">
        <v>1854</v>
      </c>
      <c r="X152" s="81" t="str">
        <f t="shared" si="63"/>
        <v>H20AC2020</v>
      </c>
      <c r="Y152" s="95">
        <f t="shared" si="58"/>
        <v>1</v>
      </c>
      <c r="Z152" s="95" t="str">
        <f t="shared" si="64"/>
        <v>H20AC2020 - 1</v>
      </c>
      <c r="AA152" s="77">
        <f t="shared" si="45"/>
        <v>1</v>
      </c>
      <c r="AB152" s="77">
        <f t="shared" si="46"/>
        <v>1</v>
      </c>
      <c r="AC152" s="77" t="str">
        <f t="shared" si="59"/>
        <v>H20AC2020.</v>
      </c>
      <c r="AD152" s="77" t="str">
        <f t="shared" si="47"/>
        <v>H20AC2020</v>
      </c>
      <c r="AE152" s="96"/>
      <c r="AF152" s="97"/>
      <c r="AG152" s="98"/>
    </row>
    <row r="153" spans="1:33" s="10" customFormat="1" ht="234.75" customHeight="1" x14ac:dyDescent="0.2">
      <c r="A153" s="81">
        <f>IF(ISBLANK(D153),"",COUNTA($D$2:D153))</f>
        <v>106</v>
      </c>
      <c r="B153" s="82">
        <f t="shared" si="44"/>
        <v>152</v>
      </c>
      <c r="C153" s="83"/>
      <c r="D153" s="82" t="s">
        <v>678</v>
      </c>
      <c r="E153" s="82" t="s">
        <v>1355</v>
      </c>
      <c r="F153" s="84" t="s">
        <v>1755</v>
      </c>
      <c r="G153" s="84" t="s">
        <v>1747</v>
      </c>
      <c r="H153" s="84" t="s">
        <v>1757</v>
      </c>
      <c r="I153" s="84" t="s">
        <v>1748</v>
      </c>
      <c r="J153" s="81" t="s">
        <v>1759</v>
      </c>
      <c r="K153" s="81">
        <v>1</v>
      </c>
      <c r="L153" s="124">
        <v>44563</v>
      </c>
      <c r="M153" s="202">
        <v>44772</v>
      </c>
      <c r="N153" s="88">
        <f t="shared" ref="N153" si="65">(+M153-L153)/7</f>
        <v>29.857142857142858</v>
      </c>
      <c r="O153" s="82" t="s">
        <v>1750</v>
      </c>
      <c r="P153" s="90">
        <v>0</v>
      </c>
      <c r="Q153" s="92">
        <f t="shared" si="52"/>
        <v>0</v>
      </c>
      <c r="R153" s="93">
        <f t="shared" si="53"/>
        <v>0</v>
      </c>
      <c r="S153" s="93">
        <f t="shared" si="54"/>
        <v>0</v>
      </c>
      <c r="T153" s="93">
        <f t="shared" si="55"/>
        <v>29.857142857142858</v>
      </c>
      <c r="U153" s="94" t="str">
        <f t="shared" si="56"/>
        <v>VENCIDA</v>
      </c>
      <c r="V153" s="94" t="str">
        <f t="shared" si="57"/>
        <v>VENCIDO</v>
      </c>
      <c r="W153" s="81" t="s">
        <v>1753</v>
      </c>
      <c r="X153" s="81" t="str">
        <f t="shared" si="63"/>
        <v>H1AT232</v>
      </c>
      <c r="Y153" s="95">
        <f t="shared" si="58"/>
        <v>1</v>
      </c>
      <c r="Z153" s="95" t="str">
        <f t="shared" si="64"/>
        <v>H1AT232 - 1</v>
      </c>
      <c r="AA153" s="77">
        <f t="shared" si="45"/>
        <v>1</v>
      </c>
      <c r="AB153" s="77">
        <f t="shared" si="46"/>
        <v>1</v>
      </c>
      <c r="AC153" s="77" t="str">
        <f t="shared" si="59"/>
        <v>H1AT232.</v>
      </c>
      <c r="AD153" s="77" t="str">
        <f t="shared" si="47"/>
        <v>H1AT232</v>
      </c>
      <c r="AE153" s="96"/>
      <c r="AF153" s="97"/>
      <c r="AG153" s="98"/>
    </row>
    <row r="154" spans="1:33" s="10" customFormat="1" ht="225" customHeight="1" x14ac:dyDescent="0.2">
      <c r="A154" s="81" t="str">
        <f>IF(ISBLANK(D154),"",COUNTA($D$2:D154))</f>
        <v/>
      </c>
      <c r="B154" s="82">
        <f t="shared" si="44"/>
        <v>153</v>
      </c>
      <c r="C154" s="83"/>
      <c r="D154" s="82"/>
      <c r="E154" s="82" t="s">
        <v>1355</v>
      </c>
      <c r="F154" s="84" t="s">
        <v>1756</v>
      </c>
      <c r="G154" s="84" t="s">
        <v>1747</v>
      </c>
      <c r="H154" s="84" t="s">
        <v>1758</v>
      </c>
      <c r="I154" s="84" t="s">
        <v>1749</v>
      </c>
      <c r="J154" s="81" t="s">
        <v>1760</v>
      </c>
      <c r="K154" s="81">
        <v>1</v>
      </c>
      <c r="L154" s="124">
        <v>44607</v>
      </c>
      <c r="M154" s="202">
        <v>44614</v>
      </c>
      <c r="N154" s="88">
        <f t="shared" si="62"/>
        <v>1</v>
      </c>
      <c r="O154" s="82" t="s">
        <v>1750</v>
      </c>
      <c r="P154" s="90">
        <v>1</v>
      </c>
      <c r="Q154" s="92">
        <f t="shared" si="52"/>
        <v>100</v>
      </c>
      <c r="R154" s="93">
        <f t="shared" si="53"/>
        <v>1</v>
      </c>
      <c r="S154" s="93">
        <f t="shared" si="54"/>
        <v>1</v>
      </c>
      <c r="T154" s="93">
        <f t="shared" si="55"/>
        <v>1</v>
      </c>
      <c r="U154" s="94" t="str">
        <f t="shared" si="56"/>
        <v>CUMPLIDA</v>
      </c>
      <c r="V154" s="94" t="str">
        <f t="shared" si="57"/>
        <v/>
      </c>
      <c r="W154" s="81" t="s">
        <v>1753</v>
      </c>
      <c r="X154" s="81" t="str">
        <f t="shared" si="63"/>
        <v>H1AT232</v>
      </c>
      <c r="Y154" s="95">
        <f t="shared" si="58"/>
        <v>2</v>
      </c>
      <c r="Z154" s="95" t="str">
        <f t="shared" si="64"/>
        <v>H1AT232 - 2</v>
      </c>
      <c r="AA154" s="77">
        <f t="shared" si="45"/>
        <v>5</v>
      </c>
      <c r="AB154" s="77">
        <f t="shared" si="46"/>
        <v>5</v>
      </c>
      <c r="AC154" s="77" t="str">
        <f t="shared" si="59"/>
        <v>H1AT232.</v>
      </c>
      <c r="AD154" s="77" t="str">
        <f t="shared" si="47"/>
        <v>H1AT232</v>
      </c>
      <c r="AE154" s="96"/>
      <c r="AF154" s="97"/>
      <c r="AG154" s="98"/>
    </row>
    <row r="155" spans="1:33" s="10" customFormat="1" ht="357" customHeight="1" x14ac:dyDescent="0.2">
      <c r="A155" s="81">
        <f>IF(ISBLANK(D155),"",COUNTA($D$2:D155))</f>
        <v>107</v>
      </c>
      <c r="B155" s="82">
        <f t="shared" si="44"/>
        <v>154</v>
      </c>
      <c r="C155" s="83"/>
      <c r="D155" s="82" t="s">
        <v>1279</v>
      </c>
      <c r="E155" s="82" t="s">
        <v>1393</v>
      </c>
      <c r="F155" s="84" t="s">
        <v>1702</v>
      </c>
      <c r="G155" s="84" t="s">
        <v>1718</v>
      </c>
      <c r="H155" s="107" t="s">
        <v>2364</v>
      </c>
      <c r="I155" s="107" t="s">
        <v>2365</v>
      </c>
      <c r="J155" s="108" t="s">
        <v>2366</v>
      </c>
      <c r="K155" s="108">
        <v>1</v>
      </c>
      <c r="L155" s="103">
        <v>44896</v>
      </c>
      <c r="M155" s="196">
        <v>45107</v>
      </c>
      <c r="N155" s="88">
        <f t="shared" si="62"/>
        <v>30.142857142857142</v>
      </c>
      <c r="O155" s="99" t="s">
        <v>1638</v>
      </c>
      <c r="P155" s="90">
        <v>0</v>
      </c>
      <c r="Q155" s="92">
        <f t="shared" si="52"/>
        <v>0</v>
      </c>
      <c r="R155" s="93">
        <f t="shared" si="53"/>
        <v>0</v>
      </c>
      <c r="S155" s="93">
        <f t="shared" si="54"/>
        <v>0</v>
      </c>
      <c r="T155" s="93">
        <f t="shared" si="55"/>
        <v>30.142857142857142</v>
      </c>
      <c r="U155" s="94" t="str">
        <f t="shared" si="56"/>
        <v>VENCIDA</v>
      </c>
      <c r="V155" s="94" t="str">
        <f t="shared" si="57"/>
        <v>VENCIDO</v>
      </c>
      <c r="W155" s="81" t="s">
        <v>1717</v>
      </c>
      <c r="X155" s="81" t="str">
        <f t="shared" si="63"/>
        <v>H1ACC1234</v>
      </c>
      <c r="Y155" s="95">
        <f t="shared" si="58"/>
        <v>1</v>
      </c>
      <c r="Z155" s="95" t="str">
        <f t="shared" si="64"/>
        <v>H1ACC1234 - 1</v>
      </c>
      <c r="AA155" s="77">
        <f t="shared" si="45"/>
        <v>1</v>
      </c>
      <c r="AB155" s="77">
        <f t="shared" si="46"/>
        <v>1</v>
      </c>
      <c r="AC155" s="77" t="str">
        <f t="shared" si="59"/>
        <v>H1ACC1234.</v>
      </c>
      <c r="AD155" s="77" t="str">
        <f t="shared" si="47"/>
        <v>H1ACC1234</v>
      </c>
      <c r="AE155" s="96"/>
      <c r="AF155" s="97"/>
      <c r="AG155" s="98"/>
    </row>
    <row r="156" spans="1:33" s="10" customFormat="1" ht="357" customHeight="1" x14ac:dyDescent="0.2">
      <c r="A156" s="81">
        <f>IF(ISBLANK(D156),"",COUNTA($D$2:D156))</f>
        <v>108</v>
      </c>
      <c r="B156" s="82">
        <f t="shared" si="44"/>
        <v>155</v>
      </c>
      <c r="C156" s="83"/>
      <c r="D156" s="82" t="s">
        <v>764</v>
      </c>
      <c r="E156" s="82" t="s">
        <v>143</v>
      </c>
      <c r="F156" s="84" t="s">
        <v>1754</v>
      </c>
      <c r="G156" s="84" t="s">
        <v>1675</v>
      </c>
      <c r="H156" s="84" t="s">
        <v>1694</v>
      </c>
      <c r="I156" s="84" t="s">
        <v>1695</v>
      </c>
      <c r="J156" s="81" t="s">
        <v>1693</v>
      </c>
      <c r="K156" s="81">
        <v>1</v>
      </c>
      <c r="L156" s="123">
        <v>44564</v>
      </c>
      <c r="M156" s="200">
        <v>44654</v>
      </c>
      <c r="N156" s="88">
        <f t="shared" si="62"/>
        <v>12.857142857142858</v>
      </c>
      <c r="O156" s="90" t="s">
        <v>1638</v>
      </c>
      <c r="P156" s="90">
        <v>1</v>
      </c>
      <c r="Q156" s="92">
        <f t="shared" si="52"/>
        <v>100</v>
      </c>
      <c r="R156" s="93">
        <f t="shared" si="53"/>
        <v>12.857142857142858</v>
      </c>
      <c r="S156" s="93">
        <f t="shared" si="54"/>
        <v>12.857142857142858</v>
      </c>
      <c r="T156" s="93">
        <f t="shared" si="55"/>
        <v>12.857142857142858</v>
      </c>
      <c r="U156" s="94" t="str">
        <f t="shared" si="56"/>
        <v>CUMPLIDA</v>
      </c>
      <c r="V156" s="94" t="str">
        <f t="shared" si="57"/>
        <v>CUMPLIDO</v>
      </c>
      <c r="W156" s="81" t="s">
        <v>1717</v>
      </c>
      <c r="X156" s="81" t="str">
        <f t="shared" si="63"/>
        <v>H4ACC1234</v>
      </c>
      <c r="Y156" s="95">
        <f t="shared" si="58"/>
        <v>1</v>
      </c>
      <c r="Z156" s="95" t="str">
        <f t="shared" si="64"/>
        <v>H4ACC1234 - 1</v>
      </c>
      <c r="AA156" s="77">
        <f t="shared" si="45"/>
        <v>5</v>
      </c>
      <c r="AB156" s="77">
        <f t="shared" si="46"/>
        <v>5</v>
      </c>
      <c r="AC156" s="77" t="str">
        <f t="shared" si="59"/>
        <v>H4ACC1234.</v>
      </c>
      <c r="AD156" s="77" t="str">
        <f t="shared" si="47"/>
        <v>H4ACC1234</v>
      </c>
      <c r="AE156" s="96"/>
      <c r="AF156" s="97"/>
      <c r="AG156" s="98"/>
    </row>
    <row r="157" spans="1:33" s="10" customFormat="1" ht="357" customHeight="1" x14ac:dyDescent="0.2">
      <c r="A157" s="81">
        <f>IF(ISBLANK(D157),"",COUNTA($D$2:D157))</f>
        <v>109</v>
      </c>
      <c r="B157" s="82">
        <f t="shared" ref="B157:B220" si="66">ROW()-1</f>
        <v>156</v>
      </c>
      <c r="C157" s="83"/>
      <c r="D157" s="82" t="s">
        <v>1666</v>
      </c>
      <c r="E157" s="82" t="s">
        <v>29</v>
      </c>
      <c r="F157" s="84" t="s">
        <v>1703</v>
      </c>
      <c r="G157" s="84" t="s">
        <v>1676</v>
      </c>
      <c r="H157" s="109" t="s">
        <v>1690</v>
      </c>
      <c r="I157" s="100" t="s">
        <v>1691</v>
      </c>
      <c r="J157" s="81" t="s">
        <v>1696</v>
      </c>
      <c r="K157" s="99">
        <v>1</v>
      </c>
      <c r="L157" s="123">
        <v>44564</v>
      </c>
      <c r="M157" s="200">
        <v>44715</v>
      </c>
      <c r="N157" s="88">
        <f t="shared" si="62"/>
        <v>21.571428571428573</v>
      </c>
      <c r="O157" s="90" t="s">
        <v>1716</v>
      </c>
      <c r="P157" s="90">
        <v>1</v>
      </c>
      <c r="Q157" s="92">
        <f t="shared" si="52"/>
        <v>100</v>
      </c>
      <c r="R157" s="93">
        <f t="shared" si="53"/>
        <v>21.571428571428573</v>
      </c>
      <c r="S157" s="93">
        <f t="shared" si="54"/>
        <v>21.571428571428573</v>
      </c>
      <c r="T157" s="93">
        <f t="shared" si="55"/>
        <v>21.571428571428573</v>
      </c>
      <c r="U157" s="94" t="str">
        <f t="shared" si="56"/>
        <v>CUMPLIDA</v>
      </c>
      <c r="V157" s="94" t="str">
        <f t="shared" si="57"/>
        <v>CUMPLIDO</v>
      </c>
      <c r="W157" s="81" t="s">
        <v>1717</v>
      </c>
      <c r="X157" s="81" t="str">
        <f t="shared" si="63"/>
        <v>H5ACC1234</v>
      </c>
      <c r="Y157" s="95">
        <f t="shared" si="58"/>
        <v>1</v>
      </c>
      <c r="Z157" s="95" t="str">
        <f t="shared" si="64"/>
        <v>H5ACC1234 - 1</v>
      </c>
      <c r="AA157" s="77">
        <f t="shared" si="45"/>
        <v>5</v>
      </c>
      <c r="AB157" s="77">
        <f t="shared" si="46"/>
        <v>5</v>
      </c>
      <c r="AC157" s="77" t="str">
        <f t="shared" si="59"/>
        <v>H5ACC1234.</v>
      </c>
      <c r="AD157" s="77" t="str">
        <f t="shared" si="47"/>
        <v>H5ACC1234</v>
      </c>
      <c r="AE157" s="96"/>
      <c r="AF157" s="97"/>
      <c r="AG157" s="98"/>
    </row>
    <row r="158" spans="1:33" s="10" customFormat="1" ht="357" customHeight="1" x14ac:dyDescent="0.2">
      <c r="A158" s="81">
        <f>IF(ISBLANK(D158),"",COUNTA($D$2:D158))</f>
        <v>110</v>
      </c>
      <c r="B158" s="82">
        <f t="shared" si="66"/>
        <v>157</v>
      </c>
      <c r="C158" s="83"/>
      <c r="D158" s="82" t="s">
        <v>764</v>
      </c>
      <c r="E158" s="82" t="s">
        <v>143</v>
      </c>
      <c r="F158" s="84" t="s">
        <v>1704</v>
      </c>
      <c r="G158" s="84" t="s">
        <v>1677</v>
      </c>
      <c r="H158" s="84" t="s">
        <v>1697</v>
      </c>
      <c r="I158" s="84" t="s">
        <v>1695</v>
      </c>
      <c r="J158" s="81" t="s">
        <v>1693</v>
      </c>
      <c r="K158" s="81">
        <v>1</v>
      </c>
      <c r="L158" s="123">
        <v>44564</v>
      </c>
      <c r="M158" s="200">
        <v>44654</v>
      </c>
      <c r="N158" s="88">
        <f t="shared" si="62"/>
        <v>12.857142857142858</v>
      </c>
      <c r="O158" s="90" t="s">
        <v>1638</v>
      </c>
      <c r="P158" s="90">
        <v>1</v>
      </c>
      <c r="Q158" s="92">
        <f t="shared" si="52"/>
        <v>100</v>
      </c>
      <c r="R158" s="93">
        <f t="shared" si="53"/>
        <v>12.857142857142858</v>
      </c>
      <c r="S158" s="93">
        <f t="shared" si="54"/>
        <v>12.857142857142858</v>
      </c>
      <c r="T158" s="93">
        <f t="shared" si="55"/>
        <v>12.857142857142858</v>
      </c>
      <c r="U158" s="94" t="str">
        <f t="shared" si="56"/>
        <v>CUMPLIDA</v>
      </c>
      <c r="V158" s="94" t="str">
        <f t="shared" si="57"/>
        <v>CUMPLIDO</v>
      </c>
      <c r="W158" s="81" t="s">
        <v>1717</v>
      </c>
      <c r="X158" s="81" t="str">
        <f t="shared" si="63"/>
        <v>H6ACC1234</v>
      </c>
      <c r="Y158" s="95">
        <f t="shared" si="58"/>
        <v>1</v>
      </c>
      <c r="Z158" s="95" t="str">
        <f t="shared" si="64"/>
        <v>H6ACC1234 - 1</v>
      </c>
      <c r="AA158" s="77">
        <f t="shared" si="45"/>
        <v>5</v>
      </c>
      <c r="AB158" s="77">
        <f t="shared" si="46"/>
        <v>5</v>
      </c>
      <c r="AC158" s="77" t="str">
        <f t="shared" si="59"/>
        <v>H6ACC1234.</v>
      </c>
      <c r="AD158" s="77" t="str">
        <f t="shared" si="47"/>
        <v>H6ACC1234</v>
      </c>
      <c r="AE158" s="96"/>
      <c r="AF158" s="97"/>
      <c r="AG158" s="98"/>
    </row>
    <row r="159" spans="1:33" s="10" customFormat="1" ht="357" customHeight="1" x14ac:dyDescent="0.2">
      <c r="A159" s="81">
        <f>IF(ISBLANK(D159),"",COUNTA($D$2:D159))</f>
        <v>111</v>
      </c>
      <c r="B159" s="82">
        <f t="shared" si="66"/>
        <v>158</v>
      </c>
      <c r="C159" s="83"/>
      <c r="D159" s="82" t="s">
        <v>1667</v>
      </c>
      <c r="E159" s="82" t="s">
        <v>143</v>
      </c>
      <c r="F159" s="84" t="s">
        <v>1705</v>
      </c>
      <c r="G159" s="84" t="s">
        <v>1678</v>
      </c>
      <c r="H159" s="84" t="s">
        <v>1697</v>
      </c>
      <c r="I159" s="84" t="s">
        <v>1695</v>
      </c>
      <c r="J159" s="81" t="s">
        <v>1693</v>
      </c>
      <c r="K159" s="81">
        <v>1</v>
      </c>
      <c r="L159" s="123">
        <v>44564</v>
      </c>
      <c r="M159" s="200">
        <v>44654</v>
      </c>
      <c r="N159" s="88">
        <f t="shared" si="62"/>
        <v>12.857142857142858</v>
      </c>
      <c r="O159" s="90" t="s">
        <v>1638</v>
      </c>
      <c r="P159" s="90">
        <v>1</v>
      </c>
      <c r="Q159" s="92">
        <f t="shared" si="52"/>
        <v>100</v>
      </c>
      <c r="R159" s="93">
        <f t="shared" si="53"/>
        <v>12.857142857142858</v>
      </c>
      <c r="S159" s="93">
        <f t="shared" si="54"/>
        <v>12.857142857142858</v>
      </c>
      <c r="T159" s="93">
        <f t="shared" si="55"/>
        <v>12.857142857142858</v>
      </c>
      <c r="U159" s="94" t="str">
        <f t="shared" si="56"/>
        <v>CUMPLIDA</v>
      </c>
      <c r="V159" s="94" t="str">
        <f t="shared" si="57"/>
        <v>CUMPLIDO</v>
      </c>
      <c r="W159" s="81" t="s">
        <v>1717</v>
      </c>
      <c r="X159" s="81" t="str">
        <f t="shared" si="63"/>
        <v>H7ACC1234</v>
      </c>
      <c r="Y159" s="95">
        <f t="shared" si="58"/>
        <v>1</v>
      </c>
      <c r="Z159" s="95" t="str">
        <f t="shared" si="64"/>
        <v>H7ACC1234 - 1</v>
      </c>
      <c r="AA159" s="77">
        <f t="shared" ref="AA159:AA222" si="67">IF(U159="VENCIDA",1,IF(U159="PRÓXIMA A VENCER",2,IF(U159="EN TERMINO",3,IF(U159="CON AVANCE",4,IF(U159="CUMPLIDA",5,)))))</f>
        <v>5</v>
      </c>
      <c r="AB159" s="77">
        <f t="shared" ref="AB159:AB222" si="68">IF(Y160=Y159+1,MIN(AA159,AB160),AA159)</f>
        <v>5</v>
      </c>
      <c r="AC159" s="77" t="str">
        <f t="shared" si="59"/>
        <v>H7ACC1234.</v>
      </c>
      <c r="AD159" s="77" t="str">
        <f t="shared" ref="AD159:AD222" si="69">IFERROR(MID(AC159,1,FIND(".",AC159,1)-1),AC159)</f>
        <v>H7ACC1234</v>
      </c>
      <c r="AE159" s="96"/>
      <c r="AF159" s="97"/>
      <c r="AG159" s="98"/>
    </row>
    <row r="160" spans="1:33" s="10" customFormat="1" ht="357" customHeight="1" x14ac:dyDescent="0.2">
      <c r="A160" s="81">
        <f>IF(ISBLANK(D160),"",COUNTA($D$2:D160))</f>
        <v>112</v>
      </c>
      <c r="B160" s="82">
        <f t="shared" si="66"/>
        <v>159</v>
      </c>
      <c r="C160" s="83"/>
      <c r="D160" s="82" t="s">
        <v>764</v>
      </c>
      <c r="E160" s="82" t="s">
        <v>143</v>
      </c>
      <c r="F160" s="84" t="s">
        <v>1706</v>
      </c>
      <c r="G160" s="84" t="s">
        <v>1679</v>
      </c>
      <c r="H160" s="84" t="s">
        <v>1697</v>
      </c>
      <c r="I160" s="84" t="s">
        <v>1695</v>
      </c>
      <c r="J160" s="81" t="s">
        <v>1693</v>
      </c>
      <c r="K160" s="81">
        <v>1</v>
      </c>
      <c r="L160" s="123">
        <v>44564</v>
      </c>
      <c r="M160" s="200">
        <v>44654</v>
      </c>
      <c r="N160" s="88">
        <f t="shared" si="62"/>
        <v>12.857142857142858</v>
      </c>
      <c r="O160" s="90" t="s">
        <v>1638</v>
      </c>
      <c r="P160" s="90">
        <v>1</v>
      </c>
      <c r="Q160" s="92">
        <f t="shared" si="52"/>
        <v>100</v>
      </c>
      <c r="R160" s="93">
        <f t="shared" si="53"/>
        <v>12.857142857142858</v>
      </c>
      <c r="S160" s="93">
        <f t="shared" si="54"/>
        <v>12.857142857142858</v>
      </c>
      <c r="T160" s="93">
        <f t="shared" si="55"/>
        <v>12.857142857142858</v>
      </c>
      <c r="U160" s="94" t="str">
        <f t="shared" si="56"/>
        <v>CUMPLIDA</v>
      </c>
      <c r="V160" s="94" t="str">
        <f t="shared" si="57"/>
        <v>CUMPLIDO</v>
      </c>
      <c r="W160" s="81" t="s">
        <v>1717</v>
      </c>
      <c r="X160" s="81" t="str">
        <f t="shared" si="63"/>
        <v>H8ACC1234</v>
      </c>
      <c r="Y160" s="95">
        <f t="shared" si="58"/>
        <v>1</v>
      </c>
      <c r="Z160" s="95" t="str">
        <f t="shared" si="64"/>
        <v>H8ACC1234 - 1</v>
      </c>
      <c r="AA160" s="77">
        <f t="shared" si="67"/>
        <v>5</v>
      </c>
      <c r="AB160" s="77">
        <f t="shared" si="68"/>
        <v>5</v>
      </c>
      <c r="AC160" s="77" t="str">
        <f t="shared" si="59"/>
        <v>H8ACC1234.</v>
      </c>
      <c r="AD160" s="77" t="str">
        <f t="shared" si="69"/>
        <v>H8ACC1234</v>
      </c>
      <c r="AE160" s="96"/>
      <c r="AF160" s="97"/>
      <c r="AG160" s="98"/>
    </row>
    <row r="161" spans="1:33" s="10" customFormat="1" ht="357" customHeight="1" x14ac:dyDescent="0.2">
      <c r="A161" s="81">
        <f>IF(ISBLANK(D161),"",COUNTA($D$2:D161))</f>
        <v>113</v>
      </c>
      <c r="B161" s="82">
        <f t="shared" si="66"/>
        <v>160</v>
      </c>
      <c r="C161" s="83"/>
      <c r="D161" s="90" t="s">
        <v>764</v>
      </c>
      <c r="E161" s="82" t="s">
        <v>143</v>
      </c>
      <c r="F161" s="100" t="s">
        <v>1707</v>
      </c>
      <c r="G161" s="100" t="s">
        <v>1680</v>
      </c>
      <c r="H161" s="84" t="s">
        <v>1698</v>
      </c>
      <c r="I161" s="84" t="s">
        <v>1695</v>
      </c>
      <c r="J161" s="81" t="s">
        <v>1693</v>
      </c>
      <c r="K161" s="81">
        <v>1</v>
      </c>
      <c r="L161" s="123">
        <v>44564</v>
      </c>
      <c r="M161" s="200">
        <v>44654</v>
      </c>
      <c r="N161" s="88">
        <f t="shared" si="62"/>
        <v>12.857142857142858</v>
      </c>
      <c r="O161" s="90" t="s">
        <v>1638</v>
      </c>
      <c r="P161" s="90">
        <v>1</v>
      </c>
      <c r="Q161" s="92">
        <f t="shared" si="52"/>
        <v>100</v>
      </c>
      <c r="R161" s="93">
        <f t="shared" si="53"/>
        <v>12.857142857142858</v>
      </c>
      <c r="S161" s="93">
        <f t="shared" si="54"/>
        <v>12.857142857142858</v>
      </c>
      <c r="T161" s="93">
        <f t="shared" si="55"/>
        <v>12.857142857142858</v>
      </c>
      <c r="U161" s="94" t="str">
        <f t="shared" si="56"/>
        <v>CUMPLIDA</v>
      </c>
      <c r="V161" s="94" t="str">
        <f t="shared" si="57"/>
        <v>CUMPLIDO</v>
      </c>
      <c r="W161" s="81" t="s">
        <v>1717</v>
      </c>
      <c r="X161" s="81" t="str">
        <f t="shared" si="63"/>
        <v>H10ACC1234</v>
      </c>
      <c r="Y161" s="95">
        <f t="shared" si="58"/>
        <v>1</v>
      </c>
      <c r="Z161" s="95" t="str">
        <f t="shared" si="64"/>
        <v>H10ACC1234 - 1</v>
      </c>
      <c r="AA161" s="77">
        <f t="shared" si="67"/>
        <v>5</v>
      </c>
      <c r="AB161" s="77">
        <f t="shared" si="68"/>
        <v>5</v>
      </c>
      <c r="AC161" s="77" t="str">
        <f t="shared" si="59"/>
        <v>H10ACC1234.</v>
      </c>
      <c r="AD161" s="77" t="str">
        <f t="shared" si="69"/>
        <v>H10ACC1234</v>
      </c>
      <c r="AE161" s="96"/>
      <c r="AF161" s="97"/>
      <c r="AG161" s="98"/>
    </row>
    <row r="162" spans="1:33" s="10" customFormat="1" ht="357" customHeight="1" x14ac:dyDescent="0.2">
      <c r="A162" s="81">
        <f>IF(ISBLANK(D162),"",COUNTA($D$2:D162))</f>
        <v>114</v>
      </c>
      <c r="B162" s="82">
        <f t="shared" si="66"/>
        <v>161</v>
      </c>
      <c r="C162" s="83"/>
      <c r="D162" s="90" t="s">
        <v>1668</v>
      </c>
      <c r="E162" s="82" t="s">
        <v>130</v>
      </c>
      <c r="F162" s="100" t="s">
        <v>1708</v>
      </c>
      <c r="G162" s="100" t="s">
        <v>1681</v>
      </c>
      <c r="H162" s="84" t="s">
        <v>1690</v>
      </c>
      <c r="I162" s="100" t="s">
        <v>1691</v>
      </c>
      <c r="J162" s="81" t="s">
        <v>1696</v>
      </c>
      <c r="K162" s="81">
        <v>2</v>
      </c>
      <c r="L162" s="122">
        <v>44564</v>
      </c>
      <c r="M162" s="192">
        <v>44715</v>
      </c>
      <c r="N162" s="88">
        <f t="shared" si="62"/>
        <v>21.571428571428573</v>
      </c>
      <c r="O162" s="90" t="s">
        <v>1716</v>
      </c>
      <c r="P162" s="90">
        <v>2</v>
      </c>
      <c r="Q162" s="92">
        <f t="shared" si="52"/>
        <v>100</v>
      </c>
      <c r="R162" s="93">
        <f t="shared" si="53"/>
        <v>21.571428571428573</v>
      </c>
      <c r="S162" s="93">
        <f t="shared" si="54"/>
        <v>21.571428571428573</v>
      </c>
      <c r="T162" s="93">
        <f t="shared" si="55"/>
        <v>21.571428571428573</v>
      </c>
      <c r="U162" s="94" t="str">
        <f t="shared" si="56"/>
        <v>CUMPLIDA</v>
      </c>
      <c r="V162" s="94" t="str">
        <f t="shared" si="57"/>
        <v>CUMPLIDO</v>
      </c>
      <c r="W162" s="81" t="s">
        <v>1717</v>
      </c>
      <c r="X162" s="81" t="str">
        <f t="shared" si="63"/>
        <v>H11ACC1234</v>
      </c>
      <c r="Y162" s="95">
        <f t="shared" si="58"/>
        <v>1</v>
      </c>
      <c r="Z162" s="95" t="str">
        <f t="shared" si="64"/>
        <v>H11ACC1234 - 1</v>
      </c>
      <c r="AA162" s="77">
        <f t="shared" si="67"/>
        <v>5</v>
      </c>
      <c r="AB162" s="77">
        <f t="shared" si="68"/>
        <v>5</v>
      </c>
      <c r="AC162" s="77" t="str">
        <f t="shared" si="59"/>
        <v>H11ACC1234.</v>
      </c>
      <c r="AD162" s="77" t="str">
        <f t="shared" si="69"/>
        <v>H11ACC1234</v>
      </c>
      <c r="AE162" s="96"/>
      <c r="AF162" s="97"/>
      <c r="AG162" s="98"/>
    </row>
    <row r="163" spans="1:33" s="10" customFormat="1" ht="357" customHeight="1" x14ac:dyDescent="0.2">
      <c r="A163" s="81">
        <f>IF(ISBLANK(D163),"",COUNTA($D$2:D163))</f>
        <v>115</v>
      </c>
      <c r="B163" s="82">
        <f t="shared" si="66"/>
        <v>162</v>
      </c>
      <c r="C163" s="83"/>
      <c r="D163" s="90" t="s">
        <v>1669</v>
      </c>
      <c r="E163" s="82" t="s">
        <v>130</v>
      </c>
      <c r="F163" s="100" t="s">
        <v>1709</v>
      </c>
      <c r="G163" s="100" t="s">
        <v>1682</v>
      </c>
      <c r="H163" s="84" t="s">
        <v>1698</v>
      </c>
      <c r="I163" s="84" t="s">
        <v>1695</v>
      </c>
      <c r="J163" s="81" t="s">
        <v>1693</v>
      </c>
      <c r="K163" s="81">
        <v>1</v>
      </c>
      <c r="L163" s="123">
        <v>44564</v>
      </c>
      <c r="M163" s="200">
        <v>44654</v>
      </c>
      <c r="N163" s="88">
        <f t="shared" si="62"/>
        <v>12.857142857142858</v>
      </c>
      <c r="O163" s="90" t="s">
        <v>1716</v>
      </c>
      <c r="P163" s="90">
        <v>1</v>
      </c>
      <c r="Q163" s="92">
        <f t="shared" si="52"/>
        <v>100</v>
      </c>
      <c r="R163" s="93">
        <f t="shared" si="53"/>
        <v>12.857142857142858</v>
      </c>
      <c r="S163" s="93">
        <f t="shared" si="54"/>
        <v>12.857142857142858</v>
      </c>
      <c r="T163" s="93">
        <f t="shared" si="55"/>
        <v>12.857142857142858</v>
      </c>
      <c r="U163" s="94" t="str">
        <f t="shared" si="56"/>
        <v>CUMPLIDA</v>
      </c>
      <c r="V163" s="94" t="str">
        <f t="shared" si="57"/>
        <v>CUMPLIDO</v>
      </c>
      <c r="W163" s="81" t="s">
        <v>1717</v>
      </c>
      <c r="X163" s="81" t="str">
        <f t="shared" si="63"/>
        <v>H12ACC1234</v>
      </c>
      <c r="Y163" s="95">
        <f t="shared" si="58"/>
        <v>1</v>
      </c>
      <c r="Z163" s="95" t="str">
        <f t="shared" si="64"/>
        <v>H12ACC1234 - 1</v>
      </c>
      <c r="AA163" s="77">
        <f t="shared" si="67"/>
        <v>5</v>
      </c>
      <c r="AB163" s="77">
        <f t="shared" si="68"/>
        <v>5</v>
      </c>
      <c r="AC163" s="77" t="str">
        <f t="shared" si="59"/>
        <v>H12ACC1234.</v>
      </c>
      <c r="AD163" s="77" t="str">
        <f t="shared" si="69"/>
        <v>H12ACC1234</v>
      </c>
      <c r="AE163" s="96"/>
      <c r="AF163" s="97"/>
      <c r="AG163" s="98"/>
    </row>
    <row r="164" spans="1:33" s="10" customFormat="1" ht="357" customHeight="1" x14ac:dyDescent="0.2">
      <c r="A164" s="81">
        <f>IF(ISBLANK(D164),"",COUNTA($D$2:D164))</f>
        <v>116</v>
      </c>
      <c r="B164" s="82">
        <f t="shared" si="66"/>
        <v>163</v>
      </c>
      <c r="C164" s="83"/>
      <c r="D164" s="90" t="s">
        <v>1670</v>
      </c>
      <c r="E164" s="82" t="s">
        <v>130</v>
      </c>
      <c r="F164" s="100" t="s">
        <v>1710</v>
      </c>
      <c r="G164" s="100" t="s">
        <v>1683</v>
      </c>
      <c r="H164" s="84" t="s">
        <v>1698</v>
      </c>
      <c r="I164" s="84" t="s">
        <v>1695</v>
      </c>
      <c r="J164" s="81" t="s">
        <v>1693</v>
      </c>
      <c r="K164" s="81">
        <v>1</v>
      </c>
      <c r="L164" s="123">
        <v>44564</v>
      </c>
      <c r="M164" s="200">
        <v>44654</v>
      </c>
      <c r="N164" s="88">
        <f t="shared" si="62"/>
        <v>12.857142857142858</v>
      </c>
      <c r="O164" s="90" t="s">
        <v>1716</v>
      </c>
      <c r="P164" s="90">
        <v>1</v>
      </c>
      <c r="Q164" s="92">
        <f t="shared" si="52"/>
        <v>100</v>
      </c>
      <c r="R164" s="93">
        <f t="shared" si="53"/>
        <v>12.857142857142858</v>
      </c>
      <c r="S164" s="93">
        <f t="shared" si="54"/>
        <v>12.857142857142858</v>
      </c>
      <c r="T164" s="93">
        <f t="shared" si="55"/>
        <v>12.857142857142858</v>
      </c>
      <c r="U164" s="94" t="str">
        <f t="shared" si="56"/>
        <v>CUMPLIDA</v>
      </c>
      <c r="V164" s="94" t="str">
        <f t="shared" si="57"/>
        <v>CUMPLIDO</v>
      </c>
      <c r="W164" s="81" t="s">
        <v>1717</v>
      </c>
      <c r="X164" s="81" t="str">
        <f t="shared" si="63"/>
        <v>H13ACC1234</v>
      </c>
      <c r="Y164" s="95">
        <f t="shared" si="58"/>
        <v>1</v>
      </c>
      <c r="Z164" s="95" t="str">
        <f t="shared" si="64"/>
        <v>H13ACC1234 - 1</v>
      </c>
      <c r="AA164" s="77">
        <f t="shared" si="67"/>
        <v>5</v>
      </c>
      <c r="AB164" s="77">
        <f t="shared" si="68"/>
        <v>5</v>
      </c>
      <c r="AC164" s="77" t="str">
        <f t="shared" si="59"/>
        <v>H13ACC1234.</v>
      </c>
      <c r="AD164" s="77" t="str">
        <f t="shared" si="69"/>
        <v>H13ACC1234</v>
      </c>
      <c r="AE164" s="96"/>
      <c r="AF164" s="97"/>
      <c r="AG164" s="98"/>
    </row>
    <row r="165" spans="1:33" s="10" customFormat="1" ht="357" customHeight="1" x14ac:dyDescent="0.2">
      <c r="A165" s="81">
        <f>IF(ISBLANK(D165),"",COUNTA($D$2:D165))</f>
        <v>117</v>
      </c>
      <c r="B165" s="82">
        <f t="shared" si="66"/>
        <v>164</v>
      </c>
      <c r="C165" s="83"/>
      <c r="D165" s="90" t="s">
        <v>1669</v>
      </c>
      <c r="E165" s="82" t="s">
        <v>143</v>
      </c>
      <c r="F165" s="109" t="s">
        <v>1711</v>
      </c>
      <c r="G165" s="111" t="s">
        <v>1684</v>
      </c>
      <c r="H165" s="84" t="s">
        <v>1698</v>
      </c>
      <c r="I165" s="84" t="s">
        <v>1695</v>
      </c>
      <c r="J165" s="81" t="s">
        <v>1693</v>
      </c>
      <c r="K165" s="81">
        <v>1</v>
      </c>
      <c r="L165" s="123">
        <v>44564</v>
      </c>
      <c r="M165" s="200">
        <v>44654</v>
      </c>
      <c r="N165" s="88">
        <f t="shared" si="62"/>
        <v>12.857142857142858</v>
      </c>
      <c r="O165" s="90" t="s">
        <v>1638</v>
      </c>
      <c r="P165" s="90">
        <v>1</v>
      </c>
      <c r="Q165" s="92">
        <f t="shared" si="52"/>
        <v>100</v>
      </c>
      <c r="R165" s="93">
        <f t="shared" si="53"/>
        <v>12.857142857142858</v>
      </c>
      <c r="S165" s="93">
        <f t="shared" si="54"/>
        <v>12.857142857142858</v>
      </c>
      <c r="T165" s="93">
        <f t="shared" si="55"/>
        <v>12.857142857142858</v>
      </c>
      <c r="U165" s="94" t="str">
        <f t="shared" si="56"/>
        <v>CUMPLIDA</v>
      </c>
      <c r="V165" s="94" t="str">
        <f t="shared" si="57"/>
        <v>CUMPLIDO</v>
      </c>
      <c r="W165" s="81" t="s">
        <v>1717</v>
      </c>
      <c r="X165" s="81" t="str">
        <f t="shared" si="63"/>
        <v>H14ACC1234</v>
      </c>
      <c r="Y165" s="95">
        <f t="shared" si="58"/>
        <v>1</v>
      </c>
      <c r="Z165" s="95" t="str">
        <f t="shared" si="64"/>
        <v>H14ACC1234 - 1</v>
      </c>
      <c r="AA165" s="77">
        <f t="shared" si="67"/>
        <v>5</v>
      </c>
      <c r="AB165" s="77">
        <f t="shared" si="68"/>
        <v>5</v>
      </c>
      <c r="AC165" s="77" t="str">
        <f t="shared" si="59"/>
        <v>H14ACC1234.</v>
      </c>
      <c r="AD165" s="77" t="str">
        <f t="shared" si="69"/>
        <v>H14ACC1234</v>
      </c>
      <c r="AE165" s="96"/>
      <c r="AF165" s="97"/>
      <c r="AG165" s="98"/>
    </row>
    <row r="166" spans="1:33" s="10" customFormat="1" ht="357" customHeight="1" x14ac:dyDescent="0.2">
      <c r="A166" s="81">
        <f>IF(ISBLANK(D166),"",COUNTA($D$2:D166))</f>
        <v>118</v>
      </c>
      <c r="B166" s="82">
        <f t="shared" si="66"/>
        <v>165</v>
      </c>
      <c r="C166" s="83"/>
      <c r="D166" s="90" t="s">
        <v>764</v>
      </c>
      <c r="E166" s="82" t="s">
        <v>143</v>
      </c>
      <c r="F166" s="100" t="s">
        <v>1712</v>
      </c>
      <c r="G166" s="100" t="s">
        <v>1685</v>
      </c>
      <c r="H166" s="84" t="s">
        <v>1699</v>
      </c>
      <c r="I166" s="84" t="s">
        <v>1695</v>
      </c>
      <c r="J166" s="81" t="s">
        <v>1693</v>
      </c>
      <c r="K166" s="81">
        <v>1</v>
      </c>
      <c r="L166" s="123">
        <v>44564</v>
      </c>
      <c r="M166" s="200">
        <v>44654</v>
      </c>
      <c r="N166" s="88">
        <f t="shared" si="62"/>
        <v>12.857142857142858</v>
      </c>
      <c r="O166" s="90" t="s">
        <v>1638</v>
      </c>
      <c r="P166" s="90">
        <v>1</v>
      </c>
      <c r="Q166" s="92">
        <f t="shared" si="52"/>
        <v>100</v>
      </c>
      <c r="R166" s="93">
        <f t="shared" si="53"/>
        <v>12.857142857142858</v>
      </c>
      <c r="S166" s="93">
        <f t="shared" si="54"/>
        <v>12.857142857142858</v>
      </c>
      <c r="T166" s="93">
        <f t="shared" si="55"/>
        <v>12.857142857142858</v>
      </c>
      <c r="U166" s="94" t="str">
        <f t="shared" si="56"/>
        <v>CUMPLIDA</v>
      </c>
      <c r="V166" s="94" t="str">
        <f t="shared" si="57"/>
        <v>CUMPLIDO</v>
      </c>
      <c r="W166" s="81" t="s">
        <v>1717</v>
      </c>
      <c r="X166" s="81" t="str">
        <f t="shared" si="63"/>
        <v>H15ACC1234</v>
      </c>
      <c r="Y166" s="95">
        <f t="shared" si="58"/>
        <v>1</v>
      </c>
      <c r="Z166" s="95" t="str">
        <f t="shared" si="64"/>
        <v>H15ACC1234 - 1</v>
      </c>
      <c r="AA166" s="77">
        <f t="shared" si="67"/>
        <v>5</v>
      </c>
      <c r="AB166" s="77">
        <f t="shared" si="68"/>
        <v>5</v>
      </c>
      <c r="AC166" s="77" t="str">
        <f t="shared" si="59"/>
        <v>H15ACC1234.</v>
      </c>
      <c r="AD166" s="77" t="str">
        <f t="shared" si="69"/>
        <v>H15ACC1234</v>
      </c>
      <c r="AE166" s="96"/>
      <c r="AF166" s="97"/>
      <c r="AG166" s="98"/>
    </row>
    <row r="167" spans="1:33" s="10" customFormat="1" ht="357" customHeight="1" x14ac:dyDescent="0.2">
      <c r="A167" s="81">
        <f>IF(ISBLANK(D167),"",COUNTA($D$2:D167))</f>
        <v>119</v>
      </c>
      <c r="B167" s="82">
        <f t="shared" si="66"/>
        <v>166</v>
      </c>
      <c r="C167" s="83"/>
      <c r="D167" s="90" t="s">
        <v>1671</v>
      </c>
      <c r="E167" s="82" t="s">
        <v>143</v>
      </c>
      <c r="F167" s="100" t="s">
        <v>1713</v>
      </c>
      <c r="G167" s="100" t="s">
        <v>1686</v>
      </c>
      <c r="H167" s="84" t="s">
        <v>1699</v>
      </c>
      <c r="I167" s="84" t="s">
        <v>1695</v>
      </c>
      <c r="J167" s="81" t="s">
        <v>1693</v>
      </c>
      <c r="K167" s="81">
        <v>1</v>
      </c>
      <c r="L167" s="123">
        <v>44564</v>
      </c>
      <c r="M167" s="200">
        <v>44654</v>
      </c>
      <c r="N167" s="88">
        <f t="shared" si="62"/>
        <v>12.857142857142858</v>
      </c>
      <c r="O167" s="90" t="s">
        <v>1638</v>
      </c>
      <c r="P167" s="90">
        <v>1</v>
      </c>
      <c r="Q167" s="92">
        <f t="shared" si="52"/>
        <v>100</v>
      </c>
      <c r="R167" s="93">
        <f t="shared" si="53"/>
        <v>12.857142857142858</v>
      </c>
      <c r="S167" s="93">
        <f t="shared" si="54"/>
        <v>12.857142857142858</v>
      </c>
      <c r="T167" s="93">
        <f t="shared" si="55"/>
        <v>12.857142857142858</v>
      </c>
      <c r="U167" s="94" t="str">
        <f t="shared" si="56"/>
        <v>CUMPLIDA</v>
      </c>
      <c r="V167" s="94" t="str">
        <f t="shared" si="57"/>
        <v>CUMPLIDO</v>
      </c>
      <c r="W167" s="81" t="s">
        <v>1717</v>
      </c>
      <c r="X167" s="81" t="str">
        <f t="shared" si="63"/>
        <v>H16ACC1234</v>
      </c>
      <c r="Y167" s="95">
        <f t="shared" si="58"/>
        <v>1</v>
      </c>
      <c r="Z167" s="95" t="str">
        <f t="shared" si="64"/>
        <v>H16ACC1234 - 1</v>
      </c>
      <c r="AA167" s="77">
        <f t="shared" si="67"/>
        <v>5</v>
      </c>
      <c r="AB167" s="77">
        <f t="shared" si="68"/>
        <v>5</v>
      </c>
      <c r="AC167" s="77" t="str">
        <f t="shared" si="59"/>
        <v>H16ACC1234.</v>
      </c>
      <c r="AD167" s="77" t="str">
        <f t="shared" si="69"/>
        <v>H16ACC1234</v>
      </c>
      <c r="AE167" s="96"/>
      <c r="AF167" s="97"/>
      <c r="AG167" s="98"/>
    </row>
    <row r="168" spans="1:33" s="10" customFormat="1" ht="357" customHeight="1" x14ac:dyDescent="0.2">
      <c r="A168" s="81">
        <f>IF(ISBLANK(D168),"",COUNTA($D$2:D168))</f>
        <v>120</v>
      </c>
      <c r="B168" s="82">
        <f t="shared" si="66"/>
        <v>167</v>
      </c>
      <c r="C168" s="83"/>
      <c r="D168" s="90" t="s">
        <v>1672</v>
      </c>
      <c r="E168" s="82" t="s">
        <v>143</v>
      </c>
      <c r="F168" s="100" t="s">
        <v>1714</v>
      </c>
      <c r="G168" s="100" t="s">
        <v>1687</v>
      </c>
      <c r="H168" s="84" t="s">
        <v>1699</v>
      </c>
      <c r="I168" s="84" t="s">
        <v>1695</v>
      </c>
      <c r="J168" s="81" t="s">
        <v>1693</v>
      </c>
      <c r="K168" s="81">
        <v>1</v>
      </c>
      <c r="L168" s="123">
        <v>44564</v>
      </c>
      <c r="M168" s="200">
        <v>44654</v>
      </c>
      <c r="N168" s="88">
        <f t="shared" si="62"/>
        <v>12.857142857142858</v>
      </c>
      <c r="O168" s="90" t="s">
        <v>1638</v>
      </c>
      <c r="P168" s="90">
        <v>1</v>
      </c>
      <c r="Q168" s="92">
        <f t="shared" si="52"/>
        <v>100</v>
      </c>
      <c r="R168" s="93">
        <f t="shared" si="53"/>
        <v>12.857142857142858</v>
      </c>
      <c r="S168" s="93">
        <f t="shared" si="54"/>
        <v>12.857142857142858</v>
      </c>
      <c r="T168" s="93">
        <f t="shared" si="55"/>
        <v>12.857142857142858</v>
      </c>
      <c r="U168" s="94" t="str">
        <f t="shared" si="56"/>
        <v>CUMPLIDA</v>
      </c>
      <c r="V168" s="94" t="str">
        <f t="shared" si="57"/>
        <v>CUMPLIDO</v>
      </c>
      <c r="W168" s="81" t="s">
        <v>1717</v>
      </c>
      <c r="X168" s="81" t="str">
        <f t="shared" si="63"/>
        <v>H17ACC1234</v>
      </c>
      <c r="Y168" s="95">
        <f t="shared" si="58"/>
        <v>1</v>
      </c>
      <c r="Z168" s="95" t="str">
        <f t="shared" si="64"/>
        <v>H17ACC1234 - 1</v>
      </c>
      <c r="AA168" s="77">
        <f t="shared" si="67"/>
        <v>5</v>
      </c>
      <c r="AB168" s="77">
        <f t="shared" si="68"/>
        <v>5</v>
      </c>
      <c r="AC168" s="77" t="str">
        <f t="shared" si="59"/>
        <v>H17ACC1234.</v>
      </c>
      <c r="AD168" s="77" t="str">
        <f t="shared" si="69"/>
        <v>H17ACC1234</v>
      </c>
      <c r="AE168" s="96"/>
      <c r="AF168" s="97"/>
      <c r="AG168" s="98"/>
    </row>
    <row r="169" spans="1:33" s="10" customFormat="1" ht="357" customHeight="1" x14ac:dyDescent="0.2">
      <c r="A169" s="81">
        <f>IF(ISBLANK(D169),"",COUNTA($D$2:D169))</f>
        <v>121</v>
      </c>
      <c r="B169" s="82">
        <f t="shared" si="66"/>
        <v>168</v>
      </c>
      <c r="C169" s="83"/>
      <c r="D169" s="99" t="s">
        <v>1673</v>
      </c>
      <c r="E169" s="82" t="s">
        <v>143</v>
      </c>
      <c r="F169" s="100" t="s">
        <v>1715</v>
      </c>
      <c r="G169" s="100" t="s">
        <v>1688</v>
      </c>
      <c r="H169" s="84" t="s">
        <v>1699</v>
      </c>
      <c r="I169" s="84" t="s">
        <v>1695</v>
      </c>
      <c r="J169" s="81" t="s">
        <v>1693</v>
      </c>
      <c r="K169" s="81">
        <v>1</v>
      </c>
      <c r="L169" s="123">
        <v>44564</v>
      </c>
      <c r="M169" s="200">
        <v>44654</v>
      </c>
      <c r="N169" s="88">
        <f t="shared" si="62"/>
        <v>12.857142857142858</v>
      </c>
      <c r="O169" s="90" t="s">
        <v>1638</v>
      </c>
      <c r="P169" s="90">
        <v>1</v>
      </c>
      <c r="Q169" s="92">
        <f t="shared" si="52"/>
        <v>100</v>
      </c>
      <c r="R169" s="93">
        <f t="shared" si="53"/>
        <v>12.857142857142858</v>
      </c>
      <c r="S169" s="93">
        <f t="shared" si="54"/>
        <v>12.857142857142858</v>
      </c>
      <c r="T169" s="93">
        <f t="shared" si="55"/>
        <v>12.857142857142858</v>
      </c>
      <c r="U169" s="94" t="str">
        <f t="shared" si="56"/>
        <v>CUMPLIDA</v>
      </c>
      <c r="V169" s="94" t="str">
        <f t="shared" si="57"/>
        <v>CUMPLIDO</v>
      </c>
      <c r="W169" s="81" t="s">
        <v>1717</v>
      </c>
      <c r="X169" s="81" t="str">
        <f t="shared" si="63"/>
        <v>H18ACC1234</v>
      </c>
      <c r="Y169" s="95">
        <f t="shared" si="58"/>
        <v>1</v>
      </c>
      <c r="Z169" s="95" t="str">
        <f t="shared" si="64"/>
        <v>H18ACC1234 - 1</v>
      </c>
      <c r="AA169" s="77">
        <f t="shared" si="67"/>
        <v>5</v>
      </c>
      <c r="AB169" s="77">
        <f t="shared" si="68"/>
        <v>5</v>
      </c>
      <c r="AC169" s="77" t="str">
        <f t="shared" si="59"/>
        <v>H18ACC1234.</v>
      </c>
      <c r="AD169" s="77" t="str">
        <f t="shared" si="69"/>
        <v>H18ACC1234</v>
      </c>
      <c r="AE169" s="96"/>
      <c r="AF169" s="97"/>
      <c r="AG169" s="98"/>
    </row>
    <row r="170" spans="1:33" s="10" customFormat="1" ht="357" customHeight="1" x14ac:dyDescent="0.2">
      <c r="A170" s="81">
        <f>IF(ISBLANK(D170),"",COUNTA($D$2:D170))</f>
        <v>122</v>
      </c>
      <c r="B170" s="82">
        <f t="shared" si="66"/>
        <v>169</v>
      </c>
      <c r="C170" s="83"/>
      <c r="D170" s="99" t="s">
        <v>1674</v>
      </c>
      <c r="E170" s="82" t="s">
        <v>1393</v>
      </c>
      <c r="F170" s="100" t="s">
        <v>1701</v>
      </c>
      <c r="G170" s="100" t="s">
        <v>1689</v>
      </c>
      <c r="H170" s="84" t="s">
        <v>1700</v>
      </c>
      <c r="I170" s="84" t="s">
        <v>1692</v>
      </c>
      <c r="J170" s="81" t="s">
        <v>1693</v>
      </c>
      <c r="K170" s="81">
        <v>1</v>
      </c>
      <c r="L170" s="123">
        <v>44564</v>
      </c>
      <c r="M170" s="200">
        <v>44595</v>
      </c>
      <c r="N170" s="88">
        <f t="shared" si="62"/>
        <v>4.4285714285714288</v>
      </c>
      <c r="O170" s="90" t="s">
        <v>1638</v>
      </c>
      <c r="P170" s="90">
        <v>1</v>
      </c>
      <c r="Q170" s="92">
        <f t="shared" si="52"/>
        <v>100</v>
      </c>
      <c r="R170" s="93">
        <f t="shared" si="53"/>
        <v>4.4285714285714288</v>
      </c>
      <c r="S170" s="93">
        <f t="shared" si="54"/>
        <v>4.4285714285714288</v>
      </c>
      <c r="T170" s="93">
        <f t="shared" si="55"/>
        <v>4.4285714285714288</v>
      </c>
      <c r="U170" s="94" t="str">
        <f t="shared" si="56"/>
        <v>CUMPLIDA</v>
      </c>
      <c r="V170" s="94" t="str">
        <f t="shared" si="57"/>
        <v>CUMPLIDO</v>
      </c>
      <c r="W170" s="81" t="s">
        <v>1717</v>
      </c>
      <c r="X170" s="81" t="str">
        <f t="shared" si="63"/>
        <v>H19ACC1234</v>
      </c>
      <c r="Y170" s="95">
        <f t="shared" si="58"/>
        <v>1</v>
      </c>
      <c r="Z170" s="95" t="str">
        <f t="shared" si="64"/>
        <v>H19ACC1234 - 1</v>
      </c>
      <c r="AA170" s="77">
        <f t="shared" si="67"/>
        <v>5</v>
      </c>
      <c r="AB170" s="77">
        <f t="shared" si="68"/>
        <v>5</v>
      </c>
      <c r="AC170" s="77" t="str">
        <f t="shared" si="59"/>
        <v>H19ACC1234.</v>
      </c>
      <c r="AD170" s="77" t="str">
        <f t="shared" si="69"/>
        <v>H19ACC1234</v>
      </c>
      <c r="AE170" s="96"/>
      <c r="AF170" s="97"/>
      <c r="AG170" s="98"/>
    </row>
    <row r="171" spans="1:33" s="10" customFormat="1" ht="357" customHeight="1" x14ac:dyDescent="0.2">
      <c r="A171" s="81">
        <f>IF(ISBLANK(D171),"",COUNTA($D$2:D171))</f>
        <v>123</v>
      </c>
      <c r="B171" s="82">
        <f t="shared" si="66"/>
        <v>170</v>
      </c>
      <c r="C171" s="83"/>
      <c r="D171" s="82" t="s">
        <v>677</v>
      </c>
      <c r="E171" s="82" t="s">
        <v>1598</v>
      </c>
      <c r="F171" s="100" t="s">
        <v>1721</v>
      </c>
      <c r="G171" s="100" t="s">
        <v>1506</v>
      </c>
      <c r="H171" s="109" t="s">
        <v>1507</v>
      </c>
      <c r="I171" s="109" t="s">
        <v>1508</v>
      </c>
      <c r="J171" s="90" t="s">
        <v>1011</v>
      </c>
      <c r="K171" s="90">
        <v>1</v>
      </c>
      <c r="L171" s="122">
        <v>44410</v>
      </c>
      <c r="M171" s="192">
        <v>44561</v>
      </c>
      <c r="N171" s="88">
        <f t="shared" ref="N171:N196" si="70">(+M171-L171)/7</f>
        <v>21.571428571428573</v>
      </c>
      <c r="O171" s="90" t="s">
        <v>315</v>
      </c>
      <c r="P171" s="90">
        <v>0.7</v>
      </c>
      <c r="Q171" s="92">
        <f t="shared" si="52"/>
        <v>70</v>
      </c>
      <c r="R171" s="93">
        <f t="shared" si="53"/>
        <v>15.1</v>
      </c>
      <c r="S171" s="93">
        <f t="shared" si="54"/>
        <v>15.1</v>
      </c>
      <c r="T171" s="93">
        <f t="shared" si="55"/>
        <v>21.571428571428573</v>
      </c>
      <c r="U171" s="94" t="str">
        <f t="shared" si="56"/>
        <v>VENCIDA</v>
      </c>
      <c r="V171" s="94" t="str">
        <f t="shared" si="57"/>
        <v>VENCIDO</v>
      </c>
      <c r="W171" s="82" t="s">
        <v>1501</v>
      </c>
      <c r="X171" s="81" t="str">
        <f t="shared" si="63"/>
        <v>H1AF2020</v>
      </c>
      <c r="Y171" s="95">
        <f t="shared" si="58"/>
        <v>1</v>
      </c>
      <c r="Z171" s="95" t="str">
        <f t="shared" si="64"/>
        <v>H1AF2020 - 1</v>
      </c>
      <c r="AA171" s="77">
        <f t="shared" si="67"/>
        <v>1</v>
      </c>
      <c r="AB171" s="77">
        <f t="shared" si="68"/>
        <v>1</v>
      </c>
      <c r="AC171" s="77" t="str">
        <f t="shared" si="59"/>
        <v>H1AF2020.</v>
      </c>
      <c r="AD171" s="77" t="str">
        <f t="shared" si="69"/>
        <v>H1AF2020</v>
      </c>
      <c r="AE171" s="96"/>
      <c r="AF171" s="97"/>
      <c r="AG171" s="98"/>
    </row>
    <row r="172" spans="1:33" s="10" customFormat="1" ht="357" customHeight="1" x14ac:dyDescent="0.2">
      <c r="A172" s="81" t="str">
        <f>IF(ISBLANK(D172),"",COUNTA($D$2:D172))</f>
        <v/>
      </c>
      <c r="B172" s="82">
        <f t="shared" si="66"/>
        <v>171</v>
      </c>
      <c r="C172" s="83"/>
      <c r="D172" s="82"/>
      <c r="E172" s="82" t="s">
        <v>1597</v>
      </c>
      <c r="F172" s="100" t="s">
        <v>1722</v>
      </c>
      <c r="G172" s="100" t="s">
        <v>1506</v>
      </c>
      <c r="H172" s="109" t="s">
        <v>1509</v>
      </c>
      <c r="I172" s="109" t="s">
        <v>1510</v>
      </c>
      <c r="J172" s="90" t="s">
        <v>1511</v>
      </c>
      <c r="K172" s="90">
        <v>1</v>
      </c>
      <c r="L172" s="122">
        <v>44410</v>
      </c>
      <c r="M172" s="192">
        <v>44561</v>
      </c>
      <c r="N172" s="88">
        <f t="shared" si="70"/>
        <v>21.571428571428573</v>
      </c>
      <c r="O172" s="90" t="s">
        <v>1633</v>
      </c>
      <c r="P172" s="90">
        <v>1</v>
      </c>
      <c r="Q172" s="92">
        <f t="shared" si="52"/>
        <v>100</v>
      </c>
      <c r="R172" s="93">
        <f t="shared" si="53"/>
        <v>21.571428571428573</v>
      </c>
      <c r="S172" s="93">
        <f t="shared" si="54"/>
        <v>21.571428571428573</v>
      </c>
      <c r="T172" s="93">
        <f t="shared" si="55"/>
        <v>21.571428571428573</v>
      </c>
      <c r="U172" s="94" t="str">
        <f t="shared" si="56"/>
        <v>CUMPLIDA</v>
      </c>
      <c r="V172" s="94" t="str">
        <f t="shared" si="57"/>
        <v/>
      </c>
      <c r="W172" s="82" t="s">
        <v>1501</v>
      </c>
      <c r="X172" s="81" t="str">
        <f t="shared" si="63"/>
        <v>H1AF2020</v>
      </c>
      <c r="Y172" s="95">
        <f t="shared" si="58"/>
        <v>2</v>
      </c>
      <c r="Z172" s="95" t="str">
        <f t="shared" si="64"/>
        <v>H1AF2020 - 2</v>
      </c>
      <c r="AA172" s="77">
        <f t="shared" si="67"/>
        <v>5</v>
      </c>
      <c r="AB172" s="77">
        <f t="shared" si="68"/>
        <v>5</v>
      </c>
      <c r="AC172" s="77" t="str">
        <f t="shared" si="59"/>
        <v>H1AF2020.</v>
      </c>
      <c r="AD172" s="77" t="str">
        <f t="shared" si="69"/>
        <v>H1AF2020</v>
      </c>
      <c r="AE172" s="96"/>
      <c r="AF172" s="97"/>
      <c r="AG172" s="98"/>
    </row>
    <row r="173" spans="1:33" s="10" customFormat="1" ht="357" customHeight="1" x14ac:dyDescent="0.2">
      <c r="A173" s="81">
        <f>IF(ISBLANK(D173),"",COUNTA($D$2:D173))</f>
        <v>124</v>
      </c>
      <c r="B173" s="82">
        <f t="shared" si="66"/>
        <v>172</v>
      </c>
      <c r="C173" s="83"/>
      <c r="D173" s="82" t="s">
        <v>1216</v>
      </c>
      <c r="E173" s="82" t="s">
        <v>1598</v>
      </c>
      <c r="F173" s="100" t="s">
        <v>1723</v>
      </c>
      <c r="G173" s="100" t="s">
        <v>1512</v>
      </c>
      <c r="H173" s="100" t="s">
        <v>1513</v>
      </c>
      <c r="I173" s="90" t="s">
        <v>1198</v>
      </c>
      <c r="J173" s="90" t="s">
        <v>1514</v>
      </c>
      <c r="K173" s="90">
        <v>1</v>
      </c>
      <c r="L173" s="122">
        <v>44410</v>
      </c>
      <c r="M173" s="192">
        <v>44530</v>
      </c>
      <c r="N173" s="88">
        <f t="shared" si="70"/>
        <v>17.142857142857142</v>
      </c>
      <c r="O173" s="90" t="s">
        <v>1203</v>
      </c>
      <c r="P173" s="90">
        <v>1</v>
      </c>
      <c r="Q173" s="92">
        <f t="shared" si="52"/>
        <v>100</v>
      </c>
      <c r="R173" s="93">
        <f t="shared" si="53"/>
        <v>17.142857142857142</v>
      </c>
      <c r="S173" s="93">
        <f t="shared" si="54"/>
        <v>17.142857142857142</v>
      </c>
      <c r="T173" s="93">
        <f t="shared" si="55"/>
        <v>17.142857142857142</v>
      </c>
      <c r="U173" s="94" t="str">
        <f t="shared" si="56"/>
        <v>CUMPLIDA</v>
      </c>
      <c r="V173" s="94" t="str">
        <f t="shared" si="57"/>
        <v>CUMPLIDO</v>
      </c>
      <c r="W173" s="82" t="s">
        <v>1501</v>
      </c>
      <c r="X173" s="81" t="str">
        <f t="shared" si="63"/>
        <v>H2AF2020</v>
      </c>
      <c r="Y173" s="95">
        <f t="shared" si="58"/>
        <v>1</v>
      </c>
      <c r="Z173" s="95" t="str">
        <f t="shared" si="64"/>
        <v>H2AF2020 - 1</v>
      </c>
      <c r="AA173" s="77">
        <f t="shared" si="67"/>
        <v>5</v>
      </c>
      <c r="AB173" s="77">
        <f t="shared" si="68"/>
        <v>5</v>
      </c>
      <c r="AC173" s="77" t="str">
        <f t="shared" si="59"/>
        <v>H2AF2020.</v>
      </c>
      <c r="AD173" s="77" t="str">
        <f t="shared" si="69"/>
        <v>H2AF2020</v>
      </c>
      <c r="AE173" s="96"/>
      <c r="AF173" s="97"/>
      <c r="AG173" s="98"/>
    </row>
    <row r="174" spans="1:33" s="10" customFormat="1" ht="357" customHeight="1" x14ac:dyDescent="0.2">
      <c r="A174" s="81">
        <f>IF(ISBLANK(D174),"",COUNTA($D$2:D174))</f>
        <v>125</v>
      </c>
      <c r="B174" s="82">
        <f t="shared" si="66"/>
        <v>173</v>
      </c>
      <c r="C174" s="83"/>
      <c r="D174" s="82" t="s">
        <v>1216</v>
      </c>
      <c r="E174" s="82" t="s">
        <v>1599</v>
      </c>
      <c r="F174" s="100" t="s">
        <v>1724</v>
      </c>
      <c r="G174" s="100" t="s">
        <v>1515</v>
      </c>
      <c r="H174" s="100" t="s">
        <v>1516</v>
      </c>
      <c r="I174" s="90" t="s">
        <v>1198</v>
      </c>
      <c r="J174" s="90" t="s">
        <v>1514</v>
      </c>
      <c r="K174" s="90">
        <v>1</v>
      </c>
      <c r="L174" s="122">
        <v>44410</v>
      </c>
      <c r="M174" s="192">
        <v>44530</v>
      </c>
      <c r="N174" s="88">
        <f t="shared" si="70"/>
        <v>17.142857142857142</v>
      </c>
      <c r="O174" s="90" t="s">
        <v>1203</v>
      </c>
      <c r="P174" s="90">
        <v>1</v>
      </c>
      <c r="Q174" s="92">
        <f t="shared" si="52"/>
        <v>100</v>
      </c>
      <c r="R174" s="93">
        <f t="shared" si="53"/>
        <v>17.142857142857142</v>
      </c>
      <c r="S174" s="93">
        <f t="shared" si="54"/>
        <v>17.142857142857142</v>
      </c>
      <c r="T174" s="93">
        <f t="shared" si="55"/>
        <v>17.142857142857142</v>
      </c>
      <c r="U174" s="94" t="str">
        <f t="shared" si="56"/>
        <v>CUMPLIDA</v>
      </c>
      <c r="V174" s="94" t="str">
        <f t="shared" si="57"/>
        <v>CUMPLIDO</v>
      </c>
      <c r="W174" s="82" t="s">
        <v>1501</v>
      </c>
      <c r="X174" s="81" t="str">
        <f t="shared" si="63"/>
        <v>H3AF2020</v>
      </c>
      <c r="Y174" s="95">
        <f t="shared" si="58"/>
        <v>1</v>
      </c>
      <c r="Z174" s="95" t="str">
        <f t="shared" si="64"/>
        <v>H3AF2020 - 1</v>
      </c>
      <c r="AA174" s="77">
        <f t="shared" si="67"/>
        <v>5</v>
      </c>
      <c r="AB174" s="77">
        <f t="shared" si="68"/>
        <v>5</v>
      </c>
      <c r="AC174" s="77" t="str">
        <f t="shared" si="59"/>
        <v>H3AF2020.</v>
      </c>
      <c r="AD174" s="77" t="str">
        <f t="shared" si="69"/>
        <v>H3AF2020</v>
      </c>
      <c r="AE174" s="96"/>
      <c r="AF174" s="97"/>
      <c r="AG174" s="98"/>
    </row>
    <row r="175" spans="1:33" s="10" customFormat="1" ht="357" customHeight="1" x14ac:dyDescent="0.2">
      <c r="A175" s="81">
        <f>IF(ISBLANK(D175),"",COUNTA($D$2:D175))</f>
        <v>126</v>
      </c>
      <c r="B175" s="82">
        <f t="shared" si="66"/>
        <v>174</v>
      </c>
      <c r="C175" s="83"/>
      <c r="D175" s="82" t="s">
        <v>676</v>
      </c>
      <c r="E175" s="82" t="s">
        <v>1202</v>
      </c>
      <c r="F175" s="100" t="s">
        <v>1725</v>
      </c>
      <c r="G175" s="100" t="s">
        <v>1517</v>
      </c>
      <c r="H175" s="109" t="s">
        <v>1518</v>
      </c>
      <c r="I175" s="109" t="s">
        <v>1519</v>
      </c>
      <c r="J175" s="90" t="s">
        <v>1601</v>
      </c>
      <c r="K175" s="90">
        <v>1</v>
      </c>
      <c r="L175" s="122">
        <v>44410</v>
      </c>
      <c r="M175" s="192">
        <v>44561</v>
      </c>
      <c r="N175" s="88">
        <f t="shared" si="70"/>
        <v>21.571428571428573</v>
      </c>
      <c r="O175" s="90" t="s">
        <v>1203</v>
      </c>
      <c r="P175" s="90">
        <v>1</v>
      </c>
      <c r="Q175" s="92">
        <f t="shared" si="52"/>
        <v>100</v>
      </c>
      <c r="R175" s="93">
        <f t="shared" si="53"/>
        <v>21.571428571428573</v>
      </c>
      <c r="S175" s="93">
        <f t="shared" si="54"/>
        <v>21.571428571428573</v>
      </c>
      <c r="T175" s="93">
        <f t="shared" si="55"/>
        <v>21.571428571428573</v>
      </c>
      <c r="U175" s="94" t="str">
        <f t="shared" si="56"/>
        <v>CUMPLIDA</v>
      </c>
      <c r="V175" s="94" t="str">
        <f t="shared" si="57"/>
        <v>CUMPLIDO</v>
      </c>
      <c r="W175" s="82" t="s">
        <v>1501</v>
      </c>
      <c r="X175" s="81" t="str">
        <f t="shared" si="63"/>
        <v>H4AF2020</v>
      </c>
      <c r="Y175" s="95">
        <f t="shared" si="58"/>
        <v>1</v>
      </c>
      <c r="Z175" s="95" t="str">
        <f t="shared" si="64"/>
        <v>H4AF2020 - 1</v>
      </c>
      <c r="AA175" s="77">
        <f t="shared" si="67"/>
        <v>5</v>
      </c>
      <c r="AB175" s="77">
        <f t="shared" si="68"/>
        <v>5</v>
      </c>
      <c r="AC175" s="77" t="str">
        <f t="shared" si="59"/>
        <v>H4AF2020.</v>
      </c>
      <c r="AD175" s="77" t="str">
        <f t="shared" si="69"/>
        <v>H4AF2020</v>
      </c>
      <c r="AE175" s="96"/>
      <c r="AF175" s="97"/>
      <c r="AG175" s="98"/>
    </row>
    <row r="176" spans="1:33" s="10" customFormat="1" ht="357" customHeight="1" x14ac:dyDescent="0.2">
      <c r="A176" s="81" t="str">
        <f>IF(ISBLANK(D176),"",COUNTA($D$2:D176))</f>
        <v/>
      </c>
      <c r="B176" s="82">
        <f t="shared" si="66"/>
        <v>175</v>
      </c>
      <c r="C176" s="83"/>
      <c r="D176" s="82"/>
      <c r="E176" s="82" t="s">
        <v>1202</v>
      </c>
      <c r="F176" s="100" t="s">
        <v>1726</v>
      </c>
      <c r="G176" s="100" t="s">
        <v>1517</v>
      </c>
      <c r="H176" s="109" t="s">
        <v>1520</v>
      </c>
      <c r="I176" s="109" t="s">
        <v>1602</v>
      </c>
      <c r="J176" s="90" t="s">
        <v>1521</v>
      </c>
      <c r="K176" s="90">
        <v>1</v>
      </c>
      <c r="L176" s="122">
        <v>44410</v>
      </c>
      <c r="M176" s="192">
        <v>44561</v>
      </c>
      <c r="N176" s="88">
        <f t="shared" si="70"/>
        <v>21.571428571428573</v>
      </c>
      <c r="O176" s="90" t="s">
        <v>1203</v>
      </c>
      <c r="P176" s="90">
        <v>1</v>
      </c>
      <c r="Q176" s="92">
        <f t="shared" si="52"/>
        <v>100</v>
      </c>
      <c r="R176" s="93">
        <f t="shared" si="53"/>
        <v>21.571428571428573</v>
      </c>
      <c r="S176" s="93">
        <f t="shared" si="54"/>
        <v>21.571428571428573</v>
      </c>
      <c r="T176" s="93">
        <f t="shared" si="55"/>
        <v>21.571428571428573</v>
      </c>
      <c r="U176" s="94" t="str">
        <f t="shared" si="56"/>
        <v>CUMPLIDA</v>
      </c>
      <c r="V176" s="94" t="str">
        <f t="shared" si="57"/>
        <v/>
      </c>
      <c r="W176" s="82" t="s">
        <v>1501</v>
      </c>
      <c r="X176" s="81" t="str">
        <f t="shared" si="63"/>
        <v>H4AF2020</v>
      </c>
      <c r="Y176" s="95">
        <f t="shared" si="58"/>
        <v>2</v>
      </c>
      <c r="Z176" s="95" t="str">
        <f t="shared" si="64"/>
        <v>H4AF2020 - 2</v>
      </c>
      <c r="AA176" s="77">
        <f t="shared" si="67"/>
        <v>5</v>
      </c>
      <c r="AB176" s="77">
        <f t="shared" si="68"/>
        <v>5</v>
      </c>
      <c r="AC176" s="77" t="str">
        <f t="shared" si="59"/>
        <v>H4AF2020.</v>
      </c>
      <c r="AD176" s="77" t="str">
        <f t="shared" si="69"/>
        <v>H4AF2020</v>
      </c>
      <c r="AE176" s="96"/>
      <c r="AF176" s="97"/>
      <c r="AG176" s="98"/>
    </row>
    <row r="177" spans="1:33" s="10" customFormat="1" ht="357" customHeight="1" x14ac:dyDescent="0.2">
      <c r="A177" s="81">
        <f>IF(ISBLANK(D177),"",COUNTA($D$2:D177))</f>
        <v>127</v>
      </c>
      <c r="B177" s="82">
        <f t="shared" si="66"/>
        <v>176</v>
      </c>
      <c r="C177" s="83"/>
      <c r="D177" s="82" t="s">
        <v>677</v>
      </c>
      <c r="E177" s="82" t="s">
        <v>1197</v>
      </c>
      <c r="F177" s="100" t="s">
        <v>1727</v>
      </c>
      <c r="G177" s="100" t="s">
        <v>1522</v>
      </c>
      <c r="H177" s="109" t="s">
        <v>1523</v>
      </c>
      <c r="I177" s="109" t="s">
        <v>1524</v>
      </c>
      <c r="J177" s="90" t="s">
        <v>1525</v>
      </c>
      <c r="K177" s="90">
        <v>1</v>
      </c>
      <c r="L177" s="122">
        <v>44410</v>
      </c>
      <c r="M177" s="192">
        <v>44530</v>
      </c>
      <c r="N177" s="88">
        <f t="shared" si="70"/>
        <v>17.142857142857142</v>
      </c>
      <c r="O177" s="90" t="s">
        <v>1955</v>
      </c>
      <c r="P177" s="90">
        <v>0.5</v>
      </c>
      <c r="Q177" s="92">
        <f t="shared" si="52"/>
        <v>50</v>
      </c>
      <c r="R177" s="93">
        <f t="shared" si="53"/>
        <v>8.5714285714285712</v>
      </c>
      <c r="S177" s="93">
        <f t="shared" si="54"/>
        <v>8.5714285714285712</v>
      </c>
      <c r="T177" s="93">
        <f t="shared" si="55"/>
        <v>17.142857142857142</v>
      </c>
      <c r="U177" s="94" t="str">
        <f t="shared" si="56"/>
        <v>VENCIDA</v>
      </c>
      <c r="V177" s="94" t="str">
        <f t="shared" si="57"/>
        <v>VENCIDO</v>
      </c>
      <c r="W177" s="82" t="s">
        <v>1501</v>
      </c>
      <c r="X177" s="81" t="str">
        <f t="shared" si="63"/>
        <v>H5AF2020</v>
      </c>
      <c r="Y177" s="95">
        <f t="shared" si="58"/>
        <v>1</v>
      </c>
      <c r="Z177" s="95" t="str">
        <f t="shared" si="64"/>
        <v>H5AF2020 - 1</v>
      </c>
      <c r="AA177" s="77">
        <f t="shared" si="67"/>
        <v>1</v>
      </c>
      <c r="AB177" s="77">
        <f t="shared" si="68"/>
        <v>1</v>
      </c>
      <c r="AC177" s="77" t="str">
        <f t="shared" si="59"/>
        <v>H5AF2020.</v>
      </c>
      <c r="AD177" s="77" t="str">
        <f t="shared" si="69"/>
        <v>H5AF2020</v>
      </c>
      <c r="AE177" s="96"/>
      <c r="AF177" s="97"/>
      <c r="AG177" s="98"/>
    </row>
    <row r="178" spans="1:33" s="10" customFormat="1" ht="357" customHeight="1" x14ac:dyDescent="0.2">
      <c r="A178" s="81">
        <f>IF(ISBLANK(D178),"",COUNTA($D$2:D178))</f>
        <v>128</v>
      </c>
      <c r="B178" s="82">
        <f t="shared" si="66"/>
        <v>177</v>
      </c>
      <c r="C178" s="83"/>
      <c r="D178" s="82" t="s">
        <v>677</v>
      </c>
      <c r="E178" s="82" t="s">
        <v>1202</v>
      </c>
      <c r="F178" s="100" t="s">
        <v>1728</v>
      </c>
      <c r="G178" s="100" t="s">
        <v>1526</v>
      </c>
      <c r="H178" s="109" t="s">
        <v>1527</v>
      </c>
      <c r="I178" s="109" t="s">
        <v>1527</v>
      </c>
      <c r="J178" s="90" t="s">
        <v>1514</v>
      </c>
      <c r="K178" s="90">
        <v>1</v>
      </c>
      <c r="L178" s="122">
        <v>44410</v>
      </c>
      <c r="M178" s="192">
        <v>44561</v>
      </c>
      <c r="N178" s="88">
        <f t="shared" si="70"/>
        <v>21.571428571428573</v>
      </c>
      <c r="O178" s="90" t="s">
        <v>1203</v>
      </c>
      <c r="P178" s="90">
        <v>1</v>
      </c>
      <c r="Q178" s="92">
        <f t="shared" si="52"/>
        <v>100</v>
      </c>
      <c r="R178" s="93">
        <f t="shared" si="53"/>
        <v>21.571428571428573</v>
      </c>
      <c r="S178" s="93">
        <f t="shared" si="54"/>
        <v>21.571428571428573</v>
      </c>
      <c r="T178" s="93">
        <f t="shared" si="55"/>
        <v>21.571428571428573</v>
      </c>
      <c r="U178" s="94" t="str">
        <f t="shared" si="56"/>
        <v>CUMPLIDA</v>
      </c>
      <c r="V178" s="94" t="str">
        <f t="shared" si="57"/>
        <v>CUMPLIDO</v>
      </c>
      <c r="W178" s="82" t="s">
        <v>1501</v>
      </c>
      <c r="X178" s="81" t="str">
        <f t="shared" si="63"/>
        <v>H6AF2020</v>
      </c>
      <c r="Y178" s="95">
        <f t="shared" si="58"/>
        <v>1</v>
      </c>
      <c r="Z178" s="95" t="str">
        <f t="shared" si="64"/>
        <v>H6AF2020 - 1</v>
      </c>
      <c r="AA178" s="77">
        <f t="shared" si="67"/>
        <v>5</v>
      </c>
      <c r="AB178" s="77">
        <f t="shared" si="68"/>
        <v>5</v>
      </c>
      <c r="AC178" s="77" t="str">
        <f t="shared" si="59"/>
        <v>H6AF2020.</v>
      </c>
      <c r="AD178" s="77" t="str">
        <f t="shared" si="69"/>
        <v>H6AF2020</v>
      </c>
      <c r="AE178" s="96"/>
      <c r="AF178" s="97"/>
      <c r="AG178" s="98"/>
    </row>
    <row r="179" spans="1:33" s="10" customFormat="1" ht="357" customHeight="1" x14ac:dyDescent="0.2">
      <c r="A179" s="81">
        <f>IF(ISBLANK(D179),"",COUNTA($D$2:D179))</f>
        <v>129</v>
      </c>
      <c r="B179" s="82">
        <f t="shared" si="66"/>
        <v>178</v>
      </c>
      <c r="C179" s="83"/>
      <c r="D179" s="82" t="s">
        <v>677</v>
      </c>
      <c r="E179" s="82" t="s">
        <v>1202</v>
      </c>
      <c r="F179" s="100" t="s">
        <v>1729</v>
      </c>
      <c r="G179" s="100" t="s">
        <v>1528</v>
      </c>
      <c r="H179" s="109" t="s">
        <v>1527</v>
      </c>
      <c r="I179" s="109" t="s">
        <v>1527</v>
      </c>
      <c r="J179" s="90" t="s">
        <v>1514</v>
      </c>
      <c r="K179" s="90">
        <v>1</v>
      </c>
      <c r="L179" s="122">
        <v>44410</v>
      </c>
      <c r="M179" s="192">
        <v>44561</v>
      </c>
      <c r="N179" s="88">
        <f t="shared" si="70"/>
        <v>21.571428571428573</v>
      </c>
      <c r="O179" s="90" t="s">
        <v>1203</v>
      </c>
      <c r="P179" s="90">
        <v>1</v>
      </c>
      <c r="Q179" s="92">
        <f t="shared" si="52"/>
        <v>100</v>
      </c>
      <c r="R179" s="93">
        <f t="shared" si="53"/>
        <v>21.571428571428573</v>
      </c>
      <c r="S179" s="93">
        <f t="shared" si="54"/>
        <v>21.571428571428573</v>
      </c>
      <c r="T179" s="93">
        <f t="shared" si="55"/>
        <v>21.571428571428573</v>
      </c>
      <c r="U179" s="94" t="str">
        <f t="shared" si="56"/>
        <v>CUMPLIDA</v>
      </c>
      <c r="V179" s="94" t="str">
        <f t="shared" si="57"/>
        <v>CUMPLIDO</v>
      </c>
      <c r="W179" s="82" t="s">
        <v>1501</v>
      </c>
      <c r="X179" s="81" t="str">
        <f t="shared" si="63"/>
        <v>H7AF2020</v>
      </c>
      <c r="Y179" s="95">
        <f t="shared" si="58"/>
        <v>1</v>
      </c>
      <c r="Z179" s="95" t="str">
        <f t="shared" si="64"/>
        <v>H7AF2020 - 1</v>
      </c>
      <c r="AA179" s="77">
        <f t="shared" si="67"/>
        <v>5</v>
      </c>
      <c r="AB179" s="77">
        <f t="shared" si="68"/>
        <v>5</v>
      </c>
      <c r="AC179" s="77" t="str">
        <f t="shared" si="59"/>
        <v>H7AF2020.</v>
      </c>
      <c r="AD179" s="77" t="str">
        <f t="shared" si="69"/>
        <v>H7AF2020</v>
      </c>
      <c r="AE179" s="96"/>
      <c r="AF179" s="97"/>
      <c r="AG179" s="98"/>
    </row>
    <row r="180" spans="1:33" s="10" customFormat="1" ht="357" customHeight="1" x14ac:dyDescent="0.2">
      <c r="A180" s="81">
        <f>IF(ISBLANK(D180),"",COUNTA($D$2:D180))</f>
        <v>130</v>
      </c>
      <c r="B180" s="82">
        <f t="shared" si="66"/>
        <v>179</v>
      </c>
      <c r="C180" s="83"/>
      <c r="D180" s="82" t="s">
        <v>1502</v>
      </c>
      <c r="E180" s="82" t="s">
        <v>1197</v>
      </c>
      <c r="F180" s="100" t="s">
        <v>1730</v>
      </c>
      <c r="G180" s="100" t="s">
        <v>1529</v>
      </c>
      <c r="H180" s="109" t="s">
        <v>1530</v>
      </c>
      <c r="I180" s="109" t="s">
        <v>1530</v>
      </c>
      <c r="J180" s="90" t="s">
        <v>1531</v>
      </c>
      <c r="K180" s="90">
        <v>1</v>
      </c>
      <c r="L180" s="122">
        <v>44407</v>
      </c>
      <c r="M180" s="192">
        <v>44772</v>
      </c>
      <c r="N180" s="88">
        <f t="shared" si="70"/>
        <v>52.142857142857146</v>
      </c>
      <c r="O180" s="90" t="s">
        <v>1634</v>
      </c>
      <c r="P180" s="90">
        <v>1</v>
      </c>
      <c r="Q180" s="92">
        <f t="shared" si="52"/>
        <v>100</v>
      </c>
      <c r="R180" s="93">
        <f t="shared" si="53"/>
        <v>52.142857142857146</v>
      </c>
      <c r="S180" s="93">
        <f t="shared" si="54"/>
        <v>52.142857142857146</v>
      </c>
      <c r="T180" s="93">
        <f t="shared" si="55"/>
        <v>52.142857142857146</v>
      </c>
      <c r="U180" s="94" t="str">
        <f t="shared" si="56"/>
        <v>CUMPLIDA</v>
      </c>
      <c r="V180" s="94" t="str">
        <f t="shared" si="57"/>
        <v>CUMPLIDO</v>
      </c>
      <c r="W180" s="82" t="s">
        <v>1501</v>
      </c>
      <c r="X180" s="81" t="str">
        <f t="shared" si="63"/>
        <v>H8AF2020</v>
      </c>
      <c r="Y180" s="95">
        <f t="shared" si="58"/>
        <v>1</v>
      </c>
      <c r="Z180" s="95" t="str">
        <f t="shared" si="64"/>
        <v>H8AF2020 - 1</v>
      </c>
      <c r="AA180" s="77">
        <f t="shared" si="67"/>
        <v>5</v>
      </c>
      <c r="AB180" s="77">
        <f t="shared" si="68"/>
        <v>5</v>
      </c>
      <c r="AC180" s="77" t="str">
        <f t="shared" si="59"/>
        <v>H8AF2020.</v>
      </c>
      <c r="AD180" s="77" t="str">
        <f t="shared" si="69"/>
        <v>H8AF2020</v>
      </c>
      <c r="AE180" s="96"/>
      <c r="AF180" s="97"/>
      <c r="AG180" s="98"/>
    </row>
    <row r="181" spans="1:33" s="10" customFormat="1" ht="357" customHeight="1" x14ac:dyDescent="0.2">
      <c r="A181" s="81">
        <f>IF(ISBLANK(D181),"",COUNTA($D$2:D181))</f>
        <v>131</v>
      </c>
      <c r="B181" s="82">
        <f t="shared" si="66"/>
        <v>180</v>
      </c>
      <c r="C181" s="83"/>
      <c r="D181" s="82" t="s">
        <v>1503</v>
      </c>
      <c r="E181" s="82" t="s">
        <v>1197</v>
      </c>
      <c r="F181" s="100" t="s">
        <v>1731</v>
      </c>
      <c r="G181" s="100" t="s">
        <v>1532</v>
      </c>
      <c r="H181" s="109" t="s">
        <v>1530</v>
      </c>
      <c r="I181" s="109" t="s">
        <v>1530</v>
      </c>
      <c r="J181" s="90" t="s">
        <v>1531</v>
      </c>
      <c r="K181" s="90">
        <v>1</v>
      </c>
      <c r="L181" s="122">
        <v>44407</v>
      </c>
      <c r="M181" s="192">
        <v>44772</v>
      </c>
      <c r="N181" s="88">
        <f t="shared" si="70"/>
        <v>52.142857142857146</v>
      </c>
      <c r="O181" s="90" t="s">
        <v>1634</v>
      </c>
      <c r="P181" s="90">
        <v>1</v>
      </c>
      <c r="Q181" s="92">
        <f t="shared" si="52"/>
        <v>100</v>
      </c>
      <c r="R181" s="93">
        <f t="shared" si="53"/>
        <v>52.142857142857146</v>
      </c>
      <c r="S181" s="93">
        <f t="shared" si="54"/>
        <v>52.142857142857146</v>
      </c>
      <c r="T181" s="93">
        <f t="shared" si="55"/>
        <v>52.142857142857146</v>
      </c>
      <c r="U181" s="94" t="str">
        <f t="shared" si="56"/>
        <v>CUMPLIDA</v>
      </c>
      <c r="V181" s="94" t="str">
        <f t="shared" si="57"/>
        <v>CUMPLIDO</v>
      </c>
      <c r="W181" s="82" t="s">
        <v>1501</v>
      </c>
      <c r="X181" s="81" t="str">
        <f t="shared" si="63"/>
        <v>H9AF2020</v>
      </c>
      <c r="Y181" s="95">
        <f t="shared" si="58"/>
        <v>1</v>
      </c>
      <c r="Z181" s="95" t="str">
        <f t="shared" si="64"/>
        <v>H9AF2020 - 1</v>
      </c>
      <c r="AA181" s="77">
        <f t="shared" si="67"/>
        <v>5</v>
      </c>
      <c r="AB181" s="77">
        <f t="shared" si="68"/>
        <v>5</v>
      </c>
      <c r="AC181" s="77" t="str">
        <f t="shared" si="59"/>
        <v>H9AF2020.</v>
      </c>
      <c r="AD181" s="77" t="str">
        <f t="shared" si="69"/>
        <v>H9AF2020</v>
      </c>
      <c r="AE181" s="96"/>
      <c r="AF181" s="97"/>
      <c r="AG181" s="98"/>
    </row>
    <row r="182" spans="1:33" s="10" customFormat="1" ht="357" customHeight="1" x14ac:dyDescent="0.2">
      <c r="A182" s="81">
        <f>IF(ISBLANK(D182),"",COUNTA($D$2:D182))</f>
        <v>132</v>
      </c>
      <c r="B182" s="82">
        <f t="shared" si="66"/>
        <v>181</v>
      </c>
      <c r="C182" s="83"/>
      <c r="D182" s="82" t="s">
        <v>677</v>
      </c>
      <c r="E182" s="82" t="s">
        <v>1220</v>
      </c>
      <c r="F182" s="100" t="s">
        <v>1732</v>
      </c>
      <c r="G182" s="100" t="s">
        <v>1533</v>
      </c>
      <c r="H182" s="109" t="s">
        <v>1534</v>
      </c>
      <c r="I182" s="109" t="s">
        <v>1535</v>
      </c>
      <c r="J182" s="109" t="s">
        <v>1536</v>
      </c>
      <c r="K182" s="90">
        <v>1</v>
      </c>
      <c r="L182" s="122">
        <v>44409</v>
      </c>
      <c r="M182" s="192">
        <v>44561</v>
      </c>
      <c r="N182" s="88">
        <f t="shared" si="70"/>
        <v>21.714285714285715</v>
      </c>
      <c r="O182" s="90" t="s">
        <v>1632</v>
      </c>
      <c r="P182" s="90">
        <v>0</v>
      </c>
      <c r="Q182" s="92">
        <f t="shared" si="52"/>
        <v>0</v>
      </c>
      <c r="R182" s="93">
        <f t="shared" si="53"/>
        <v>0</v>
      </c>
      <c r="S182" s="93">
        <f t="shared" si="54"/>
        <v>0</v>
      </c>
      <c r="T182" s="93">
        <f t="shared" si="55"/>
        <v>21.714285714285715</v>
      </c>
      <c r="U182" s="94" t="str">
        <f t="shared" si="56"/>
        <v>VENCIDA</v>
      </c>
      <c r="V182" s="94" t="str">
        <f t="shared" si="57"/>
        <v>VENCIDO</v>
      </c>
      <c r="W182" s="82" t="s">
        <v>1501</v>
      </c>
      <c r="X182" s="81" t="str">
        <f t="shared" si="63"/>
        <v>H10AF2020</v>
      </c>
      <c r="Y182" s="95">
        <f t="shared" si="58"/>
        <v>1</v>
      </c>
      <c r="Z182" s="95" t="str">
        <f t="shared" si="64"/>
        <v>H10AF2020 - 1</v>
      </c>
      <c r="AA182" s="77">
        <f t="shared" si="67"/>
        <v>1</v>
      </c>
      <c r="AB182" s="77">
        <f t="shared" si="68"/>
        <v>1</v>
      </c>
      <c r="AC182" s="77" t="str">
        <f t="shared" si="59"/>
        <v>H10AF2020.</v>
      </c>
      <c r="AD182" s="77" t="str">
        <f t="shared" si="69"/>
        <v>H10AF2020</v>
      </c>
      <c r="AE182" s="96"/>
      <c r="AF182" s="97"/>
      <c r="AG182" s="98"/>
    </row>
    <row r="183" spans="1:33" s="10" customFormat="1" ht="357" customHeight="1" x14ac:dyDescent="0.2">
      <c r="A183" s="81">
        <f>IF(ISBLANK(D183),"",COUNTA($D$2:D183))</f>
        <v>133</v>
      </c>
      <c r="B183" s="82">
        <f t="shared" si="66"/>
        <v>182</v>
      </c>
      <c r="C183" s="83"/>
      <c r="D183" s="82" t="s">
        <v>677</v>
      </c>
      <c r="E183" s="82" t="s">
        <v>1355</v>
      </c>
      <c r="F183" s="100" t="s">
        <v>1733</v>
      </c>
      <c r="G183" s="100" t="s">
        <v>1537</v>
      </c>
      <c r="H183" s="109" t="s">
        <v>1538</v>
      </c>
      <c r="I183" s="109" t="s">
        <v>1539</v>
      </c>
      <c r="J183" s="90" t="s">
        <v>1448</v>
      </c>
      <c r="K183" s="90">
        <v>1</v>
      </c>
      <c r="L183" s="122">
        <v>44409</v>
      </c>
      <c r="M183" s="192">
        <v>44561</v>
      </c>
      <c r="N183" s="88">
        <f t="shared" si="70"/>
        <v>21.714285714285715</v>
      </c>
      <c r="O183" s="90" t="s">
        <v>1661</v>
      </c>
      <c r="P183" s="90">
        <v>1</v>
      </c>
      <c r="Q183" s="92">
        <f t="shared" si="52"/>
        <v>100</v>
      </c>
      <c r="R183" s="93">
        <f t="shared" si="53"/>
        <v>21.714285714285715</v>
      </c>
      <c r="S183" s="93">
        <f t="shared" si="54"/>
        <v>21.714285714285715</v>
      </c>
      <c r="T183" s="93">
        <f t="shared" si="55"/>
        <v>21.714285714285715</v>
      </c>
      <c r="U183" s="94" t="str">
        <f t="shared" si="56"/>
        <v>CUMPLIDA</v>
      </c>
      <c r="V183" s="94" t="str">
        <f t="shared" si="57"/>
        <v>CUMPLIDO</v>
      </c>
      <c r="W183" s="82" t="s">
        <v>1501</v>
      </c>
      <c r="X183" s="81" t="str">
        <f t="shared" si="63"/>
        <v>H11AF2020</v>
      </c>
      <c r="Y183" s="95">
        <f t="shared" si="58"/>
        <v>1</v>
      </c>
      <c r="Z183" s="95" t="str">
        <f t="shared" si="64"/>
        <v>H11AF2020 - 1</v>
      </c>
      <c r="AA183" s="77">
        <f t="shared" si="67"/>
        <v>5</v>
      </c>
      <c r="AB183" s="77">
        <f t="shared" si="68"/>
        <v>5</v>
      </c>
      <c r="AC183" s="77" t="str">
        <f t="shared" si="59"/>
        <v>H11AF2020.</v>
      </c>
      <c r="AD183" s="77" t="str">
        <f t="shared" si="69"/>
        <v>H11AF2020</v>
      </c>
      <c r="AE183" s="96"/>
      <c r="AF183" s="97"/>
      <c r="AG183" s="98"/>
    </row>
    <row r="184" spans="1:33" s="10" customFormat="1" ht="357" customHeight="1" x14ac:dyDescent="0.2">
      <c r="A184" s="81">
        <f>IF(ISBLANK(D184),"",COUNTA($D$2:D184))</f>
        <v>134</v>
      </c>
      <c r="B184" s="82">
        <f t="shared" si="66"/>
        <v>183</v>
      </c>
      <c r="C184" s="83"/>
      <c r="D184" s="82" t="s">
        <v>677</v>
      </c>
      <c r="E184" s="82" t="s">
        <v>1355</v>
      </c>
      <c r="F184" s="100" t="s">
        <v>1734</v>
      </c>
      <c r="G184" s="100" t="s">
        <v>1540</v>
      </c>
      <c r="H184" s="109" t="s">
        <v>1446</v>
      </c>
      <c r="I184" s="109" t="s">
        <v>1447</v>
      </c>
      <c r="J184" s="90" t="s">
        <v>1448</v>
      </c>
      <c r="K184" s="90">
        <v>1</v>
      </c>
      <c r="L184" s="122">
        <v>44409</v>
      </c>
      <c r="M184" s="192">
        <v>44561</v>
      </c>
      <c r="N184" s="88">
        <f t="shared" si="70"/>
        <v>21.714285714285715</v>
      </c>
      <c r="O184" s="90" t="s">
        <v>1661</v>
      </c>
      <c r="P184" s="90">
        <v>1</v>
      </c>
      <c r="Q184" s="92">
        <f t="shared" si="52"/>
        <v>100</v>
      </c>
      <c r="R184" s="93">
        <f t="shared" si="53"/>
        <v>21.714285714285715</v>
      </c>
      <c r="S184" s="93">
        <f t="shared" si="54"/>
        <v>21.714285714285715</v>
      </c>
      <c r="T184" s="93">
        <f t="shared" si="55"/>
        <v>21.714285714285715</v>
      </c>
      <c r="U184" s="94" t="str">
        <f t="shared" si="56"/>
        <v>CUMPLIDA</v>
      </c>
      <c r="V184" s="94" t="str">
        <f t="shared" si="57"/>
        <v>CUMPLIDO</v>
      </c>
      <c r="W184" s="82" t="s">
        <v>1501</v>
      </c>
      <c r="X184" s="81" t="str">
        <f t="shared" si="63"/>
        <v>H12AF2020</v>
      </c>
      <c r="Y184" s="95">
        <f t="shared" si="58"/>
        <v>1</v>
      </c>
      <c r="Z184" s="95" t="str">
        <f t="shared" si="64"/>
        <v>H12AF2020 - 1</v>
      </c>
      <c r="AA184" s="77">
        <f t="shared" si="67"/>
        <v>5</v>
      </c>
      <c r="AB184" s="77">
        <f t="shared" si="68"/>
        <v>5</v>
      </c>
      <c r="AC184" s="77" t="str">
        <f t="shared" si="59"/>
        <v>H12AF2020.</v>
      </c>
      <c r="AD184" s="77" t="str">
        <f t="shared" si="69"/>
        <v>H12AF2020</v>
      </c>
      <c r="AE184" s="96"/>
      <c r="AF184" s="97"/>
      <c r="AG184" s="98"/>
    </row>
    <row r="185" spans="1:33" s="10" customFormat="1" ht="357" customHeight="1" x14ac:dyDescent="0.2">
      <c r="A185" s="81">
        <f>IF(ISBLANK(D185),"",COUNTA($D$2:D185))</f>
        <v>135</v>
      </c>
      <c r="B185" s="82">
        <f t="shared" si="66"/>
        <v>184</v>
      </c>
      <c r="C185" s="83"/>
      <c r="D185" s="82" t="s">
        <v>765</v>
      </c>
      <c r="E185" s="82" t="s">
        <v>1355</v>
      </c>
      <c r="F185" s="100" t="s">
        <v>1735</v>
      </c>
      <c r="G185" s="100" t="s">
        <v>1541</v>
      </c>
      <c r="H185" s="109" t="s">
        <v>1446</v>
      </c>
      <c r="I185" s="109" t="s">
        <v>1447</v>
      </c>
      <c r="J185" s="90" t="s">
        <v>1448</v>
      </c>
      <c r="K185" s="90">
        <v>1</v>
      </c>
      <c r="L185" s="122">
        <v>44409</v>
      </c>
      <c r="M185" s="192">
        <v>44561</v>
      </c>
      <c r="N185" s="88">
        <f t="shared" si="70"/>
        <v>21.714285714285715</v>
      </c>
      <c r="O185" s="90" t="s">
        <v>1661</v>
      </c>
      <c r="P185" s="90">
        <v>1</v>
      </c>
      <c r="Q185" s="92">
        <f t="shared" si="52"/>
        <v>100</v>
      </c>
      <c r="R185" s="93">
        <f t="shared" si="53"/>
        <v>21.714285714285715</v>
      </c>
      <c r="S185" s="93">
        <f t="shared" si="54"/>
        <v>21.714285714285715</v>
      </c>
      <c r="T185" s="93">
        <f t="shared" si="55"/>
        <v>21.714285714285715</v>
      </c>
      <c r="U185" s="94" t="str">
        <f t="shared" si="56"/>
        <v>CUMPLIDA</v>
      </c>
      <c r="V185" s="94" t="str">
        <f t="shared" si="57"/>
        <v>CUMPLIDO</v>
      </c>
      <c r="W185" s="82" t="s">
        <v>1501</v>
      </c>
      <c r="X185" s="81" t="str">
        <f t="shared" si="63"/>
        <v>H13AF2020</v>
      </c>
      <c r="Y185" s="95">
        <f t="shared" si="58"/>
        <v>1</v>
      </c>
      <c r="Z185" s="95" t="str">
        <f t="shared" si="64"/>
        <v>H13AF2020 - 1</v>
      </c>
      <c r="AA185" s="77">
        <f t="shared" si="67"/>
        <v>5</v>
      </c>
      <c r="AB185" s="77">
        <f t="shared" si="68"/>
        <v>5</v>
      </c>
      <c r="AC185" s="77" t="str">
        <f t="shared" si="59"/>
        <v>H13AF2020.</v>
      </c>
      <c r="AD185" s="77" t="str">
        <f t="shared" si="69"/>
        <v>H13AF2020</v>
      </c>
      <c r="AE185" s="96"/>
      <c r="AF185" s="97"/>
      <c r="AG185" s="98"/>
    </row>
    <row r="186" spans="1:33" s="10" customFormat="1" ht="357" customHeight="1" x14ac:dyDescent="0.2">
      <c r="A186" s="81">
        <f>IF(ISBLANK(D186),"",COUNTA($D$2:D186))</f>
        <v>136</v>
      </c>
      <c r="B186" s="82">
        <f t="shared" si="66"/>
        <v>185</v>
      </c>
      <c r="C186" s="83"/>
      <c r="D186" s="82" t="s">
        <v>677</v>
      </c>
      <c r="E186" s="82" t="s">
        <v>1355</v>
      </c>
      <c r="F186" s="100" t="s">
        <v>1736</v>
      </c>
      <c r="G186" s="100" t="s">
        <v>1542</v>
      </c>
      <c r="H186" s="109" t="s">
        <v>1538</v>
      </c>
      <c r="I186" s="109" t="s">
        <v>1539</v>
      </c>
      <c r="J186" s="90" t="s">
        <v>1448</v>
      </c>
      <c r="K186" s="90">
        <v>1</v>
      </c>
      <c r="L186" s="122">
        <v>44409</v>
      </c>
      <c r="M186" s="192">
        <v>44561</v>
      </c>
      <c r="N186" s="88">
        <f t="shared" si="70"/>
        <v>21.714285714285715</v>
      </c>
      <c r="O186" s="90" t="s">
        <v>1661</v>
      </c>
      <c r="P186" s="90">
        <v>1</v>
      </c>
      <c r="Q186" s="92">
        <f t="shared" si="52"/>
        <v>100</v>
      </c>
      <c r="R186" s="93">
        <f t="shared" si="53"/>
        <v>21.714285714285715</v>
      </c>
      <c r="S186" s="93">
        <f t="shared" si="54"/>
        <v>21.714285714285715</v>
      </c>
      <c r="T186" s="93">
        <f t="shared" si="55"/>
        <v>21.714285714285715</v>
      </c>
      <c r="U186" s="94" t="str">
        <f t="shared" si="56"/>
        <v>CUMPLIDA</v>
      </c>
      <c r="V186" s="94" t="str">
        <f t="shared" si="57"/>
        <v>CUMPLIDO</v>
      </c>
      <c r="W186" s="82" t="s">
        <v>1501</v>
      </c>
      <c r="X186" s="81" t="str">
        <f t="shared" si="63"/>
        <v>H14AF2020</v>
      </c>
      <c r="Y186" s="95">
        <f t="shared" si="58"/>
        <v>1</v>
      </c>
      <c r="Z186" s="95" t="str">
        <f t="shared" si="64"/>
        <v>H14AF2020 - 1</v>
      </c>
      <c r="AA186" s="77">
        <f t="shared" si="67"/>
        <v>5</v>
      </c>
      <c r="AB186" s="77">
        <f t="shared" si="68"/>
        <v>5</v>
      </c>
      <c r="AC186" s="77" t="str">
        <f t="shared" si="59"/>
        <v>H14AF2020.</v>
      </c>
      <c r="AD186" s="77" t="str">
        <f t="shared" si="69"/>
        <v>H14AF2020</v>
      </c>
      <c r="AE186" s="96"/>
      <c r="AF186" s="97"/>
      <c r="AG186" s="98"/>
    </row>
    <row r="187" spans="1:33" s="10" customFormat="1" ht="357" customHeight="1" x14ac:dyDescent="0.2">
      <c r="A187" s="81">
        <f>IF(ISBLANK(D187),"",COUNTA($D$2:D187))</f>
        <v>137</v>
      </c>
      <c r="B187" s="82">
        <f t="shared" si="66"/>
        <v>186</v>
      </c>
      <c r="C187" s="83"/>
      <c r="D187" s="82" t="s">
        <v>677</v>
      </c>
      <c r="E187" s="82" t="s">
        <v>1355</v>
      </c>
      <c r="F187" s="100" t="s">
        <v>1737</v>
      </c>
      <c r="G187" s="100" t="s">
        <v>1543</v>
      </c>
      <c r="H187" s="109" t="s">
        <v>1544</v>
      </c>
      <c r="I187" s="90" t="s">
        <v>1545</v>
      </c>
      <c r="J187" s="90" t="s">
        <v>331</v>
      </c>
      <c r="K187" s="90">
        <v>1</v>
      </c>
      <c r="L187" s="122">
        <v>44409</v>
      </c>
      <c r="M187" s="192">
        <v>44561</v>
      </c>
      <c r="N187" s="88">
        <f t="shared" si="70"/>
        <v>21.714285714285715</v>
      </c>
      <c r="O187" s="90" t="s">
        <v>1660</v>
      </c>
      <c r="P187" s="90">
        <v>0.5</v>
      </c>
      <c r="Q187" s="92">
        <f t="shared" si="52"/>
        <v>50</v>
      </c>
      <c r="R187" s="93">
        <f t="shared" si="53"/>
        <v>10.857142857142858</v>
      </c>
      <c r="S187" s="93">
        <f t="shared" si="54"/>
        <v>10.857142857142858</v>
      </c>
      <c r="T187" s="93">
        <f t="shared" si="55"/>
        <v>21.714285714285715</v>
      </c>
      <c r="U187" s="94" t="str">
        <f t="shared" si="56"/>
        <v>VENCIDA</v>
      </c>
      <c r="V187" s="94" t="str">
        <f t="shared" si="57"/>
        <v>VENCIDO</v>
      </c>
      <c r="W187" s="82" t="s">
        <v>1501</v>
      </c>
      <c r="X187" s="81" t="str">
        <f t="shared" si="63"/>
        <v>H15AF2020</v>
      </c>
      <c r="Y187" s="95">
        <f t="shared" si="58"/>
        <v>1</v>
      </c>
      <c r="Z187" s="95" t="str">
        <f t="shared" si="64"/>
        <v>H15AF2020 - 1</v>
      </c>
      <c r="AA187" s="77">
        <f t="shared" si="67"/>
        <v>1</v>
      </c>
      <c r="AB187" s="77">
        <f t="shared" si="68"/>
        <v>1</v>
      </c>
      <c r="AC187" s="77" t="str">
        <f t="shared" si="59"/>
        <v>H15AF2020.</v>
      </c>
      <c r="AD187" s="77" t="str">
        <f t="shared" si="69"/>
        <v>H15AF2020</v>
      </c>
      <c r="AE187" s="96"/>
      <c r="AF187" s="97"/>
      <c r="AG187" s="98"/>
    </row>
    <row r="188" spans="1:33" s="10" customFormat="1" ht="357" customHeight="1" x14ac:dyDescent="0.2">
      <c r="A188" s="81">
        <f>IF(ISBLANK(D188),"",COUNTA($D$2:D188))</f>
        <v>138</v>
      </c>
      <c r="B188" s="82">
        <f t="shared" si="66"/>
        <v>187</v>
      </c>
      <c r="C188" s="83"/>
      <c r="D188" s="82" t="s">
        <v>1504</v>
      </c>
      <c r="E188" s="82" t="s">
        <v>930</v>
      </c>
      <c r="F188" s="100" t="s">
        <v>1738</v>
      </c>
      <c r="G188" s="100" t="s">
        <v>1546</v>
      </c>
      <c r="H188" s="109" t="s">
        <v>1538</v>
      </c>
      <c r="I188" s="109" t="s">
        <v>1539</v>
      </c>
      <c r="J188" s="90" t="s">
        <v>1448</v>
      </c>
      <c r="K188" s="90">
        <v>1</v>
      </c>
      <c r="L188" s="122">
        <v>44409</v>
      </c>
      <c r="M188" s="192">
        <v>44561</v>
      </c>
      <c r="N188" s="88">
        <f t="shared" si="70"/>
        <v>21.714285714285715</v>
      </c>
      <c r="O188" s="90" t="s">
        <v>1664</v>
      </c>
      <c r="P188" s="90">
        <v>1</v>
      </c>
      <c r="Q188" s="92">
        <f t="shared" si="52"/>
        <v>100</v>
      </c>
      <c r="R188" s="93">
        <f t="shared" si="53"/>
        <v>21.714285714285715</v>
      </c>
      <c r="S188" s="93">
        <f t="shared" si="54"/>
        <v>21.714285714285715</v>
      </c>
      <c r="T188" s="93">
        <f t="shared" si="55"/>
        <v>21.714285714285715</v>
      </c>
      <c r="U188" s="94" t="str">
        <f t="shared" si="56"/>
        <v>CUMPLIDA</v>
      </c>
      <c r="V188" s="94" t="str">
        <f t="shared" si="57"/>
        <v>CUMPLIDO</v>
      </c>
      <c r="W188" s="82" t="s">
        <v>1501</v>
      </c>
      <c r="X188" s="81" t="str">
        <f t="shared" si="63"/>
        <v>H16AF2020</v>
      </c>
      <c r="Y188" s="95">
        <f t="shared" si="58"/>
        <v>1</v>
      </c>
      <c r="Z188" s="95" t="str">
        <f t="shared" si="64"/>
        <v>H16AF2020 - 1</v>
      </c>
      <c r="AA188" s="77">
        <f t="shared" si="67"/>
        <v>5</v>
      </c>
      <c r="AB188" s="77">
        <f t="shared" si="68"/>
        <v>5</v>
      </c>
      <c r="AC188" s="77" t="str">
        <f t="shared" si="59"/>
        <v>H16AF2020.</v>
      </c>
      <c r="AD188" s="77" t="str">
        <f t="shared" si="69"/>
        <v>H16AF2020</v>
      </c>
      <c r="AE188" s="96"/>
      <c r="AF188" s="97"/>
      <c r="AG188" s="98"/>
    </row>
    <row r="189" spans="1:33" s="10" customFormat="1" ht="357" customHeight="1" x14ac:dyDescent="0.2">
      <c r="A189" s="81">
        <f>IF(ISBLANK(D189),"",COUNTA($D$2:D189))</f>
        <v>139</v>
      </c>
      <c r="B189" s="82">
        <f t="shared" si="66"/>
        <v>188</v>
      </c>
      <c r="C189" s="83"/>
      <c r="D189" s="82" t="s">
        <v>677</v>
      </c>
      <c r="E189" s="82" t="s">
        <v>930</v>
      </c>
      <c r="F189" s="100" t="s">
        <v>1739</v>
      </c>
      <c r="G189" s="100" t="s">
        <v>1547</v>
      </c>
      <c r="H189" s="109" t="s">
        <v>1548</v>
      </c>
      <c r="I189" s="109" t="s">
        <v>1549</v>
      </c>
      <c r="J189" s="109" t="s">
        <v>1550</v>
      </c>
      <c r="K189" s="90">
        <v>1</v>
      </c>
      <c r="L189" s="122">
        <v>44409</v>
      </c>
      <c r="M189" s="192">
        <v>44561</v>
      </c>
      <c r="N189" s="88">
        <f t="shared" si="70"/>
        <v>21.714285714285715</v>
      </c>
      <c r="O189" s="90" t="s">
        <v>1636</v>
      </c>
      <c r="P189" s="90">
        <v>0.1</v>
      </c>
      <c r="Q189" s="92">
        <f t="shared" si="52"/>
        <v>10</v>
      </c>
      <c r="R189" s="93">
        <f t="shared" si="53"/>
        <v>2.1714285714285717</v>
      </c>
      <c r="S189" s="93">
        <f t="shared" si="54"/>
        <v>2.1714285714285717</v>
      </c>
      <c r="T189" s="93">
        <f t="shared" si="55"/>
        <v>21.714285714285715</v>
      </c>
      <c r="U189" s="94" t="str">
        <f t="shared" si="56"/>
        <v>VENCIDA</v>
      </c>
      <c r="V189" s="94" t="str">
        <f t="shared" si="57"/>
        <v>VENCIDO</v>
      </c>
      <c r="W189" s="82" t="s">
        <v>1501</v>
      </c>
      <c r="X189" s="81" t="str">
        <f t="shared" si="63"/>
        <v>H17AF2020</v>
      </c>
      <c r="Y189" s="95">
        <f t="shared" si="58"/>
        <v>1</v>
      </c>
      <c r="Z189" s="95" t="str">
        <f t="shared" si="64"/>
        <v>H17AF2020 - 1</v>
      </c>
      <c r="AA189" s="77">
        <f t="shared" si="67"/>
        <v>1</v>
      </c>
      <c r="AB189" s="77">
        <f t="shared" si="68"/>
        <v>1</v>
      </c>
      <c r="AC189" s="77" t="str">
        <f t="shared" si="59"/>
        <v>H17AF2020.</v>
      </c>
      <c r="AD189" s="77" t="str">
        <f t="shared" si="69"/>
        <v>H17AF2020</v>
      </c>
      <c r="AE189" s="96"/>
      <c r="AF189" s="97"/>
      <c r="AG189" s="98"/>
    </row>
    <row r="190" spans="1:33" s="10" customFormat="1" ht="357" customHeight="1" x14ac:dyDescent="0.2">
      <c r="A190" s="81">
        <f>IF(ISBLANK(D190),"",COUNTA($D$2:D190))</f>
        <v>140</v>
      </c>
      <c r="B190" s="82">
        <f t="shared" si="66"/>
        <v>189</v>
      </c>
      <c r="C190" s="83"/>
      <c r="D190" s="82" t="s">
        <v>677</v>
      </c>
      <c r="E190" s="82" t="s">
        <v>1225</v>
      </c>
      <c r="F190" s="100" t="s">
        <v>1740</v>
      </c>
      <c r="G190" s="100" t="s">
        <v>1551</v>
      </c>
      <c r="H190" s="109" t="s">
        <v>1194</v>
      </c>
      <c r="I190" s="109" t="s">
        <v>1201</v>
      </c>
      <c r="J190" s="90" t="s">
        <v>1196</v>
      </c>
      <c r="K190" s="90">
        <v>1</v>
      </c>
      <c r="L190" s="122">
        <v>44409</v>
      </c>
      <c r="M190" s="192">
        <v>44561</v>
      </c>
      <c r="N190" s="88">
        <f t="shared" si="70"/>
        <v>21.714285714285715</v>
      </c>
      <c r="O190" s="90" t="s">
        <v>1632</v>
      </c>
      <c r="P190" s="90">
        <v>1</v>
      </c>
      <c r="Q190" s="92">
        <f t="shared" si="52"/>
        <v>100</v>
      </c>
      <c r="R190" s="93">
        <f t="shared" si="53"/>
        <v>21.714285714285715</v>
      </c>
      <c r="S190" s="93">
        <f t="shared" si="54"/>
        <v>21.714285714285715</v>
      </c>
      <c r="T190" s="93">
        <f t="shared" si="55"/>
        <v>21.714285714285715</v>
      </c>
      <c r="U190" s="94" t="str">
        <f t="shared" si="56"/>
        <v>CUMPLIDA</v>
      </c>
      <c r="V190" s="94" t="str">
        <f t="shared" si="57"/>
        <v>CUMPLIDO</v>
      </c>
      <c r="W190" s="82" t="s">
        <v>1501</v>
      </c>
      <c r="X190" s="81" t="str">
        <f t="shared" si="63"/>
        <v>H18AF2020</v>
      </c>
      <c r="Y190" s="95">
        <f t="shared" si="58"/>
        <v>1</v>
      </c>
      <c r="Z190" s="95" t="str">
        <f t="shared" si="64"/>
        <v>H18AF2020 - 1</v>
      </c>
      <c r="AA190" s="77">
        <f t="shared" si="67"/>
        <v>5</v>
      </c>
      <c r="AB190" s="77">
        <f t="shared" si="68"/>
        <v>5</v>
      </c>
      <c r="AC190" s="77" t="str">
        <f t="shared" si="59"/>
        <v>H18AF2020.</v>
      </c>
      <c r="AD190" s="77" t="str">
        <f t="shared" si="69"/>
        <v>H18AF2020</v>
      </c>
      <c r="AE190" s="96"/>
      <c r="AF190" s="97"/>
      <c r="AG190" s="98"/>
    </row>
    <row r="191" spans="1:33" s="10" customFormat="1" ht="357" customHeight="1" x14ac:dyDescent="0.2">
      <c r="A191" s="81">
        <f>IF(ISBLANK(D191),"",COUNTA($D$2:D191))</f>
        <v>141</v>
      </c>
      <c r="B191" s="82">
        <f t="shared" si="66"/>
        <v>190</v>
      </c>
      <c r="C191" s="83"/>
      <c r="D191" s="82" t="s">
        <v>676</v>
      </c>
      <c r="E191" s="82" t="s">
        <v>1600</v>
      </c>
      <c r="F191" s="100" t="s">
        <v>1741</v>
      </c>
      <c r="G191" s="100" t="s">
        <v>1552</v>
      </c>
      <c r="H191" s="109" t="s">
        <v>1553</v>
      </c>
      <c r="I191" s="109" t="s">
        <v>1554</v>
      </c>
      <c r="J191" s="90" t="s">
        <v>1555</v>
      </c>
      <c r="K191" s="90">
        <v>1</v>
      </c>
      <c r="L191" s="122">
        <v>44396</v>
      </c>
      <c r="M191" s="192">
        <v>44561</v>
      </c>
      <c r="N191" s="88">
        <f t="shared" si="70"/>
        <v>23.571428571428573</v>
      </c>
      <c r="O191" s="90" t="s">
        <v>1639</v>
      </c>
      <c r="P191" s="90">
        <v>1</v>
      </c>
      <c r="Q191" s="92">
        <f t="shared" si="52"/>
        <v>100</v>
      </c>
      <c r="R191" s="93">
        <f t="shared" si="53"/>
        <v>23.571428571428573</v>
      </c>
      <c r="S191" s="93">
        <f t="shared" si="54"/>
        <v>23.571428571428573</v>
      </c>
      <c r="T191" s="93">
        <f t="shared" si="55"/>
        <v>23.571428571428573</v>
      </c>
      <c r="U191" s="94" t="str">
        <f t="shared" si="56"/>
        <v>CUMPLIDA</v>
      </c>
      <c r="V191" s="94" t="str">
        <f t="shared" si="57"/>
        <v>CUMPLIDO</v>
      </c>
      <c r="W191" s="82" t="s">
        <v>1501</v>
      </c>
      <c r="X191" s="81" t="str">
        <f t="shared" si="63"/>
        <v>H19AF2020</v>
      </c>
      <c r="Y191" s="95">
        <f t="shared" si="58"/>
        <v>1</v>
      </c>
      <c r="Z191" s="95" t="str">
        <f t="shared" si="64"/>
        <v>H19AF2020 - 1</v>
      </c>
      <c r="AA191" s="77">
        <f t="shared" si="67"/>
        <v>5</v>
      </c>
      <c r="AB191" s="77">
        <f t="shared" si="68"/>
        <v>5</v>
      </c>
      <c r="AC191" s="77" t="str">
        <f t="shared" si="59"/>
        <v>H19AF2020.</v>
      </c>
      <c r="AD191" s="77" t="str">
        <f t="shared" si="69"/>
        <v>H19AF2020</v>
      </c>
      <c r="AE191" s="96"/>
      <c r="AF191" s="97"/>
      <c r="AG191" s="98"/>
    </row>
    <row r="192" spans="1:33" s="10" customFormat="1" ht="357" customHeight="1" x14ac:dyDescent="0.2">
      <c r="A192" s="81">
        <f>IF(ISBLANK(D192),"",COUNTA($D$2:D192))</f>
        <v>142</v>
      </c>
      <c r="B192" s="82">
        <f t="shared" si="66"/>
        <v>191</v>
      </c>
      <c r="C192" s="83"/>
      <c r="D192" s="82" t="s">
        <v>676</v>
      </c>
      <c r="E192" s="82" t="s">
        <v>1225</v>
      </c>
      <c r="F192" s="100" t="s">
        <v>1742</v>
      </c>
      <c r="G192" s="100" t="s">
        <v>1556</v>
      </c>
      <c r="H192" s="109" t="s">
        <v>1603</v>
      </c>
      <c r="I192" s="109" t="s">
        <v>1557</v>
      </c>
      <c r="J192" s="90" t="s">
        <v>1558</v>
      </c>
      <c r="K192" s="90">
        <v>1</v>
      </c>
      <c r="L192" s="122">
        <v>44409</v>
      </c>
      <c r="M192" s="192">
        <v>44774</v>
      </c>
      <c r="N192" s="88">
        <f t="shared" si="70"/>
        <v>52.142857142857146</v>
      </c>
      <c r="O192" s="90" t="s">
        <v>1638</v>
      </c>
      <c r="P192" s="90">
        <v>0</v>
      </c>
      <c r="Q192" s="92">
        <f t="shared" si="52"/>
        <v>0</v>
      </c>
      <c r="R192" s="93">
        <f t="shared" si="53"/>
        <v>0</v>
      </c>
      <c r="S192" s="93">
        <f t="shared" si="54"/>
        <v>0</v>
      </c>
      <c r="T192" s="93">
        <f t="shared" si="55"/>
        <v>52.142857142857146</v>
      </c>
      <c r="U192" s="94" t="str">
        <f t="shared" si="56"/>
        <v>VENCIDA</v>
      </c>
      <c r="V192" s="94" t="str">
        <f t="shared" si="57"/>
        <v>VENCIDO</v>
      </c>
      <c r="W192" s="82" t="s">
        <v>1501</v>
      </c>
      <c r="X192" s="81" t="str">
        <f t="shared" si="63"/>
        <v>H20AF2020</v>
      </c>
      <c r="Y192" s="95">
        <f t="shared" si="58"/>
        <v>1</v>
      </c>
      <c r="Z192" s="95" t="str">
        <f t="shared" si="64"/>
        <v>H20AF2020 - 1</v>
      </c>
      <c r="AA192" s="77">
        <f t="shared" si="67"/>
        <v>1</v>
      </c>
      <c r="AB192" s="77">
        <f t="shared" si="68"/>
        <v>1</v>
      </c>
      <c r="AC192" s="77" t="str">
        <f t="shared" si="59"/>
        <v>H20AF2020.</v>
      </c>
      <c r="AD192" s="77" t="str">
        <f t="shared" si="69"/>
        <v>H20AF2020</v>
      </c>
      <c r="AE192" s="96"/>
      <c r="AF192" s="97"/>
      <c r="AG192" s="98"/>
    </row>
    <row r="193" spans="1:33" s="10" customFormat="1" ht="357" customHeight="1" x14ac:dyDescent="0.2">
      <c r="A193" s="81">
        <f>IF(ISBLANK(D193),"",COUNTA($D$2:D193))</f>
        <v>143</v>
      </c>
      <c r="B193" s="82">
        <f t="shared" si="66"/>
        <v>192</v>
      </c>
      <c r="C193" s="83"/>
      <c r="D193" s="82" t="s">
        <v>676</v>
      </c>
      <c r="E193" s="82" t="s">
        <v>930</v>
      </c>
      <c r="F193" s="100" t="s">
        <v>1743</v>
      </c>
      <c r="G193" s="100" t="s">
        <v>1559</v>
      </c>
      <c r="H193" s="109" t="s">
        <v>1538</v>
      </c>
      <c r="I193" s="109" t="s">
        <v>1539</v>
      </c>
      <c r="J193" s="90" t="s">
        <v>1448</v>
      </c>
      <c r="K193" s="90">
        <v>1</v>
      </c>
      <c r="L193" s="122">
        <v>44409</v>
      </c>
      <c r="M193" s="192">
        <v>44561</v>
      </c>
      <c r="N193" s="88">
        <f t="shared" si="70"/>
        <v>21.714285714285715</v>
      </c>
      <c r="O193" s="90" t="s">
        <v>1640</v>
      </c>
      <c r="P193" s="90">
        <v>1</v>
      </c>
      <c r="Q193" s="92">
        <f t="shared" si="52"/>
        <v>100</v>
      </c>
      <c r="R193" s="93">
        <f t="shared" si="53"/>
        <v>21.714285714285715</v>
      </c>
      <c r="S193" s="93">
        <f t="shared" si="54"/>
        <v>21.714285714285715</v>
      </c>
      <c r="T193" s="93">
        <f t="shared" si="55"/>
        <v>21.714285714285715</v>
      </c>
      <c r="U193" s="94" t="str">
        <f t="shared" si="56"/>
        <v>CUMPLIDA</v>
      </c>
      <c r="V193" s="94" t="str">
        <f t="shared" si="57"/>
        <v>CUMPLIDO</v>
      </c>
      <c r="W193" s="82" t="s">
        <v>1501</v>
      </c>
      <c r="X193" s="81" t="str">
        <f t="shared" si="63"/>
        <v>H21AF2020</v>
      </c>
      <c r="Y193" s="95">
        <f t="shared" si="58"/>
        <v>1</v>
      </c>
      <c r="Z193" s="95" t="str">
        <f t="shared" si="64"/>
        <v>H21AF2020 - 1</v>
      </c>
      <c r="AA193" s="77">
        <f t="shared" si="67"/>
        <v>5</v>
      </c>
      <c r="AB193" s="77">
        <f t="shared" si="68"/>
        <v>5</v>
      </c>
      <c r="AC193" s="77" t="str">
        <f t="shared" si="59"/>
        <v>H21AF2020.</v>
      </c>
      <c r="AD193" s="77" t="str">
        <f t="shared" si="69"/>
        <v>H21AF2020</v>
      </c>
      <c r="AE193" s="96"/>
      <c r="AF193" s="97"/>
      <c r="AG193" s="98"/>
    </row>
    <row r="194" spans="1:33" s="10" customFormat="1" ht="357" customHeight="1" x14ac:dyDescent="0.2">
      <c r="A194" s="81">
        <f>IF(ISBLANK(D194),"",COUNTA($D$2:D194))</f>
        <v>144</v>
      </c>
      <c r="B194" s="82">
        <f t="shared" si="66"/>
        <v>193</v>
      </c>
      <c r="C194" s="83"/>
      <c r="D194" s="82" t="s">
        <v>1505</v>
      </c>
      <c r="E194" s="82" t="s">
        <v>930</v>
      </c>
      <c r="F194" s="100" t="s">
        <v>1744</v>
      </c>
      <c r="G194" s="100" t="s">
        <v>1560</v>
      </c>
      <c r="H194" s="109" t="s">
        <v>1561</v>
      </c>
      <c r="I194" s="109" t="s">
        <v>1562</v>
      </c>
      <c r="J194" s="90" t="s">
        <v>1448</v>
      </c>
      <c r="K194" s="90">
        <v>1</v>
      </c>
      <c r="L194" s="122">
        <v>44409</v>
      </c>
      <c r="M194" s="192">
        <v>44561</v>
      </c>
      <c r="N194" s="88">
        <f t="shared" si="70"/>
        <v>21.714285714285715</v>
      </c>
      <c r="O194" s="90" t="s">
        <v>1640</v>
      </c>
      <c r="P194" s="90">
        <v>1</v>
      </c>
      <c r="Q194" s="92">
        <f t="shared" ref="Q194:Q257" si="71">IF(P194/K194&gt;1,100,+P194/K194*100)</f>
        <v>100</v>
      </c>
      <c r="R194" s="93">
        <f t="shared" ref="R194:R257" si="72">+N194*Q194/100</f>
        <v>21.714285714285715</v>
      </c>
      <c r="S194" s="93">
        <f t="shared" ref="S194:S257" si="73">IF(M194&lt;=$AF$1,R194,0)</f>
        <v>21.714285714285715</v>
      </c>
      <c r="T194" s="93">
        <f t="shared" ref="T194:T257" si="74">IF($AF$1&gt;=M194,N194,0)</f>
        <v>21.714285714285715</v>
      </c>
      <c r="U194" s="94" t="str">
        <f t="shared" ref="U194:U257" si="75">IF(Q194=100,"CUMPLIDA",IF(M194-$AF$1&lt;0,"VENCIDA",IF(M194-$AF$1&lt;=30,"PRÓXIMA A VENCER",IF(Q194&gt;0,"CON AVANCE","EN TERMINO"))))</f>
        <v>CUMPLIDA</v>
      </c>
      <c r="V194" s="94" t="str">
        <f t="shared" ref="V194:V257" si="76">IF(A194&lt;&gt;"",IF(AB194=1,"VENCIDO",IF(AB194=2,"PRÓXIMO A VENCER",IF(AB194=3,"EN TERMINO",IF(AB194=4,"CON AVANCE",IF(AB194=5,"CUMPLIDO",))))),"")</f>
        <v>CUMPLIDO</v>
      </c>
      <c r="W194" s="82" t="s">
        <v>1501</v>
      </c>
      <c r="X194" s="81" t="str">
        <f t="shared" si="63"/>
        <v>H22AF2020</v>
      </c>
      <c r="Y194" s="95">
        <f t="shared" ref="Y194:Y257" si="77">IF(A194&lt;&gt;"",1,Y193+1)</f>
        <v>1</v>
      </c>
      <c r="Z194" s="95" t="str">
        <f t="shared" si="64"/>
        <v>H22AF2020 - 1</v>
      </c>
      <c r="AA194" s="77">
        <f t="shared" si="67"/>
        <v>5</v>
      </c>
      <c r="AB194" s="77">
        <f t="shared" si="68"/>
        <v>5</v>
      </c>
      <c r="AC194" s="77" t="str">
        <f t="shared" ref="AC194:AC257" si="78">IF(A194&lt;&gt;"",MID(F194,1,FIND(" ",F194,1)-1),AC193)</f>
        <v>H22AF2020.</v>
      </c>
      <c r="AD194" s="77" t="str">
        <f t="shared" si="69"/>
        <v>H22AF2020</v>
      </c>
      <c r="AE194" s="96"/>
      <c r="AF194" s="97"/>
      <c r="AG194" s="98"/>
    </row>
    <row r="195" spans="1:33" s="10" customFormat="1" ht="357" customHeight="1" x14ac:dyDescent="0.2">
      <c r="A195" s="81">
        <f>IF(ISBLANK(D195),"",COUNTA($D$2:D195))</f>
        <v>145</v>
      </c>
      <c r="B195" s="82">
        <f t="shared" si="66"/>
        <v>194</v>
      </c>
      <c r="C195" s="83"/>
      <c r="D195" s="82" t="s">
        <v>676</v>
      </c>
      <c r="E195" s="82" t="s">
        <v>930</v>
      </c>
      <c r="F195" s="100" t="s">
        <v>1745</v>
      </c>
      <c r="G195" s="100" t="s">
        <v>1563</v>
      </c>
      <c r="H195" s="109" t="s">
        <v>1402</v>
      </c>
      <c r="I195" s="109" t="s">
        <v>1447</v>
      </c>
      <c r="J195" s="90" t="s">
        <v>1448</v>
      </c>
      <c r="K195" s="90">
        <v>1</v>
      </c>
      <c r="L195" s="122">
        <v>44409</v>
      </c>
      <c r="M195" s="192">
        <v>44561</v>
      </c>
      <c r="N195" s="88">
        <f t="shared" si="70"/>
        <v>21.714285714285715</v>
      </c>
      <c r="O195" s="90" t="s">
        <v>1640</v>
      </c>
      <c r="P195" s="90">
        <v>1</v>
      </c>
      <c r="Q195" s="92">
        <f t="shared" si="71"/>
        <v>100</v>
      </c>
      <c r="R195" s="93">
        <f t="shared" si="72"/>
        <v>21.714285714285715</v>
      </c>
      <c r="S195" s="93">
        <f t="shared" si="73"/>
        <v>21.714285714285715</v>
      </c>
      <c r="T195" s="93">
        <f t="shared" si="74"/>
        <v>21.714285714285715</v>
      </c>
      <c r="U195" s="94" t="str">
        <f t="shared" si="75"/>
        <v>CUMPLIDA</v>
      </c>
      <c r="V195" s="94" t="str">
        <f t="shared" si="76"/>
        <v>CUMPLIDO</v>
      </c>
      <c r="W195" s="82" t="s">
        <v>1501</v>
      </c>
      <c r="X195" s="81" t="str">
        <f t="shared" si="63"/>
        <v>H23AF2020</v>
      </c>
      <c r="Y195" s="95">
        <f t="shared" si="77"/>
        <v>1</v>
      </c>
      <c r="Z195" s="95" t="str">
        <f t="shared" si="64"/>
        <v>H23AF2020 - 1</v>
      </c>
      <c r="AA195" s="77">
        <f t="shared" si="67"/>
        <v>5</v>
      </c>
      <c r="AB195" s="77">
        <f t="shared" si="68"/>
        <v>5</v>
      </c>
      <c r="AC195" s="77" t="str">
        <f t="shared" si="78"/>
        <v>H23AF2020.</v>
      </c>
      <c r="AD195" s="77" t="str">
        <f t="shared" si="69"/>
        <v>H23AF2020</v>
      </c>
      <c r="AE195" s="96"/>
      <c r="AF195" s="97"/>
      <c r="AG195" s="98"/>
    </row>
    <row r="196" spans="1:33" s="10" customFormat="1" ht="357" customHeight="1" x14ac:dyDescent="0.2">
      <c r="A196" s="81">
        <f>IF(ISBLANK(D196),"",COUNTA($D$2:D196))</f>
        <v>146</v>
      </c>
      <c r="B196" s="82">
        <f t="shared" si="66"/>
        <v>195</v>
      </c>
      <c r="C196" s="83"/>
      <c r="D196" s="82" t="s">
        <v>677</v>
      </c>
      <c r="E196" s="82" t="s">
        <v>1393</v>
      </c>
      <c r="F196" s="100" t="s">
        <v>1746</v>
      </c>
      <c r="G196" s="100" t="s">
        <v>1564</v>
      </c>
      <c r="H196" s="109" t="s">
        <v>1194</v>
      </c>
      <c r="I196" s="109" t="s">
        <v>1201</v>
      </c>
      <c r="J196" s="90" t="s">
        <v>1196</v>
      </c>
      <c r="K196" s="90">
        <v>1</v>
      </c>
      <c r="L196" s="122">
        <v>44409</v>
      </c>
      <c r="M196" s="192">
        <v>44561</v>
      </c>
      <c r="N196" s="88">
        <f t="shared" si="70"/>
        <v>21.714285714285715</v>
      </c>
      <c r="O196" s="90" t="s">
        <v>1632</v>
      </c>
      <c r="P196" s="90">
        <v>1</v>
      </c>
      <c r="Q196" s="92">
        <f t="shared" si="71"/>
        <v>100</v>
      </c>
      <c r="R196" s="93">
        <f t="shared" si="72"/>
        <v>21.714285714285715</v>
      </c>
      <c r="S196" s="93">
        <f t="shared" si="73"/>
        <v>21.714285714285715</v>
      </c>
      <c r="T196" s="93">
        <f t="shared" si="74"/>
        <v>21.714285714285715</v>
      </c>
      <c r="U196" s="94" t="str">
        <f t="shared" si="75"/>
        <v>CUMPLIDA</v>
      </c>
      <c r="V196" s="94" t="str">
        <f t="shared" si="76"/>
        <v>CUMPLIDO</v>
      </c>
      <c r="W196" s="82" t="s">
        <v>1501</v>
      </c>
      <c r="X196" s="81" t="str">
        <f t="shared" si="63"/>
        <v>H24AF2020</v>
      </c>
      <c r="Y196" s="95">
        <f t="shared" si="77"/>
        <v>1</v>
      </c>
      <c r="Z196" s="95" t="str">
        <f t="shared" si="64"/>
        <v>H24AF2020 - 1</v>
      </c>
      <c r="AA196" s="77">
        <f t="shared" si="67"/>
        <v>5</v>
      </c>
      <c r="AB196" s="77">
        <f t="shared" si="68"/>
        <v>5</v>
      </c>
      <c r="AC196" s="77" t="str">
        <f t="shared" si="78"/>
        <v>H24AF2020.</v>
      </c>
      <c r="AD196" s="77" t="str">
        <f t="shared" si="69"/>
        <v>H24AF2020</v>
      </c>
      <c r="AE196" s="96"/>
      <c r="AF196" s="97"/>
      <c r="AG196" s="98"/>
    </row>
    <row r="197" spans="1:33" s="10" customFormat="1" ht="273" customHeight="1" x14ac:dyDescent="0.2">
      <c r="A197" s="81">
        <f>IF(ISBLANK(D197),"",COUNTA($D$2:D197))</f>
        <v>147</v>
      </c>
      <c r="B197" s="82">
        <f t="shared" si="66"/>
        <v>196</v>
      </c>
      <c r="C197" s="83"/>
      <c r="D197" s="90" t="s">
        <v>1491</v>
      </c>
      <c r="E197" s="90" t="s">
        <v>1034</v>
      </c>
      <c r="F197" s="100" t="s">
        <v>2417</v>
      </c>
      <c r="G197" s="100" t="s">
        <v>1490</v>
      </c>
      <c r="H197" s="84" t="s">
        <v>1495</v>
      </c>
      <c r="I197" s="84" t="s">
        <v>1494</v>
      </c>
      <c r="J197" s="81" t="s">
        <v>1493</v>
      </c>
      <c r="K197" s="81">
        <v>1</v>
      </c>
      <c r="L197" s="124">
        <v>44377</v>
      </c>
      <c r="M197" s="202">
        <v>44561</v>
      </c>
      <c r="N197" s="88">
        <f t="shared" ref="N197:N215" si="79">(+M197-L197)/7</f>
        <v>26.285714285714285</v>
      </c>
      <c r="O197" s="82" t="s">
        <v>1891</v>
      </c>
      <c r="P197" s="90">
        <v>0</v>
      </c>
      <c r="Q197" s="92">
        <f t="shared" si="71"/>
        <v>0</v>
      </c>
      <c r="R197" s="93">
        <f t="shared" si="72"/>
        <v>0</v>
      </c>
      <c r="S197" s="93">
        <f t="shared" si="73"/>
        <v>0</v>
      </c>
      <c r="T197" s="93">
        <f t="shared" si="74"/>
        <v>26.285714285714285</v>
      </c>
      <c r="U197" s="94" t="str">
        <f t="shared" si="75"/>
        <v>VENCIDA</v>
      </c>
      <c r="V197" s="94" t="str">
        <f t="shared" si="76"/>
        <v>VENCIDO</v>
      </c>
      <c r="W197" s="125" t="s">
        <v>1496</v>
      </c>
      <c r="X197" s="81" t="str">
        <f t="shared" si="63"/>
        <v>H1Denuncia2020-187038</v>
      </c>
      <c r="Y197" s="95">
        <f t="shared" si="77"/>
        <v>1</v>
      </c>
      <c r="Z197" s="95" t="str">
        <f t="shared" si="64"/>
        <v>H1Denuncia2020-187038 - 1</v>
      </c>
      <c r="AA197" s="77">
        <f t="shared" si="67"/>
        <v>1</v>
      </c>
      <c r="AB197" s="77">
        <f t="shared" si="68"/>
        <v>1</v>
      </c>
      <c r="AC197" s="77" t="str">
        <f t="shared" si="78"/>
        <v>H1Denuncia2020-187038.</v>
      </c>
      <c r="AD197" s="77" t="str">
        <f t="shared" si="69"/>
        <v>H1Denuncia2020-187038</v>
      </c>
      <c r="AE197" s="96"/>
      <c r="AF197" s="97"/>
      <c r="AG197" s="98"/>
    </row>
    <row r="198" spans="1:33" s="10" customFormat="1" ht="357" customHeight="1" x14ac:dyDescent="0.2">
      <c r="A198" s="81">
        <f>IF(ISBLANK(D198),"",COUNTA($D$2:D198))</f>
        <v>148</v>
      </c>
      <c r="B198" s="82">
        <f t="shared" si="66"/>
        <v>197</v>
      </c>
      <c r="C198" s="83"/>
      <c r="D198" s="82" t="s">
        <v>1223</v>
      </c>
      <c r="E198" s="82" t="s">
        <v>1197</v>
      </c>
      <c r="F198" s="84" t="s">
        <v>1410</v>
      </c>
      <c r="G198" s="84" t="s">
        <v>1411</v>
      </c>
      <c r="H198" s="84" t="s">
        <v>1194</v>
      </c>
      <c r="I198" s="84" t="s">
        <v>1201</v>
      </c>
      <c r="J198" s="81" t="s">
        <v>1196</v>
      </c>
      <c r="K198" s="81">
        <v>1</v>
      </c>
      <c r="L198" s="124">
        <v>44185</v>
      </c>
      <c r="M198" s="202">
        <v>44285</v>
      </c>
      <c r="N198" s="88">
        <f t="shared" si="79"/>
        <v>14.285714285714286</v>
      </c>
      <c r="O198" s="90" t="s">
        <v>1632</v>
      </c>
      <c r="P198" s="90">
        <v>1</v>
      </c>
      <c r="Q198" s="92">
        <f t="shared" si="71"/>
        <v>100</v>
      </c>
      <c r="R198" s="93">
        <f t="shared" si="72"/>
        <v>14.285714285714286</v>
      </c>
      <c r="S198" s="93">
        <f t="shared" si="73"/>
        <v>14.285714285714286</v>
      </c>
      <c r="T198" s="93">
        <f t="shared" si="74"/>
        <v>14.285714285714286</v>
      </c>
      <c r="U198" s="94" t="str">
        <f t="shared" si="75"/>
        <v>CUMPLIDA</v>
      </c>
      <c r="V198" s="94" t="str">
        <f t="shared" si="76"/>
        <v>CUMPLIDO</v>
      </c>
      <c r="W198" s="125" t="s">
        <v>1456</v>
      </c>
      <c r="X198" s="81" t="str">
        <f t="shared" si="63"/>
        <v>H1AT73</v>
      </c>
      <c r="Y198" s="95">
        <f t="shared" si="77"/>
        <v>1</v>
      </c>
      <c r="Z198" s="95" t="str">
        <f t="shared" si="64"/>
        <v>H1AT73 - 1</v>
      </c>
      <c r="AA198" s="77">
        <f t="shared" si="67"/>
        <v>5</v>
      </c>
      <c r="AB198" s="77">
        <f t="shared" si="68"/>
        <v>5</v>
      </c>
      <c r="AC198" s="77" t="str">
        <f t="shared" si="78"/>
        <v>H1AT73.</v>
      </c>
      <c r="AD198" s="77" t="str">
        <f t="shared" si="69"/>
        <v>H1AT73</v>
      </c>
      <c r="AE198" s="96"/>
      <c r="AF198" s="97"/>
      <c r="AG198" s="98"/>
    </row>
    <row r="199" spans="1:33" s="10" customFormat="1" ht="357" customHeight="1" x14ac:dyDescent="0.2">
      <c r="A199" s="81">
        <f>IF(ISBLANK(D199),"",COUNTA($D$2:D199))</f>
        <v>149</v>
      </c>
      <c r="B199" s="82">
        <f t="shared" si="66"/>
        <v>198</v>
      </c>
      <c r="C199" s="83"/>
      <c r="D199" s="82" t="s">
        <v>1223</v>
      </c>
      <c r="E199" s="82" t="s">
        <v>930</v>
      </c>
      <c r="F199" s="84" t="s">
        <v>1412</v>
      </c>
      <c r="G199" s="84" t="s">
        <v>1413</v>
      </c>
      <c r="H199" s="84" t="s">
        <v>1446</v>
      </c>
      <c r="I199" s="84" t="s">
        <v>1447</v>
      </c>
      <c r="J199" s="81" t="s">
        <v>1448</v>
      </c>
      <c r="K199" s="81">
        <v>1</v>
      </c>
      <c r="L199" s="124">
        <v>44185</v>
      </c>
      <c r="M199" s="202">
        <v>44346</v>
      </c>
      <c r="N199" s="88">
        <f t="shared" si="79"/>
        <v>23</v>
      </c>
      <c r="O199" s="82" t="s">
        <v>1631</v>
      </c>
      <c r="P199" s="90">
        <v>1</v>
      </c>
      <c r="Q199" s="92">
        <f t="shared" si="71"/>
        <v>100</v>
      </c>
      <c r="R199" s="93">
        <f t="shared" si="72"/>
        <v>23</v>
      </c>
      <c r="S199" s="93">
        <f t="shared" si="73"/>
        <v>23</v>
      </c>
      <c r="T199" s="93">
        <f t="shared" si="74"/>
        <v>23</v>
      </c>
      <c r="U199" s="94" t="str">
        <f t="shared" si="75"/>
        <v>CUMPLIDA</v>
      </c>
      <c r="V199" s="94" t="str">
        <f t="shared" si="76"/>
        <v>CUMPLIDO</v>
      </c>
      <c r="W199" s="125" t="s">
        <v>1456</v>
      </c>
      <c r="X199" s="81" t="str">
        <f t="shared" ref="X199:X262" si="80">AD199</f>
        <v>H2AT73</v>
      </c>
      <c r="Y199" s="95">
        <f t="shared" si="77"/>
        <v>1</v>
      </c>
      <c r="Z199" s="95" t="str">
        <f t="shared" si="64"/>
        <v>H2AT73 - 1</v>
      </c>
      <c r="AA199" s="77">
        <f t="shared" si="67"/>
        <v>5</v>
      </c>
      <c r="AB199" s="77">
        <f t="shared" si="68"/>
        <v>5</v>
      </c>
      <c r="AC199" s="77" t="str">
        <f t="shared" si="78"/>
        <v>H2AT73.</v>
      </c>
      <c r="AD199" s="77" t="str">
        <f t="shared" si="69"/>
        <v>H2AT73</v>
      </c>
      <c r="AE199" s="96"/>
      <c r="AF199" s="97"/>
      <c r="AG199" s="98"/>
    </row>
    <row r="200" spans="1:33" s="10" customFormat="1" ht="357" customHeight="1" x14ac:dyDescent="0.2">
      <c r="A200" s="81">
        <f>IF(ISBLANK(D200),"",COUNTA($D$2:D200))</f>
        <v>150</v>
      </c>
      <c r="B200" s="82">
        <f t="shared" si="66"/>
        <v>199</v>
      </c>
      <c r="C200" s="83"/>
      <c r="D200" s="82" t="s">
        <v>1223</v>
      </c>
      <c r="E200" s="82" t="s">
        <v>930</v>
      </c>
      <c r="F200" s="84" t="s">
        <v>1414</v>
      </c>
      <c r="G200" s="84" t="s">
        <v>1415</v>
      </c>
      <c r="H200" s="84" t="s">
        <v>1446</v>
      </c>
      <c r="I200" s="84" t="s">
        <v>1449</v>
      </c>
      <c r="J200" s="81" t="s">
        <v>1448</v>
      </c>
      <c r="K200" s="81">
        <v>1</v>
      </c>
      <c r="L200" s="124">
        <v>44185</v>
      </c>
      <c r="M200" s="202">
        <v>44346</v>
      </c>
      <c r="N200" s="88">
        <f t="shared" si="79"/>
        <v>23</v>
      </c>
      <c r="O200" s="82" t="s">
        <v>1631</v>
      </c>
      <c r="P200" s="90">
        <v>1</v>
      </c>
      <c r="Q200" s="92">
        <f t="shared" si="71"/>
        <v>100</v>
      </c>
      <c r="R200" s="93">
        <f t="shared" si="72"/>
        <v>23</v>
      </c>
      <c r="S200" s="93">
        <f t="shared" si="73"/>
        <v>23</v>
      </c>
      <c r="T200" s="93">
        <f t="shared" si="74"/>
        <v>23</v>
      </c>
      <c r="U200" s="94" t="str">
        <f t="shared" si="75"/>
        <v>CUMPLIDA</v>
      </c>
      <c r="V200" s="94" t="str">
        <f t="shared" si="76"/>
        <v>CUMPLIDO</v>
      </c>
      <c r="W200" s="125" t="s">
        <v>1456</v>
      </c>
      <c r="X200" s="81" t="str">
        <f t="shared" si="80"/>
        <v>H3AT73</v>
      </c>
      <c r="Y200" s="95">
        <f t="shared" si="77"/>
        <v>1</v>
      </c>
      <c r="Z200" s="95" t="str">
        <f t="shared" ref="Z200:Z263" si="81">CONCATENATE(X200," - ",Y200)</f>
        <v>H3AT73 - 1</v>
      </c>
      <c r="AA200" s="77">
        <f t="shared" si="67"/>
        <v>5</v>
      </c>
      <c r="AB200" s="77">
        <f t="shared" si="68"/>
        <v>5</v>
      </c>
      <c r="AC200" s="77" t="str">
        <f t="shared" si="78"/>
        <v>H3AT73.</v>
      </c>
      <c r="AD200" s="77" t="str">
        <f t="shared" si="69"/>
        <v>H3AT73</v>
      </c>
      <c r="AE200" s="96"/>
      <c r="AF200" s="97"/>
      <c r="AG200" s="98"/>
    </row>
    <row r="201" spans="1:33" s="10" customFormat="1" ht="357" customHeight="1" x14ac:dyDescent="0.2">
      <c r="A201" s="81">
        <f>IF(ISBLANK(D201),"",COUNTA($D$2:D201))</f>
        <v>151</v>
      </c>
      <c r="B201" s="82">
        <f t="shared" si="66"/>
        <v>200</v>
      </c>
      <c r="C201" s="83"/>
      <c r="D201" s="82" t="s">
        <v>1407</v>
      </c>
      <c r="E201" s="82" t="s">
        <v>1393</v>
      </c>
      <c r="F201" s="84" t="s">
        <v>1416</v>
      </c>
      <c r="G201" s="84" t="s">
        <v>1417</v>
      </c>
      <c r="H201" s="84" t="s">
        <v>1402</v>
      </c>
      <c r="I201" s="84" t="s">
        <v>1449</v>
      </c>
      <c r="J201" s="81" t="s">
        <v>1448</v>
      </c>
      <c r="K201" s="81">
        <v>1</v>
      </c>
      <c r="L201" s="124">
        <v>44185</v>
      </c>
      <c r="M201" s="202">
        <v>44346</v>
      </c>
      <c r="N201" s="88">
        <f t="shared" si="79"/>
        <v>23</v>
      </c>
      <c r="O201" s="82" t="s">
        <v>1631</v>
      </c>
      <c r="P201" s="90">
        <v>1</v>
      </c>
      <c r="Q201" s="92">
        <f t="shared" si="71"/>
        <v>100</v>
      </c>
      <c r="R201" s="93">
        <f t="shared" si="72"/>
        <v>23</v>
      </c>
      <c r="S201" s="93">
        <f t="shared" si="73"/>
        <v>23</v>
      </c>
      <c r="T201" s="93">
        <f t="shared" si="74"/>
        <v>23</v>
      </c>
      <c r="U201" s="94" t="str">
        <f t="shared" si="75"/>
        <v>CUMPLIDA</v>
      </c>
      <c r="V201" s="94" t="str">
        <f t="shared" si="76"/>
        <v>CUMPLIDO</v>
      </c>
      <c r="W201" s="125" t="s">
        <v>1456</v>
      </c>
      <c r="X201" s="81" t="str">
        <f t="shared" si="80"/>
        <v>H4AT73</v>
      </c>
      <c r="Y201" s="95">
        <f t="shared" si="77"/>
        <v>1</v>
      </c>
      <c r="Z201" s="95" t="str">
        <f t="shared" si="81"/>
        <v>H4AT73 - 1</v>
      </c>
      <c r="AA201" s="77">
        <f t="shared" si="67"/>
        <v>5</v>
      </c>
      <c r="AB201" s="77">
        <f t="shared" si="68"/>
        <v>5</v>
      </c>
      <c r="AC201" s="77" t="str">
        <f t="shared" si="78"/>
        <v>H4AT73.</v>
      </c>
      <c r="AD201" s="77" t="str">
        <f t="shared" si="69"/>
        <v>H4AT73</v>
      </c>
      <c r="AE201" s="96"/>
      <c r="AF201" s="97"/>
      <c r="AG201" s="98"/>
    </row>
    <row r="202" spans="1:33" s="10" customFormat="1" ht="357" customHeight="1" x14ac:dyDescent="0.2">
      <c r="A202" s="81">
        <f>IF(ISBLANK(D202),"",COUNTA($D$2:D202))</f>
        <v>152</v>
      </c>
      <c r="B202" s="82">
        <f t="shared" si="66"/>
        <v>201</v>
      </c>
      <c r="C202" s="83"/>
      <c r="D202" s="82" t="s">
        <v>1223</v>
      </c>
      <c r="E202" s="82" t="s">
        <v>1443</v>
      </c>
      <c r="F202" s="84" t="s">
        <v>1418</v>
      </c>
      <c r="G202" s="84" t="s">
        <v>1419</v>
      </c>
      <c r="H202" s="84" t="s">
        <v>1402</v>
      </c>
      <c r="I202" s="84" t="s">
        <v>1398</v>
      </c>
      <c r="J202" s="81" t="s">
        <v>1448</v>
      </c>
      <c r="K202" s="81">
        <v>1</v>
      </c>
      <c r="L202" s="124">
        <v>44185</v>
      </c>
      <c r="M202" s="202">
        <v>44346</v>
      </c>
      <c r="N202" s="88">
        <f t="shared" si="79"/>
        <v>23</v>
      </c>
      <c r="O202" s="82" t="s">
        <v>1631</v>
      </c>
      <c r="P202" s="90">
        <v>1</v>
      </c>
      <c r="Q202" s="92">
        <f t="shared" si="71"/>
        <v>100</v>
      </c>
      <c r="R202" s="93">
        <f t="shared" si="72"/>
        <v>23</v>
      </c>
      <c r="S202" s="93">
        <f t="shared" si="73"/>
        <v>23</v>
      </c>
      <c r="T202" s="93">
        <f t="shared" si="74"/>
        <v>23</v>
      </c>
      <c r="U202" s="94" t="str">
        <f t="shared" si="75"/>
        <v>CUMPLIDA</v>
      </c>
      <c r="V202" s="94" t="str">
        <f t="shared" si="76"/>
        <v>CUMPLIDO</v>
      </c>
      <c r="W202" s="125" t="s">
        <v>1456</v>
      </c>
      <c r="X202" s="81" t="str">
        <f t="shared" si="80"/>
        <v>H5AT73</v>
      </c>
      <c r="Y202" s="95">
        <f t="shared" si="77"/>
        <v>1</v>
      </c>
      <c r="Z202" s="95" t="str">
        <f t="shared" si="81"/>
        <v>H5AT73 - 1</v>
      </c>
      <c r="AA202" s="77">
        <f t="shared" si="67"/>
        <v>5</v>
      </c>
      <c r="AB202" s="77">
        <f t="shared" si="68"/>
        <v>5</v>
      </c>
      <c r="AC202" s="77" t="str">
        <f t="shared" si="78"/>
        <v>H5AT73.</v>
      </c>
      <c r="AD202" s="77" t="str">
        <f t="shared" si="69"/>
        <v>H5AT73</v>
      </c>
      <c r="AE202" s="96"/>
      <c r="AF202" s="97"/>
      <c r="AG202" s="98"/>
    </row>
    <row r="203" spans="1:33" s="10" customFormat="1" ht="357" customHeight="1" x14ac:dyDescent="0.2">
      <c r="A203" s="81">
        <f>IF(ISBLANK(D203),"",COUNTA($D$2:D203))</f>
        <v>153</v>
      </c>
      <c r="B203" s="82">
        <f t="shared" si="66"/>
        <v>202</v>
      </c>
      <c r="C203" s="83"/>
      <c r="D203" s="82" t="s">
        <v>1407</v>
      </c>
      <c r="E203" s="82" t="s">
        <v>930</v>
      </c>
      <c r="F203" s="84" t="s">
        <v>1604</v>
      </c>
      <c r="G203" s="84" t="s">
        <v>1605</v>
      </c>
      <c r="H203" s="84" t="s">
        <v>1403</v>
      </c>
      <c r="I203" s="84" t="s">
        <v>1398</v>
      </c>
      <c r="J203" s="81" t="s">
        <v>1448</v>
      </c>
      <c r="K203" s="81">
        <v>1</v>
      </c>
      <c r="L203" s="124">
        <v>44185</v>
      </c>
      <c r="M203" s="202">
        <v>44346</v>
      </c>
      <c r="N203" s="88">
        <f t="shared" si="79"/>
        <v>23</v>
      </c>
      <c r="O203" s="82" t="s">
        <v>1631</v>
      </c>
      <c r="P203" s="90">
        <v>1</v>
      </c>
      <c r="Q203" s="92">
        <f t="shared" si="71"/>
        <v>100</v>
      </c>
      <c r="R203" s="93">
        <f t="shared" si="72"/>
        <v>23</v>
      </c>
      <c r="S203" s="93">
        <f t="shared" si="73"/>
        <v>23</v>
      </c>
      <c r="T203" s="93">
        <f t="shared" si="74"/>
        <v>23</v>
      </c>
      <c r="U203" s="94" t="str">
        <f t="shared" si="75"/>
        <v>CUMPLIDA</v>
      </c>
      <c r="V203" s="94" t="str">
        <f t="shared" si="76"/>
        <v>CUMPLIDO</v>
      </c>
      <c r="W203" s="125" t="s">
        <v>1456</v>
      </c>
      <c r="X203" s="81" t="str">
        <f t="shared" si="80"/>
        <v>H6AT73</v>
      </c>
      <c r="Y203" s="95">
        <f t="shared" si="77"/>
        <v>1</v>
      </c>
      <c r="Z203" s="95" t="str">
        <f t="shared" si="81"/>
        <v>H6AT73 - 1</v>
      </c>
      <c r="AA203" s="77">
        <f t="shared" si="67"/>
        <v>5</v>
      </c>
      <c r="AB203" s="77">
        <f t="shared" si="68"/>
        <v>5</v>
      </c>
      <c r="AC203" s="77" t="str">
        <f t="shared" si="78"/>
        <v>H6AT73.</v>
      </c>
      <c r="AD203" s="77" t="str">
        <f t="shared" si="69"/>
        <v>H6AT73</v>
      </c>
      <c r="AE203" s="96"/>
      <c r="AF203" s="97"/>
      <c r="AG203" s="98"/>
    </row>
    <row r="204" spans="1:33" s="10" customFormat="1" ht="357" customHeight="1" x14ac:dyDescent="0.2">
      <c r="A204" s="81">
        <f>IF(ISBLANK(D204),"",COUNTA($D$2:D204))</f>
        <v>154</v>
      </c>
      <c r="B204" s="82">
        <f t="shared" si="66"/>
        <v>203</v>
      </c>
      <c r="C204" s="83"/>
      <c r="D204" s="82" t="s">
        <v>1407</v>
      </c>
      <c r="E204" s="82" t="s">
        <v>930</v>
      </c>
      <c r="F204" s="84" t="s">
        <v>1420</v>
      </c>
      <c r="G204" s="84" t="s">
        <v>1421</v>
      </c>
      <c r="H204" s="84" t="s">
        <v>1403</v>
      </c>
      <c r="I204" s="84" t="s">
        <v>1398</v>
      </c>
      <c r="J204" s="81" t="s">
        <v>1448</v>
      </c>
      <c r="K204" s="81">
        <v>1</v>
      </c>
      <c r="L204" s="124">
        <v>44185</v>
      </c>
      <c r="M204" s="202">
        <v>44346</v>
      </c>
      <c r="N204" s="88">
        <f t="shared" si="79"/>
        <v>23</v>
      </c>
      <c r="O204" s="82" t="s">
        <v>1631</v>
      </c>
      <c r="P204" s="90">
        <v>1</v>
      </c>
      <c r="Q204" s="92">
        <f t="shared" si="71"/>
        <v>100</v>
      </c>
      <c r="R204" s="93">
        <f t="shared" si="72"/>
        <v>23</v>
      </c>
      <c r="S204" s="93">
        <f t="shared" si="73"/>
        <v>23</v>
      </c>
      <c r="T204" s="93">
        <f t="shared" si="74"/>
        <v>23</v>
      </c>
      <c r="U204" s="94" t="str">
        <f t="shared" si="75"/>
        <v>CUMPLIDA</v>
      </c>
      <c r="V204" s="94" t="str">
        <f t="shared" si="76"/>
        <v>CUMPLIDO</v>
      </c>
      <c r="W204" s="125" t="s">
        <v>1456</v>
      </c>
      <c r="X204" s="81" t="str">
        <f t="shared" si="80"/>
        <v>H7AT73</v>
      </c>
      <c r="Y204" s="95">
        <f t="shared" si="77"/>
        <v>1</v>
      </c>
      <c r="Z204" s="95" t="str">
        <f t="shared" si="81"/>
        <v>H7AT73 - 1</v>
      </c>
      <c r="AA204" s="77">
        <f t="shared" si="67"/>
        <v>5</v>
      </c>
      <c r="AB204" s="77">
        <f t="shared" si="68"/>
        <v>5</v>
      </c>
      <c r="AC204" s="77" t="str">
        <f t="shared" si="78"/>
        <v>H7AT73.</v>
      </c>
      <c r="AD204" s="77" t="str">
        <f t="shared" si="69"/>
        <v>H7AT73</v>
      </c>
      <c r="AE204" s="96"/>
      <c r="AF204" s="97"/>
      <c r="AG204" s="98"/>
    </row>
    <row r="205" spans="1:33" s="10" customFormat="1" ht="357" customHeight="1" x14ac:dyDescent="0.2">
      <c r="A205" s="81">
        <f>IF(ISBLANK(D205),"",COUNTA($D$2:D205))</f>
        <v>155</v>
      </c>
      <c r="B205" s="82">
        <f t="shared" si="66"/>
        <v>204</v>
      </c>
      <c r="C205" s="83"/>
      <c r="D205" s="82" t="s">
        <v>1223</v>
      </c>
      <c r="E205" s="82" t="s">
        <v>930</v>
      </c>
      <c r="F205" s="84" t="s">
        <v>1422</v>
      </c>
      <c r="G205" s="84" t="s">
        <v>1423</v>
      </c>
      <c r="H205" s="84" t="s">
        <v>1403</v>
      </c>
      <c r="I205" s="84" t="s">
        <v>1398</v>
      </c>
      <c r="J205" s="81" t="s">
        <v>1448</v>
      </c>
      <c r="K205" s="81">
        <v>1</v>
      </c>
      <c r="L205" s="124">
        <v>44185</v>
      </c>
      <c r="M205" s="202">
        <v>44346</v>
      </c>
      <c r="N205" s="88">
        <f t="shared" si="79"/>
        <v>23</v>
      </c>
      <c r="O205" s="82" t="s">
        <v>1631</v>
      </c>
      <c r="P205" s="90">
        <v>1</v>
      </c>
      <c r="Q205" s="92">
        <f t="shared" si="71"/>
        <v>100</v>
      </c>
      <c r="R205" s="93">
        <f t="shared" si="72"/>
        <v>23</v>
      </c>
      <c r="S205" s="93">
        <f t="shared" si="73"/>
        <v>23</v>
      </c>
      <c r="T205" s="93">
        <f t="shared" si="74"/>
        <v>23</v>
      </c>
      <c r="U205" s="94" t="str">
        <f t="shared" si="75"/>
        <v>CUMPLIDA</v>
      </c>
      <c r="V205" s="94" t="str">
        <f t="shared" si="76"/>
        <v>CUMPLIDO</v>
      </c>
      <c r="W205" s="125" t="s">
        <v>1457</v>
      </c>
      <c r="X205" s="81" t="str">
        <f t="shared" si="80"/>
        <v>H1AT74</v>
      </c>
      <c r="Y205" s="95">
        <f t="shared" si="77"/>
        <v>1</v>
      </c>
      <c r="Z205" s="95" t="str">
        <f t="shared" si="81"/>
        <v>H1AT74 - 1</v>
      </c>
      <c r="AA205" s="77">
        <f t="shared" si="67"/>
        <v>5</v>
      </c>
      <c r="AB205" s="77">
        <f t="shared" si="68"/>
        <v>5</v>
      </c>
      <c r="AC205" s="77" t="str">
        <f t="shared" si="78"/>
        <v>H1AT74.</v>
      </c>
      <c r="AD205" s="77" t="str">
        <f t="shared" si="69"/>
        <v>H1AT74</v>
      </c>
      <c r="AE205" s="96"/>
      <c r="AF205" s="97"/>
      <c r="AG205" s="98"/>
    </row>
    <row r="206" spans="1:33" s="10" customFormat="1" ht="357" customHeight="1" x14ac:dyDescent="0.2">
      <c r="A206" s="81">
        <f>IF(ISBLANK(D206),"",COUNTA($D$2:D206))</f>
        <v>156</v>
      </c>
      <c r="B206" s="82">
        <f t="shared" si="66"/>
        <v>205</v>
      </c>
      <c r="C206" s="83"/>
      <c r="D206" s="82" t="s">
        <v>1223</v>
      </c>
      <c r="E206" s="82" t="s">
        <v>1444</v>
      </c>
      <c r="F206" s="100" t="s">
        <v>1424</v>
      </c>
      <c r="G206" s="100" t="s">
        <v>1425</v>
      </c>
      <c r="H206" s="84" t="s">
        <v>1194</v>
      </c>
      <c r="I206" s="84" t="s">
        <v>1201</v>
      </c>
      <c r="J206" s="81" t="s">
        <v>1196</v>
      </c>
      <c r="K206" s="81">
        <v>1</v>
      </c>
      <c r="L206" s="124">
        <v>44185</v>
      </c>
      <c r="M206" s="202">
        <v>44285</v>
      </c>
      <c r="N206" s="88">
        <f t="shared" si="79"/>
        <v>14.285714285714286</v>
      </c>
      <c r="O206" s="90" t="s">
        <v>1632</v>
      </c>
      <c r="P206" s="90">
        <v>1</v>
      </c>
      <c r="Q206" s="92">
        <f t="shared" si="71"/>
        <v>100</v>
      </c>
      <c r="R206" s="93">
        <f t="shared" si="72"/>
        <v>14.285714285714286</v>
      </c>
      <c r="S206" s="93">
        <f t="shared" si="73"/>
        <v>14.285714285714286</v>
      </c>
      <c r="T206" s="93">
        <f t="shared" si="74"/>
        <v>14.285714285714286</v>
      </c>
      <c r="U206" s="94" t="str">
        <f t="shared" si="75"/>
        <v>CUMPLIDA</v>
      </c>
      <c r="V206" s="94" t="str">
        <f t="shared" si="76"/>
        <v>CUMPLIDO</v>
      </c>
      <c r="W206" s="125" t="s">
        <v>1458</v>
      </c>
      <c r="X206" s="81" t="str">
        <f t="shared" si="80"/>
        <v>H2AT75</v>
      </c>
      <c r="Y206" s="95">
        <f t="shared" si="77"/>
        <v>1</v>
      </c>
      <c r="Z206" s="95" t="str">
        <f t="shared" si="81"/>
        <v>H2AT75 - 1</v>
      </c>
      <c r="AA206" s="77">
        <f t="shared" si="67"/>
        <v>5</v>
      </c>
      <c r="AB206" s="77">
        <f t="shared" si="68"/>
        <v>5</v>
      </c>
      <c r="AC206" s="77" t="str">
        <f t="shared" si="78"/>
        <v>H2AT75.</v>
      </c>
      <c r="AD206" s="77" t="str">
        <f t="shared" si="69"/>
        <v>H2AT75</v>
      </c>
      <c r="AE206" s="96"/>
      <c r="AF206" s="97"/>
      <c r="AG206" s="98"/>
    </row>
    <row r="207" spans="1:33" s="10" customFormat="1" ht="357" customHeight="1" x14ac:dyDescent="0.2">
      <c r="A207" s="81">
        <f>IF(ISBLANK(D207),"",COUNTA($D$2:D207))</f>
        <v>157</v>
      </c>
      <c r="B207" s="82">
        <f t="shared" si="66"/>
        <v>206</v>
      </c>
      <c r="C207" s="83"/>
      <c r="D207" s="82" t="s">
        <v>1223</v>
      </c>
      <c r="E207" s="82" t="s">
        <v>1319</v>
      </c>
      <c r="F207" s="100" t="s">
        <v>1426</v>
      </c>
      <c r="G207" s="100" t="s">
        <v>1427</v>
      </c>
      <c r="H207" s="84" t="s">
        <v>1403</v>
      </c>
      <c r="I207" s="84" t="s">
        <v>1398</v>
      </c>
      <c r="J207" s="81" t="s">
        <v>1448</v>
      </c>
      <c r="K207" s="81">
        <v>1</v>
      </c>
      <c r="L207" s="124">
        <v>44185</v>
      </c>
      <c r="M207" s="202">
        <v>44346</v>
      </c>
      <c r="N207" s="88">
        <f t="shared" si="79"/>
        <v>23</v>
      </c>
      <c r="O207" s="82" t="s">
        <v>1631</v>
      </c>
      <c r="P207" s="90">
        <v>1</v>
      </c>
      <c r="Q207" s="92">
        <f t="shared" si="71"/>
        <v>100</v>
      </c>
      <c r="R207" s="93">
        <f t="shared" si="72"/>
        <v>23</v>
      </c>
      <c r="S207" s="93">
        <f t="shared" si="73"/>
        <v>23</v>
      </c>
      <c r="T207" s="93">
        <f t="shared" si="74"/>
        <v>23</v>
      </c>
      <c r="U207" s="94" t="str">
        <f t="shared" si="75"/>
        <v>CUMPLIDA</v>
      </c>
      <c r="V207" s="94" t="str">
        <f t="shared" si="76"/>
        <v>CUMPLIDO</v>
      </c>
      <c r="W207" s="125" t="s">
        <v>1458</v>
      </c>
      <c r="X207" s="81" t="str">
        <f t="shared" si="80"/>
        <v>H3AT75</v>
      </c>
      <c r="Y207" s="95">
        <f t="shared" si="77"/>
        <v>1</v>
      </c>
      <c r="Z207" s="95" t="str">
        <f t="shared" si="81"/>
        <v>H3AT75 - 1</v>
      </c>
      <c r="AA207" s="77">
        <f t="shared" si="67"/>
        <v>5</v>
      </c>
      <c r="AB207" s="77">
        <f t="shared" si="68"/>
        <v>5</v>
      </c>
      <c r="AC207" s="77" t="str">
        <f t="shared" si="78"/>
        <v>H3AT75.</v>
      </c>
      <c r="AD207" s="77" t="str">
        <f t="shared" si="69"/>
        <v>H3AT75</v>
      </c>
      <c r="AE207" s="96"/>
      <c r="AF207" s="97"/>
      <c r="AG207" s="98"/>
    </row>
    <row r="208" spans="1:33" s="10" customFormat="1" ht="357" customHeight="1" x14ac:dyDescent="0.2">
      <c r="A208" s="81">
        <f>IF(ISBLANK(D208),"",COUNTA($D$2:D208))</f>
        <v>158</v>
      </c>
      <c r="B208" s="82">
        <f t="shared" si="66"/>
        <v>207</v>
      </c>
      <c r="C208" s="83"/>
      <c r="D208" s="82" t="s">
        <v>1223</v>
      </c>
      <c r="E208" s="82" t="s">
        <v>1393</v>
      </c>
      <c r="F208" s="100" t="s">
        <v>1428</v>
      </c>
      <c r="G208" s="100" t="s">
        <v>1429</v>
      </c>
      <c r="H208" s="84" t="s">
        <v>1194</v>
      </c>
      <c r="I208" s="84" t="s">
        <v>1201</v>
      </c>
      <c r="J208" s="81" t="s">
        <v>1196</v>
      </c>
      <c r="K208" s="81">
        <v>1</v>
      </c>
      <c r="L208" s="124">
        <v>44185</v>
      </c>
      <c r="M208" s="202">
        <v>44285</v>
      </c>
      <c r="N208" s="88">
        <f t="shared" si="79"/>
        <v>14.285714285714286</v>
      </c>
      <c r="O208" s="82" t="s">
        <v>1631</v>
      </c>
      <c r="P208" s="90">
        <v>1</v>
      </c>
      <c r="Q208" s="92">
        <f t="shared" si="71"/>
        <v>100</v>
      </c>
      <c r="R208" s="93">
        <f t="shared" si="72"/>
        <v>14.285714285714286</v>
      </c>
      <c r="S208" s="93">
        <f t="shared" si="73"/>
        <v>14.285714285714286</v>
      </c>
      <c r="T208" s="93">
        <f t="shared" si="74"/>
        <v>14.285714285714286</v>
      </c>
      <c r="U208" s="94" t="str">
        <f t="shared" si="75"/>
        <v>CUMPLIDA</v>
      </c>
      <c r="V208" s="94" t="str">
        <f t="shared" si="76"/>
        <v>CUMPLIDO</v>
      </c>
      <c r="W208" s="125" t="s">
        <v>1458</v>
      </c>
      <c r="X208" s="81" t="str">
        <f t="shared" si="80"/>
        <v>H4AT75</v>
      </c>
      <c r="Y208" s="95">
        <f t="shared" si="77"/>
        <v>1</v>
      </c>
      <c r="Z208" s="95" t="str">
        <f t="shared" si="81"/>
        <v>H4AT75 - 1</v>
      </c>
      <c r="AA208" s="77">
        <f t="shared" si="67"/>
        <v>5</v>
      </c>
      <c r="AB208" s="77">
        <f t="shared" si="68"/>
        <v>5</v>
      </c>
      <c r="AC208" s="77" t="str">
        <f t="shared" si="78"/>
        <v>H4AT75.</v>
      </c>
      <c r="AD208" s="77" t="str">
        <f t="shared" si="69"/>
        <v>H4AT75</v>
      </c>
      <c r="AE208" s="96"/>
      <c r="AF208" s="97"/>
      <c r="AG208" s="98"/>
    </row>
    <row r="209" spans="1:33" s="10" customFormat="1" ht="357" customHeight="1" x14ac:dyDescent="0.2">
      <c r="A209" s="81">
        <f>IF(ISBLANK(D209),"",COUNTA($D$2:D209))</f>
        <v>159</v>
      </c>
      <c r="B209" s="82">
        <f t="shared" si="66"/>
        <v>208</v>
      </c>
      <c r="C209" s="83"/>
      <c r="D209" s="82" t="s">
        <v>1223</v>
      </c>
      <c r="E209" s="82" t="s">
        <v>946</v>
      </c>
      <c r="F209" s="100" t="s">
        <v>2372</v>
      </c>
      <c r="G209" s="100" t="s">
        <v>1430</v>
      </c>
      <c r="H209" s="84" t="s">
        <v>1450</v>
      </c>
      <c r="I209" s="84" t="s">
        <v>1451</v>
      </c>
      <c r="J209" s="81" t="s">
        <v>1452</v>
      </c>
      <c r="K209" s="81">
        <v>1</v>
      </c>
      <c r="L209" s="124">
        <v>44197</v>
      </c>
      <c r="M209" s="202">
        <v>44384</v>
      </c>
      <c r="N209" s="88">
        <f t="shared" si="79"/>
        <v>26.714285714285715</v>
      </c>
      <c r="O209" s="82" t="s">
        <v>1635</v>
      </c>
      <c r="P209" s="90">
        <v>0</v>
      </c>
      <c r="Q209" s="92">
        <f t="shared" si="71"/>
        <v>0</v>
      </c>
      <c r="R209" s="93">
        <f t="shared" si="72"/>
        <v>0</v>
      </c>
      <c r="S209" s="93">
        <f t="shared" si="73"/>
        <v>0</v>
      </c>
      <c r="T209" s="93">
        <f t="shared" si="74"/>
        <v>26.714285714285715</v>
      </c>
      <c r="U209" s="94" t="str">
        <f t="shared" si="75"/>
        <v>VENCIDA</v>
      </c>
      <c r="V209" s="94" t="str">
        <f t="shared" si="76"/>
        <v>VENCIDO</v>
      </c>
      <c r="W209" s="125" t="s">
        <v>1458</v>
      </c>
      <c r="X209" s="81" t="str">
        <f t="shared" si="80"/>
        <v>H5AT75</v>
      </c>
      <c r="Y209" s="95">
        <f t="shared" si="77"/>
        <v>1</v>
      </c>
      <c r="Z209" s="95" t="str">
        <f t="shared" si="81"/>
        <v>H5AT75 - 1</v>
      </c>
      <c r="AA209" s="77">
        <f t="shared" si="67"/>
        <v>1</v>
      </c>
      <c r="AB209" s="77">
        <f t="shared" si="68"/>
        <v>1</v>
      </c>
      <c r="AC209" s="77" t="str">
        <f t="shared" si="78"/>
        <v>H5AT75.</v>
      </c>
      <c r="AD209" s="77" t="str">
        <f t="shared" si="69"/>
        <v>H5AT75</v>
      </c>
      <c r="AE209" s="96"/>
      <c r="AF209" s="97"/>
      <c r="AG209" s="98"/>
    </row>
    <row r="210" spans="1:33" s="10" customFormat="1" ht="357" customHeight="1" x14ac:dyDescent="0.2">
      <c r="A210" s="81">
        <f>IF(ISBLANK(D210),"",COUNTA($D$2:D210))</f>
        <v>160</v>
      </c>
      <c r="B210" s="82">
        <f t="shared" si="66"/>
        <v>209</v>
      </c>
      <c r="C210" s="83"/>
      <c r="D210" s="82" t="s">
        <v>1223</v>
      </c>
      <c r="E210" s="82" t="s">
        <v>946</v>
      </c>
      <c r="F210" s="100" t="s">
        <v>1431</v>
      </c>
      <c r="G210" s="100" t="s">
        <v>1432</v>
      </c>
      <c r="H210" s="84" t="s">
        <v>1454</v>
      </c>
      <c r="I210" s="84" t="s">
        <v>1453</v>
      </c>
      <c r="J210" s="81" t="s">
        <v>1455</v>
      </c>
      <c r="K210" s="81">
        <v>1</v>
      </c>
      <c r="L210" s="124">
        <v>44197</v>
      </c>
      <c r="M210" s="202">
        <v>44353</v>
      </c>
      <c r="N210" s="88">
        <f t="shared" si="79"/>
        <v>22.285714285714285</v>
      </c>
      <c r="O210" s="82" t="s">
        <v>732</v>
      </c>
      <c r="P210" s="90">
        <v>0</v>
      </c>
      <c r="Q210" s="92">
        <f t="shared" si="71"/>
        <v>0</v>
      </c>
      <c r="R210" s="93">
        <f t="shared" si="72"/>
        <v>0</v>
      </c>
      <c r="S210" s="93">
        <f t="shared" si="73"/>
        <v>0</v>
      </c>
      <c r="T210" s="93">
        <f t="shared" si="74"/>
        <v>22.285714285714285</v>
      </c>
      <c r="U210" s="94" t="str">
        <f t="shared" si="75"/>
        <v>VENCIDA</v>
      </c>
      <c r="V210" s="94" t="str">
        <f t="shared" si="76"/>
        <v>VENCIDO</v>
      </c>
      <c r="W210" s="125" t="s">
        <v>1458</v>
      </c>
      <c r="X210" s="81" t="str">
        <f t="shared" si="80"/>
        <v>H6AT75</v>
      </c>
      <c r="Y210" s="95">
        <f t="shared" si="77"/>
        <v>1</v>
      </c>
      <c r="Z210" s="95" t="str">
        <f t="shared" si="81"/>
        <v>H6AT75 - 1</v>
      </c>
      <c r="AA210" s="77">
        <f t="shared" si="67"/>
        <v>1</v>
      </c>
      <c r="AB210" s="77">
        <f t="shared" si="68"/>
        <v>1</v>
      </c>
      <c r="AC210" s="77" t="str">
        <f t="shared" si="78"/>
        <v>H6AT75.</v>
      </c>
      <c r="AD210" s="77" t="str">
        <f t="shared" si="69"/>
        <v>H6AT75</v>
      </c>
      <c r="AE210" s="96"/>
      <c r="AF210" s="97"/>
      <c r="AG210" s="98"/>
    </row>
    <row r="211" spans="1:33" s="10" customFormat="1" ht="357" customHeight="1" x14ac:dyDescent="0.2">
      <c r="A211" s="81">
        <f>IF(ISBLANK(D211),"",COUNTA($D$2:D211))</f>
        <v>161</v>
      </c>
      <c r="B211" s="82">
        <f t="shared" si="66"/>
        <v>210</v>
      </c>
      <c r="C211" s="83"/>
      <c r="D211" s="82" t="s">
        <v>1408</v>
      </c>
      <c r="E211" s="82" t="s">
        <v>1394</v>
      </c>
      <c r="F211" s="100" t="s">
        <v>1433</v>
      </c>
      <c r="G211" s="100" t="s">
        <v>1434</v>
      </c>
      <c r="H211" s="84" t="s">
        <v>1194</v>
      </c>
      <c r="I211" s="84" t="s">
        <v>1201</v>
      </c>
      <c r="J211" s="81" t="s">
        <v>1196</v>
      </c>
      <c r="K211" s="81">
        <v>1</v>
      </c>
      <c r="L211" s="124">
        <v>44185</v>
      </c>
      <c r="M211" s="202">
        <v>44285</v>
      </c>
      <c r="N211" s="88">
        <f t="shared" si="79"/>
        <v>14.285714285714286</v>
      </c>
      <c r="O211" s="90" t="s">
        <v>1632</v>
      </c>
      <c r="P211" s="90">
        <v>1</v>
      </c>
      <c r="Q211" s="92">
        <f t="shared" si="71"/>
        <v>100</v>
      </c>
      <c r="R211" s="93">
        <f t="shared" si="72"/>
        <v>14.285714285714286</v>
      </c>
      <c r="S211" s="93">
        <f t="shared" si="73"/>
        <v>14.285714285714286</v>
      </c>
      <c r="T211" s="93">
        <f t="shared" si="74"/>
        <v>14.285714285714286</v>
      </c>
      <c r="U211" s="94" t="str">
        <f t="shared" si="75"/>
        <v>CUMPLIDA</v>
      </c>
      <c r="V211" s="94" t="str">
        <f t="shared" si="76"/>
        <v>CUMPLIDO</v>
      </c>
      <c r="W211" s="125" t="s">
        <v>1458</v>
      </c>
      <c r="X211" s="81" t="str">
        <f t="shared" si="80"/>
        <v>H7AT75</v>
      </c>
      <c r="Y211" s="95">
        <f t="shared" si="77"/>
        <v>1</v>
      </c>
      <c r="Z211" s="95" t="str">
        <f t="shared" si="81"/>
        <v>H7AT75 - 1</v>
      </c>
      <c r="AA211" s="77">
        <f t="shared" si="67"/>
        <v>5</v>
      </c>
      <c r="AB211" s="77">
        <f t="shared" si="68"/>
        <v>5</v>
      </c>
      <c r="AC211" s="77" t="str">
        <f t="shared" si="78"/>
        <v>H7AT75.</v>
      </c>
      <c r="AD211" s="77" t="str">
        <f t="shared" si="69"/>
        <v>H7AT75</v>
      </c>
      <c r="AE211" s="96"/>
      <c r="AF211" s="97"/>
      <c r="AG211" s="98"/>
    </row>
    <row r="212" spans="1:33" s="10" customFormat="1" ht="357" customHeight="1" x14ac:dyDescent="0.2">
      <c r="A212" s="81">
        <f>IF(ISBLANK(D212),"",COUNTA($D$2:D212))</f>
        <v>162</v>
      </c>
      <c r="B212" s="82">
        <f t="shared" si="66"/>
        <v>211</v>
      </c>
      <c r="C212" s="83"/>
      <c r="D212" s="82" t="s">
        <v>1223</v>
      </c>
      <c r="E212" s="82" t="s">
        <v>1445</v>
      </c>
      <c r="F212" s="100" t="s">
        <v>1435</v>
      </c>
      <c r="G212" s="100" t="s">
        <v>1436</v>
      </c>
      <c r="H212" s="84" t="s">
        <v>1403</v>
      </c>
      <c r="I212" s="84" t="s">
        <v>1398</v>
      </c>
      <c r="J212" s="81" t="s">
        <v>1448</v>
      </c>
      <c r="K212" s="81">
        <v>1</v>
      </c>
      <c r="L212" s="124">
        <v>44185</v>
      </c>
      <c r="M212" s="202">
        <v>44346</v>
      </c>
      <c r="N212" s="88">
        <f t="shared" si="79"/>
        <v>23</v>
      </c>
      <c r="O212" s="82" t="s">
        <v>1631</v>
      </c>
      <c r="P212" s="90">
        <v>1</v>
      </c>
      <c r="Q212" s="92">
        <f t="shared" si="71"/>
        <v>100</v>
      </c>
      <c r="R212" s="93">
        <f t="shared" si="72"/>
        <v>23</v>
      </c>
      <c r="S212" s="93">
        <f t="shared" si="73"/>
        <v>23</v>
      </c>
      <c r="T212" s="93">
        <f t="shared" si="74"/>
        <v>23</v>
      </c>
      <c r="U212" s="94" t="str">
        <f t="shared" si="75"/>
        <v>CUMPLIDA</v>
      </c>
      <c r="V212" s="94" t="str">
        <f t="shared" si="76"/>
        <v>CUMPLIDO</v>
      </c>
      <c r="W212" s="125" t="s">
        <v>1458</v>
      </c>
      <c r="X212" s="81" t="str">
        <f t="shared" si="80"/>
        <v>H9AT75</v>
      </c>
      <c r="Y212" s="95">
        <f t="shared" si="77"/>
        <v>1</v>
      </c>
      <c r="Z212" s="95" t="str">
        <f t="shared" si="81"/>
        <v>H9AT75 - 1</v>
      </c>
      <c r="AA212" s="77">
        <f t="shared" si="67"/>
        <v>5</v>
      </c>
      <c r="AB212" s="77">
        <f t="shared" si="68"/>
        <v>5</v>
      </c>
      <c r="AC212" s="77" t="str">
        <f t="shared" si="78"/>
        <v>H9AT75.</v>
      </c>
      <c r="AD212" s="77" t="str">
        <f t="shared" si="69"/>
        <v>H9AT75</v>
      </c>
      <c r="AE212" s="96"/>
      <c r="AF212" s="97"/>
      <c r="AG212" s="98"/>
    </row>
    <row r="213" spans="1:33" s="10" customFormat="1" ht="357" customHeight="1" x14ac:dyDescent="0.2">
      <c r="A213" s="81">
        <f>IF(ISBLANK(D213),"",COUNTA($D$2:D213))</f>
        <v>163</v>
      </c>
      <c r="B213" s="82">
        <f t="shared" si="66"/>
        <v>212</v>
      </c>
      <c r="C213" s="83"/>
      <c r="D213" s="99" t="s">
        <v>1409</v>
      </c>
      <c r="E213" s="82" t="s">
        <v>1393</v>
      </c>
      <c r="F213" s="100" t="s">
        <v>1437</v>
      </c>
      <c r="G213" s="100" t="s">
        <v>1438</v>
      </c>
      <c r="H213" s="84" t="s">
        <v>1403</v>
      </c>
      <c r="I213" s="84" t="s">
        <v>1398</v>
      </c>
      <c r="J213" s="81" t="s">
        <v>1448</v>
      </c>
      <c r="K213" s="81">
        <v>1</v>
      </c>
      <c r="L213" s="124">
        <v>44185</v>
      </c>
      <c r="M213" s="202">
        <v>44346</v>
      </c>
      <c r="N213" s="88">
        <f t="shared" si="79"/>
        <v>23</v>
      </c>
      <c r="O213" s="82" t="s">
        <v>1631</v>
      </c>
      <c r="P213" s="90">
        <v>1</v>
      </c>
      <c r="Q213" s="92">
        <f t="shared" si="71"/>
        <v>100</v>
      </c>
      <c r="R213" s="93">
        <f t="shared" si="72"/>
        <v>23</v>
      </c>
      <c r="S213" s="93">
        <f t="shared" si="73"/>
        <v>23</v>
      </c>
      <c r="T213" s="93">
        <f t="shared" si="74"/>
        <v>23</v>
      </c>
      <c r="U213" s="94" t="str">
        <f t="shared" si="75"/>
        <v>CUMPLIDA</v>
      </c>
      <c r="V213" s="94" t="str">
        <f t="shared" si="76"/>
        <v>CUMPLIDO</v>
      </c>
      <c r="W213" s="125" t="s">
        <v>1458</v>
      </c>
      <c r="X213" s="81" t="str">
        <f t="shared" si="80"/>
        <v>H10AT75</v>
      </c>
      <c r="Y213" s="95">
        <f t="shared" si="77"/>
        <v>1</v>
      </c>
      <c r="Z213" s="95" t="str">
        <f t="shared" si="81"/>
        <v>H10AT75 - 1</v>
      </c>
      <c r="AA213" s="77">
        <f t="shared" si="67"/>
        <v>5</v>
      </c>
      <c r="AB213" s="77">
        <f t="shared" si="68"/>
        <v>5</v>
      </c>
      <c r="AC213" s="77" t="str">
        <f t="shared" si="78"/>
        <v>H10AT75.</v>
      </c>
      <c r="AD213" s="77" t="str">
        <f t="shared" si="69"/>
        <v>H10AT75</v>
      </c>
      <c r="AE213" s="96"/>
      <c r="AF213" s="97"/>
      <c r="AG213" s="98"/>
    </row>
    <row r="214" spans="1:33" s="10" customFormat="1" ht="357" customHeight="1" x14ac:dyDescent="0.2">
      <c r="A214" s="81">
        <f>IF(ISBLANK(D214),"",COUNTA($D$2:D214))</f>
        <v>164</v>
      </c>
      <c r="B214" s="82">
        <f t="shared" si="66"/>
        <v>213</v>
      </c>
      <c r="C214" s="83"/>
      <c r="D214" s="99" t="s">
        <v>677</v>
      </c>
      <c r="E214" s="82" t="s">
        <v>1393</v>
      </c>
      <c r="F214" s="100" t="s">
        <v>1439</v>
      </c>
      <c r="G214" s="100" t="s">
        <v>1440</v>
      </c>
      <c r="H214" s="84" t="s">
        <v>1403</v>
      </c>
      <c r="I214" s="84" t="s">
        <v>1398</v>
      </c>
      <c r="J214" s="81" t="s">
        <v>1448</v>
      </c>
      <c r="K214" s="81">
        <v>1</v>
      </c>
      <c r="L214" s="124">
        <v>44185</v>
      </c>
      <c r="M214" s="202">
        <v>44346</v>
      </c>
      <c r="N214" s="88">
        <f t="shared" si="79"/>
        <v>23</v>
      </c>
      <c r="O214" s="82" t="s">
        <v>1631</v>
      </c>
      <c r="P214" s="90">
        <v>1</v>
      </c>
      <c r="Q214" s="92">
        <f t="shared" si="71"/>
        <v>100</v>
      </c>
      <c r="R214" s="93">
        <f t="shared" si="72"/>
        <v>23</v>
      </c>
      <c r="S214" s="93">
        <f t="shared" si="73"/>
        <v>23</v>
      </c>
      <c r="T214" s="93">
        <f t="shared" si="74"/>
        <v>23</v>
      </c>
      <c r="U214" s="94" t="str">
        <f t="shared" si="75"/>
        <v>CUMPLIDA</v>
      </c>
      <c r="V214" s="94" t="str">
        <f t="shared" si="76"/>
        <v>CUMPLIDO</v>
      </c>
      <c r="W214" s="125" t="s">
        <v>1458</v>
      </c>
      <c r="X214" s="81" t="str">
        <f t="shared" si="80"/>
        <v>H11AT75</v>
      </c>
      <c r="Y214" s="95">
        <f t="shared" si="77"/>
        <v>1</v>
      </c>
      <c r="Z214" s="95" t="str">
        <f t="shared" si="81"/>
        <v>H11AT75 - 1</v>
      </c>
      <c r="AA214" s="77">
        <f t="shared" si="67"/>
        <v>5</v>
      </c>
      <c r="AB214" s="77">
        <f t="shared" si="68"/>
        <v>5</v>
      </c>
      <c r="AC214" s="77" t="str">
        <f t="shared" si="78"/>
        <v>H11AT75.</v>
      </c>
      <c r="AD214" s="77" t="str">
        <f t="shared" si="69"/>
        <v>H11AT75</v>
      </c>
      <c r="AE214" s="96"/>
      <c r="AF214" s="97"/>
      <c r="AG214" s="98"/>
    </row>
    <row r="215" spans="1:33" s="10" customFormat="1" ht="357" customHeight="1" x14ac:dyDescent="0.2">
      <c r="A215" s="81">
        <f>IF(ISBLANK(D215),"",COUNTA($D$2:D215))</f>
        <v>165</v>
      </c>
      <c r="B215" s="82">
        <f t="shared" si="66"/>
        <v>214</v>
      </c>
      <c r="C215" s="83"/>
      <c r="D215" s="82" t="s">
        <v>1223</v>
      </c>
      <c r="E215" s="82" t="s">
        <v>930</v>
      </c>
      <c r="F215" s="100" t="s">
        <v>1441</v>
      </c>
      <c r="G215" s="100" t="s">
        <v>1442</v>
      </c>
      <c r="H215" s="84" t="s">
        <v>1403</v>
      </c>
      <c r="I215" s="84" t="s">
        <v>1398</v>
      </c>
      <c r="J215" s="81" t="s">
        <v>1448</v>
      </c>
      <c r="K215" s="81">
        <v>1</v>
      </c>
      <c r="L215" s="124">
        <v>44185</v>
      </c>
      <c r="M215" s="202">
        <v>44346</v>
      </c>
      <c r="N215" s="88">
        <f t="shared" si="79"/>
        <v>23</v>
      </c>
      <c r="O215" s="82" t="s">
        <v>1631</v>
      </c>
      <c r="P215" s="90">
        <v>1</v>
      </c>
      <c r="Q215" s="92">
        <f t="shared" si="71"/>
        <v>100</v>
      </c>
      <c r="R215" s="93">
        <f t="shared" si="72"/>
        <v>23</v>
      </c>
      <c r="S215" s="93">
        <f t="shared" si="73"/>
        <v>23</v>
      </c>
      <c r="T215" s="93">
        <f t="shared" si="74"/>
        <v>23</v>
      </c>
      <c r="U215" s="94" t="str">
        <f t="shared" si="75"/>
        <v>CUMPLIDA</v>
      </c>
      <c r="V215" s="94" t="str">
        <f t="shared" si="76"/>
        <v>CUMPLIDO</v>
      </c>
      <c r="W215" s="125" t="s">
        <v>1458</v>
      </c>
      <c r="X215" s="81" t="str">
        <f t="shared" si="80"/>
        <v>H12AT75</v>
      </c>
      <c r="Y215" s="95">
        <f t="shared" si="77"/>
        <v>1</v>
      </c>
      <c r="Z215" s="95" t="str">
        <f t="shared" si="81"/>
        <v>H12AT75 - 1</v>
      </c>
      <c r="AA215" s="77">
        <f t="shared" si="67"/>
        <v>5</v>
      </c>
      <c r="AB215" s="77">
        <f t="shared" si="68"/>
        <v>5</v>
      </c>
      <c r="AC215" s="77" t="str">
        <f t="shared" si="78"/>
        <v>H12AT75.</v>
      </c>
      <c r="AD215" s="77" t="str">
        <f t="shared" si="69"/>
        <v>H12AT75</v>
      </c>
      <c r="AE215" s="96"/>
      <c r="AF215" s="97"/>
      <c r="AG215" s="98"/>
    </row>
    <row r="216" spans="1:33" s="10" customFormat="1" ht="357" customHeight="1" x14ac:dyDescent="0.2">
      <c r="A216" s="81">
        <f>IF(ISBLANK(D216),"",COUNTA($D$2:D216))</f>
        <v>166</v>
      </c>
      <c r="B216" s="82">
        <f t="shared" si="66"/>
        <v>215</v>
      </c>
      <c r="C216" s="83"/>
      <c r="D216" s="82" t="s">
        <v>764</v>
      </c>
      <c r="E216" s="81" t="s">
        <v>1392</v>
      </c>
      <c r="F216" s="160" t="s">
        <v>1361</v>
      </c>
      <c r="G216" s="84" t="s">
        <v>1362</v>
      </c>
      <c r="H216" s="109" t="s">
        <v>1194</v>
      </c>
      <c r="I216" s="109" t="s">
        <v>1201</v>
      </c>
      <c r="J216" s="90" t="s">
        <v>1196</v>
      </c>
      <c r="K216" s="90">
        <v>1</v>
      </c>
      <c r="L216" s="122">
        <v>44185</v>
      </c>
      <c r="M216" s="192">
        <v>44285</v>
      </c>
      <c r="N216" s="88">
        <f t="shared" ref="N216:N218" si="82">(+M216-L216)/7</f>
        <v>14.285714285714286</v>
      </c>
      <c r="O216" s="90" t="s">
        <v>1632</v>
      </c>
      <c r="P216" s="90">
        <v>1</v>
      </c>
      <c r="Q216" s="92">
        <f t="shared" si="71"/>
        <v>100</v>
      </c>
      <c r="R216" s="93">
        <f t="shared" si="72"/>
        <v>14.285714285714286</v>
      </c>
      <c r="S216" s="93">
        <f t="shared" si="73"/>
        <v>14.285714285714286</v>
      </c>
      <c r="T216" s="93">
        <f t="shared" si="74"/>
        <v>14.285714285714286</v>
      </c>
      <c r="U216" s="94" t="str">
        <f t="shared" si="75"/>
        <v>CUMPLIDA</v>
      </c>
      <c r="V216" s="94" t="str">
        <f t="shared" si="76"/>
        <v>CUMPLIDO</v>
      </c>
      <c r="W216" s="125" t="s">
        <v>1395</v>
      </c>
      <c r="X216" s="81" t="str">
        <f t="shared" si="80"/>
        <v>H1AC19</v>
      </c>
      <c r="Y216" s="95">
        <f t="shared" si="77"/>
        <v>1</v>
      </c>
      <c r="Z216" s="95" t="str">
        <f t="shared" si="81"/>
        <v>H1AC19 - 1</v>
      </c>
      <c r="AA216" s="77">
        <f t="shared" si="67"/>
        <v>5</v>
      </c>
      <c r="AB216" s="77">
        <f t="shared" si="68"/>
        <v>5</v>
      </c>
      <c r="AC216" s="77" t="str">
        <f t="shared" si="78"/>
        <v>H1AC19.</v>
      </c>
      <c r="AD216" s="77" t="str">
        <f t="shared" si="69"/>
        <v>H1AC19</v>
      </c>
      <c r="AE216" s="96"/>
      <c r="AF216" s="97"/>
      <c r="AG216" s="98"/>
    </row>
    <row r="217" spans="1:33" s="10" customFormat="1" ht="357" customHeight="1" x14ac:dyDescent="0.2">
      <c r="A217" s="81">
        <f>IF(ISBLANK(D217),"",COUNTA($D$2:D217))</f>
        <v>167</v>
      </c>
      <c r="B217" s="82">
        <f t="shared" si="66"/>
        <v>216</v>
      </c>
      <c r="C217" s="83"/>
      <c r="D217" s="82" t="s">
        <v>764</v>
      </c>
      <c r="E217" s="81" t="s">
        <v>1392</v>
      </c>
      <c r="F217" s="84" t="s">
        <v>1363</v>
      </c>
      <c r="G217" s="84" t="s">
        <v>1364</v>
      </c>
      <c r="H217" s="109" t="s">
        <v>1194</v>
      </c>
      <c r="I217" s="109" t="s">
        <v>1201</v>
      </c>
      <c r="J217" s="90" t="s">
        <v>1196</v>
      </c>
      <c r="K217" s="90">
        <v>1</v>
      </c>
      <c r="L217" s="122">
        <v>44185</v>
      </c>
      <c r="M217" s="192">
        <v>44285</v>
      </c>
      <c r="N217" s="88">
        <f t="shared" si="82"/>
        <v>14.285714285714286</v>
      </c>
      <c r="O217" s="90" t="s">
        <v>1632</v>
      </c>
      <c r="P217" s="90">
        <v>1</v>
      </c>
      <c r="Q217" s="92">
        <f t="shared" si="71"/>
        <v>100</v>
      </c>
      <c r="R217" s="93">
        <f t="shared" si="72"/>
        <v>14.285714285714286</v>
      </c>
      <c r="S217" s="93">
        <f t="shared" si="73"/>
        <v>14.285714285714286</v>
      </c>
      <c r="T217" s="93">
        <f t="shared" si="74"/>
        <v>14.285714285714286</v>
      </c>
      <c r="U217" s="94" t="str">
        <f t="shared" si="75"/>
        <v>CUMPLIDA</v>
      </c>
      <c r="V217" s="94" t="str">
        <f t="shared" si="76"/>
        <v>CUMPLIDO</v>
      </c>
      <c r="W217" s="125" t="s">
        <v>1395</v>
      </c>
      <c r="X217" s="81" t="str">
        <f t="shared" si="80"/>
        <v>H2AC19</v>
      </c>
      <c r="Y217" s="95">
        <f t="shared" si="77"/>
        <v>1</v>
      </c>
      <c r="Z217" s="95" t="str">
        <f t="shared" si="81"/>
        <v>H2AC19 - 1</v>
      </c>
      <c r="AA217" s="77">
        <f t="shared" si="67"/>
        <v>5</v>
      </c>
      <c r="AB217" s="77">
        <f t="shared" si="68"/>
        <v>5</v>
      </c>
      <c r="AC217" s="77" t="str">
        <f t="shared" si="78"/>
        <v>H2AC19.</v>
      </c>
      <c r="AD217" s="77" t="str">
        <f t="shared" si="69"/>
        <v>H2AC19</v>
      </c>
      <c r="AE217" s="96"/>
      <c r="AF217" s="97"/>
      <c r="AG217" s="98"/>
    </row>
    <row r="218" spans="1:33" s="10" customFormat="1" ht="357" customHeight="1" x14ac:dyDescent="0.2">
      <c r="A218" s="81">
        <f>IF(ISBLANK(D218),"",COUNTA($D$2:D218))</f>
        <v>168</v>
      </c>
      <c r="B218" s="82">
        <f t="shared" si="66"/>
        <v>217</v>
      </c>
      <c r="C218" s="83"/>
      <c r="D218" s="81" t="s">
        <v>677</v>
      </c>
      <c r="E218" s="81" t="s">
        <v>1393</v>
      </c>
      <c r="F218" s="84" t="s">
        <v>1365</v>
      </c>
      <c r="G218" s="84" t="s">
        <v>1366</v>
      </c>
      <c r="H218" s="126" t="s">
        <v>1401</v>
      </c>
      <c r="I218" s="126" t="s">
        <v>1396</v>
      </c>
      <c r="J218" s="126" t="s">
        <v>1397</v>
      </c>
      <c r="K218" s="91">
        <v>1</v>
      </c>
      <c r="L218" s="123">
        <v>44225</v>
      </c>
      <c r="M218" s="200">
        <v>44347</v>
      </c>
      <c r="N218" s="88">
        <f t="shared" si="82"/>
        <v>17.428571428571427</v>
      </c>
      <c r="O218" s="99" t="s">
        <v>288</v>
      </c>
      <c r="P218" s="90">
        <v>1</v>
      </c>
      <c r="Q218" s="92">
        <f t="shared" si="71"/>
        <v>100</v>
      </c>
      <c r="R218" s="93">
        <f t="shared" si="72"/>
        <v>17.428571428571427</v>
      </c>
      <c r="S218" s="93">
        <f t="shared" si="73"/>
        <v>17.428571428571427</v>
      </c>
      <c r="T218" s="93">
        <f t="shared" si="74"/>
        <v>17.428571428571427</v>
      </c>
      <c r="U218" s="94" t="str">
        <f t="shared" si="75"/>
        <v>CUMPLIDA</v>
      </c>
      <c r="V218" s="94" t="str">
        <f t="shared" si="76"/>
        <v>CUMPLIDO</v>
      </c>
      <c r="W218" s="125" t="s">
        <v>1395</v>
      </c>
      <c r="X218" s="81" t="str">
        <f t="shared" si="80"/>
        <v>H3AC19</v>
      </c>
      <c r="Y218" s="95">
        <f t="shared" si="77"/>
        <v>1</v>
      </c>
      <c r="Z218" s="95" t="str">
        <f t="shared" si="81"/>
        <v>H3AC19 - 1</v>
      </c>
      <c r="AA218" s="77">
        <f t="shared" si="67"/>
        <v>5</v>
      </c>
      <c r="AB218" s="77">
        <f t="shared" si="68"/>
        <v>5</v>
      </c>
      <c r="AC218" s="77" t="str">
        <f t="shared" si="78"/>
        <v>H3AC19.</v>
      </c>
      <c r="AD218" s="77" t="str">
        <f t="shared" si="69"/>
        <v>H3AC19</v>
      </c>
      <c r="AE218" s="96"/>
      <c r="AF218" s="97"/>
      <c r="AG218" s="98"/>
    </row>
    <row r="219" spans="1:33" s="10" customFormat="1" ht="357" customHeight="1" x14ac:dyDescent="0.2">
      <c r="A219" s="81">
        <f>IF(ISBLANK(D219),"",COUNTA($D$2:D219))</f>
        <v>169</v>
      </c>
      <c r="B219" s="82">
        <f t="shared" si="66"/>
        <v>218</v>
      </c>
      <c r="C219" s="83"/>
      <c r="D219" s="82" t="s">
        <v>676</v>
      </c>
      <c r="E219" s="81" t="s">
        <v>1394</v>
      </c>
      <c r="F219" s="84" t="s">
        <v>1367</v>
      </c>
      <c r="G219" s="84" t="s">
        <v>1368</v>
      </c>
      <c r="H219" s="109" t="s">
        <v>1194</v>
      </c>
      <c r="I219" s="109" t="s">
        <v>1201</v>
      </c>
      <c r="J219" s="90" t="s">
        <v>1196</v>
      </c>
      <c r="K219" s="90">
        <v>1</v>
      </c>
      <c r="L219" s="122">
        <v>44185</v>
      </c>
      <c r="M219" s="192">
        <v>44285</v>
      </c>
      <c r="N219" s="88">
        <f t="shared" ref="N219:N230" si="83">(+M219-L219)/7</f>
        <v>14.285714285714286</v>
      </c>
      <c r="O219" s="90" t="s">
        <v>1632</v>
      </c>
      <c r="P219" s="90">
        <v>1</v>
      </c>
      <c r="Q219" s="92">
        <f t="shared" si="71"/>
        <v>100</v>
      </c>
      <c r="R219" s="93">
        <f t="shared" si="72"/>
        <v>14.285714285714286</v>
      </c>
      <c r="S219" s="93">
        <f t="shared" si="73"/>
        <v>14.285714285714286</v>
      </c>
      <c r="T219" s="93">
        <f t="shared" si="74"/>
        <v>14.285714285714286</v>
      </c>
      <c r="U219" s="94" t="str">
        <f t="shared" si="75"/>
        <v>CUMPLIDA</v>
      </c>
      <c r="V219" s="94" t="str">
        <f t="shared" si="76"/>
        <v>CUMPLIDO</v>
      </c>
      <c r="W219" s="125" t="s">
        <v>1395</v>
      </c>
      <c r="X219" s="81" t="str">
        <f t="shared" si="80"/>
        <v>H4AC19</v>
      </c>
      <c r="Y219" s="95">
        <f t="shared" si="77"/>
        <v>1</v>
      </c>
      <c r="Z219" s="95" t="str">
        <f t="shared" si="81"/>
        <v>H4AC19 - 1</v>
      </c>
      <c r="AA219" s="77">
        <f t="shared" si="67"/>
        <v>5</v>
      </c>
      <c r="AB219" s="77">
        <f t="shared" si="68"/>
        <v>5</v>
      </c>
      <c r="AC219" s="77" t="str">
        <f t="shared" si="78"/>
        <v>H4AC19.</v>
      </c>
      <c r="AD219" s="77" t="str">
        <f t="shared" si="69"/>
        <v>H4AC19</v>
      </c>
      <c r="AE219" s="96"/>
      <c r="AF219" s="97"/>
      <c r="AG219" s="98"/>
    </row>
    <row r="220" spans="1:33" s="10" customFormat="1" ht="357" customHeight="1" x14ac:dyDescent="0.2">
      <c r="A220" s="81">
        <f>IF(ISBLANK(D220),"",COUNTA($D$2:D220))</f>
        <v>170</v>
      </c>
      <c r="B220" s="82">
        <f t="shared" si="66"/>
        <v>219</v>
      </c>
      <c r="C220" s="83"/>
      <c r="D220" s="82" t="s">
        <v>676</v>
      </c>
      <c r="E220" s="81" t="s">
        <v>1225</v>
      </c>
      <c r="F220" s="84" t="s">
        <v>1369</v>
      </c>
      <c r="G220" s="84" t="s">
        <v>1370</v>
      </c>
      <c r="H220" s="109" t="s">
        <v>1194</v>
      </c>
      <c r="I220" s="109" t="s">
        <v>1201</v>
      </c>
      <c r="J220" s="90" t="s">
        <v>1196</v>
      </c>
      <c r="K220" s="90">
        <v>1</v>
      </c>
      <c r="L220" s="122">
        <v>44185</v>
      </c>
      <c r="M220" s="192">
        <v>44285</v>
      </c>
      <c r="N220" s="88">
        <f t="shared" si="83"/>
        <v>14.285714285714286</v>
      </c>
      <c r="O220" s="90" t="s">
        <v>1632</v>
      </c>
      <c r="P220" s="90">
        <v>1</v>
      </c>
      <c r="Q220" s="92">
        <f t="shared" si="71"/>
        <v>100</v>
      </c>
      <c r="R220" s="93">
        <f t="shared" si="72"/>
        <v>14.285714285714286</v>
      </c>
      <c r="S220" s="93">
        <f t="shared" si="73"/>
        <v>14.285714285714286</v>
      </c>
      <c r="T220" s="93">
        <f t="shared" si="74"/>
        <v>14.285714285714286</v>
      </c>
      <c r="U220" s="94" t="str">
        <f t="shared" si="75"/>
        <v>CUMPLIDA</v>
      </c>
      <c r="V220" s="94" t="str">
        <f t="shared" si="76"/>
        <v>CUMPLIDO</v>
      </c>
      <c r="W220" s="125" t="s">
        <v>1395</v>
      </c>
      <c r="X220" s="81" t="str">
        <f t="shared" si="80"/>
        <v>H5AC19</v>
      </c>
      <c r="Y220" s="95">
        <f t="shared" si="77"/>
        <v>1</v>
      </c>
      <c r="Z220" s="95" t="str">
        <f t="shared" si="81"/>
        <v>H5AC19 - 1</v>
      </c>
      <c r="AA220" s="77">
        <f t="shared" si="67"/>
        <v>5</v>
      </c>
      <c r="AB220" s="77">
        <f t="shared" si="68"/>
        <v>5</v>
      </c>
      <c r="AC220" s="77" t="str">
        <f t="shared" si="78"/>
        <v>H5AC19.</v>
      </c>
      <c r="AD220" s="77" t="str">
        <f t="shared" si="69"/>
        <v>H5AC19</v>
      </c>
      <c r="AE220" s="96"/>
      <c r="AF220" s="97"/>
      <c r="AG220" s="98"/>
    </row>
    <row r="221" spans="1:33" s="10" customFormat="1" ht="357" customHeight="1" x14ac:dyDescent="0.2">
      <c r="A221" s="81">
        <f>IF(ISBLANK(D221),"",COUNTA($D$2:D221))</f>
        <v>171</v>
      </c>
      <c r="B221" s="82">
        <f t="shared" ref="B221:B284" si="84">ROW()-1</f>
        <v>220</v>
      </c>
      <c r="C221" s="83"/>
      <c r="D221" s="82" t="s">
        <v>767</v>
      </c>
      <c r="E221" s="81" t="s">
        <v>1394</v>
      </c>
      <c r="F221" s="84" t="s">
        <v>1371</v>
      </c>
      <c r="G221" s="84" t="s">
        <v>1372</v>
      </c>
      <c r="H221" s="109" t="s">
        <v>1194</v>
      </c>
      <c r="I221" s="109" t="s">
        <v>1201</v>
      </c>
      <c r="J221" s="90" t="s">
        <v>1196</v>
      </c>
      <c r="K221" s="90">
        <v>1</v>
      </c>
      <c r="L221" s="122">
        <v>44185</v>
      </c>
      <c r="M221" s="192">
        <v>44285</v>
      </c>
      <c r="N221" s="88">
        <f t="shared" si="83"/>
        <v>14.285714285714286</v>
      </c>
      <c r="O221" s="90" t="s">
        <v>1632</v>
      </c>
      <c r="P221" s="90">
        <v>1</v>
      </c>
      <c r="Q221" s="92">
        <f t="shared" si="71"/>
        <v>100</v>
      </c>
      <c r="R221" s="93">
        <f t="shared" si="72"/>
        <v>14.285714285714286</v>
      </c>
      <c r="S221" s="93">
        <f t="shared" si="73"/>
        <v>14.285714285714286</v>
      </c>
      <c r="T221" s="93">
        <f t="shared" si="74"/>
        <v>14.285714285714286</v>
      </c>
      <c r="U221" s="94" t="str">
        <f t="shared" si="75"/>
        <v>CUMPLIDA</v>
      </c>
      <c r="V221" s="94" t="str">
        <f t="shared" si="76"/>
        <v>CUMPLIDO</v>
      </c>
      <c r="W221" s="125" t="s">
        <v>1395</v>
      </c>
      <c r="X221" s="81" t="str">
        <f t="shared" si="80"/>
        <v>H6AC19</v>
      </c>
      <c r="Y221" s="95">
        <f t="shared" si="77"/>
        <v>1</v>
      </c>
      <c r="Z221" s="95" t="str">
        <f t="shared" si="81"/>
        <v>H6AC19 - 1</v>
      </c>
      <c r="AA221" s="77">
        <f t="shared" si="67"/>
        <v>5</v>
      </c>
      <c r="AB221" s="77">
        <f t="shared" si="68"/>
        <v>5</v>
      </c>
      <c r="AC221" s="77" t="str">
        <f t="shared" si="78"/>
        <v>H6AC19.</v>
      </c>
      <c r="AD221" s="77" t="str">
        <f t="shared" si="69"/>
        <v>H6AC19</v>
      </c>
      <c r="AE221" s="96"/>
      <c r="AF221" s="97"/>
      <c r="AG221" s="98"/>
    </row>
    <row r="222" spans="1:33" s="10" customFormat="1" ht="357" customHeight="1" x14ac:dyDescent="0.2">
      <c r="A222" s="81">
        <f>IF(ISBLANK(D222),"",COUNTA($D$2:D222))</f>
        <v>172</v>
      </c>
      <c r="B222" s="82">
        <f t="shared" si="84"/>
        <v>221</v>
      </c>
      <c r="C222" s="83"/>
      <c r="D222" s="82" t="s">
        <v>677</v>
      </c>
      <c r="E222" s="81" t="s">
        <v>1225</v>
      </c>
      <c r="F222" s="84" t="s">
        <v>1373</v>
      </c>
      <c r="G222" s="84" t="s">
        <v>1374</v>
      </c>
      <c r="H222" s="109" t="s">
        <v>1194</v>
      </c>
      <c r="I222" s="109" t="s">
        <v>1201</v>
      </c>
      <c r="J222" s="90" t="s">
        <v>1196</v>
      </c>
      <c r="K222" s="90">
        <v>1</v>
      </c>
      <c r="L222" s="122">
        <v>44185</v>
      </c>
      <c r="M222" s="192">
        <v>44285</v>
      </c>
      <c r="N222" s="88">
        <f t="shared" si="83"/>
        <v>14.285714285714286</v>
      </c>
      <c r="O222" s="90" t="s">
        <v>1632</v>
      </c>
      <c r="P222" s="90">
        <v>1</v>
      </c>
      <c r="Q222" s="92">
        <f t="shared" si="71"/>
        <v>100</v>
      </c>
      <c r="R222" s="93">
        <f t="shared" si="72"/>
        <v>14.285714285714286</v>
      </c>
      <c r="S222" s="93">
        <f t="shared" si="73"/>
        <v>14.285714285714286</v>
      </c>
      <c r="T222" s="93">
        <f t="shared" si="74"/>
        <v>14.285714285714286</v>
      </c>
      <c r="U222" s="94" t="str">
        <f t="shared" si="75"/>
        <v>CUMPLIDA</v>
      </c>
      <c r="V222" s="94" t="str">
        <f t="shared" si="76"/>
        <v>CUMPLIDO</v>
      </c>
      <c r="W222" s="125" t="s">
        <v>1395</v>
      </c>
      <c r="X222" s="81" t="str">
        <f t="shared" si="80"/>
        <v>H7AC19</v>
      </c>
      <c r="Y222" s="95">
        <f t="shared" si="77"/>
        <v>1</v>
      </c>
      <c r="Z222" s="95" t="str">
        <f t="shared" si="81"/>
        <v>H7AC19 - 1</v>
      </c>
      <c r="AA222" s="77">
        <f t="shared" si="67"/>
        <v>5</v>
      </c>
      <c r="AB222" s="77">
        <f t="shared" si="68"/>
        <v>5</v>
      </c>
      <c r="AC222" s="77" t="str">
        <f t="shared" si="78"/>
        <v>H7AC19.</v>
      </c>
      <c r="AD222" s="77" t="str">
        <f t="shared" si="69"/>
        <v>H7AC19</v>
      </c>
      <c r="AE222" s="96"/>
      <c r="AF222" s="97"/>
      <c r="AG222" s="98"/>
    </row>
    <row r="223" spans="1:33" s="10" customFormat="1" ht="409.5" customHeight="1" x14ac:dyDescent="0.2">
      <c r="A223" s="81">
        <f>IF(ISBLANK(D223),"",COUNTA($D$2:D223))</f>
        <v>173</v>
      </c>
      <c r="B223" s="82">
        <f t="shared" si="84"/>
        <v>222</v>
      </c>
      <c r="C223" s="83"/>
      <c r="D223" s="82" t="s">
        <v>676</v>
      </c>
      <c r="E223" s="81" t="s">
        <v>1225</v>
      </c>
      <c r="F223" s="84" t="s">
        <v>1375</v>
      </c>
      <c r="G223" s="84" t="s">
        <v>1376</v>
      </c>
      <c r="H223" s="109" t="s">
        <v>1194</v>
      </c>
      <c r="I223" s="109" t="s">
        <v>1201</v>
      </c>
      <c r="J223" s="90" t="s">
        <v>1196</v>
      </c>
      <c r="K223" s="90">
        <v>1</v>
      </c>
      <c r="L223" s="122">
        <v>44185</v>
      </c>
      <c r="M223" s="192">
        <v>44285</v>
      </c>
      <c r="N223" s="88">
        <f t="shared" si="83"/>
        <v>14.285714285714286</v>
      </c>
      <c r="O223" s="90" t="s">
        <v>1632</v>
      </c>
      <c r="P223" s="90">
        <v>1</v>
      </c>
      <c r="Q223" s="92">
        <f t="shared" si="71"/>
        <v>100</v>
      </c>
      <c r="R223" s="93">
        <f t="shared" si="72"/>
        <v>14.285714285714286</v>
      </c>
      <c r="S223" s="93">
        <f t="shared" si="73"/>
        <v>14.285714285714286</v>
      </c>
      <c r="T223" s="93">
        <f t="shared" si="74"/>
        <v>14.285714285714286</v>
      </c>
      <c r="U223" s="94" t="str">
        <f t="shared" si="75"/>
        <v>CUMPLIDA</v>
      </c>
      <c r="V223" s="94" t="str">
        <f t="shared" si="76"/>
        <v>CUMPLIDO</v>
      </c>
      <c r="W223" s="125" t="s">
        <v>1395</v>
      </c>
      <c r="X223" s="81" t="str">
        <f t="shared" si="80"/>
        <v>H8AC19</v>
      </c>
      <c r="Y223" s="95">
        <f t="shared" si="77"/>
        <v>1</v>
      </c>
      <c r="Z223" s="95" t="str">
        <f t="shared" si="81"/>
        <v>H8AC19 - 1</v>
      </c>
      <c r="AA223" s="77">
        <f t="shared" ref="AA223:AA286" si="85">IF(U223="VENCIDA",1,IF(U223="PRÓXIMA A VENCER",2,IF(U223="EN TERMINO",3,IF(U223="CON AVANCE",4,IF(U223="CUMPLIDA",5,)))))</f>
        <v>5</v>
      </c>
      <c r="AB223" s="77">
        <f t="shared" ref="AB223:AB286" si="86">IF(Y224=Y223+1,MIN(AA223,AB224),AA223)</f>
        <v>5</v>
      </c>
      <c r="AC223" s="77" t="str">
        <f t="shared" si="78"/>
        <v>H8AC19.</v>
      </c>
      <c r="AD223" s="77" t="str">
        <f t="shared" ref="AD223:AD286" si="87">IFERROR(MID(AC223,1,FIND(".",AC223,1)-1),AC223)</f>
        <v>H8AC19</v>
      </c>
      <c r="AE223" s="96"/>
      <c r="AF223" s="97"/>
      <c r="AG223" s="98"/>
    </row>
    <row r="224" spans="1:33" s="10" customFormat="1" ht="357" customHeight="1" x14ac:dyDescent="0.2">
      <c r="A224" s="81">
        <f>IF(ISBLANK(D224),"",COUNTA($D$2:D224))</f>
        <v>174</v>
      </c>
      <c r="B224" s="82">
        <f t="shared" si="84"/>
        <v>223</v>
      </c>
      <c r="C224" s="83"/>
      <c r="D224" s="90" t="s">
        <v>676</v>
      </c>
      <c r="E224" s="99" t="s">
        <v>1319</v>
      </c>
      <c r="F224" s="100" t="s">
        <v>1377</v>
      </c>
      <c r="G224" s="100" t="s">
        <v>1378</v>
      </c>
      <c r="H224" s="109" t="s">
        <v>1402</v>
      </c>
      <c r="I224" s="109" t="s">
        <v>1398</v>
      </c>
      <c r="J224" s="109" t="s">
        <v>1399</v>
      </c>
      <c r="K224" s="90">
        <v>1</v>
      </c>
      <c r="L224" s="122">
        <v>44185</v>
      </c>
      <c r="M224" s="200">
        <v>44346</v>
      </c>
      <c r="N224" s="88">
        <f t="shared" si="83"/>
        <v>23</v>
      </c>
      <c r="O224" s="82" t="s">
        <v>1631</v>
      </c>
      <c r="P224" s="90">
        <v>1</v>
      </c>
      <c r="Q224" s="92">
        <f t="shared" si="71"/>
        <v>100</v>
      </c>
      <c r="R224" s="93">
        <f t="shared" si="72"/>
        <v>23</v>
      </c>
      <c r="S224" s="93">
        <f t="shared" si="73"/>
        <v>23</v>
      </c>
      <c r="T224" s="93">
        <f t="shared" si="74"/>
        <v>23</v>
      </c>
      <c r="U224" s="94" t="str">
        <f t="shared" si="75"/>
        <v>CUMPLIDA</v>
      </c>
      <c r="V224" s="94" t="str">
        <f t="shared" si="76"/>
        <v>CUMPLIDO</v>
      </c>
      <c r="W224" s="125" t="s">
        <v>1395</v>
      </c>
      <c r="X224" s="81" t="str">
        <f t="shared" si="80"/>
        <v>H9AC19</v>
      </c>
      <c r="Y224" s="95">
        <f t="shared" si="77"/>
        <v>1</v>
      </c>
      <c r="Z224" s="95" t="str">
        <f t="shared" si="81"/>
        <v>H9AC19 - 1</v>
      </c>
      <c r="AA224" s="77">
        <f t="shared" si="85"/>
        <v>5</v>
      </c>
      <c r="AB224" s="77">
        <f t="shared" si="86"/>
        <v>5</v>
      </c>
      <c r="AC224" s="77" t="str">
        <f t="shared" si="78"/>
        <v>H9AC19.</v>
      </c>
      <c r="AD224" s="77" t="str">
        <f t="shared" si="87"/>
        <v>H9AC19</v>
      </c>
      <c r="AE224" s="96"/>
      <c r="AF224" s="97"/>
      <c r="AG224" s="98"/>
    </row>
    <row r="225" spans="1:33" s="10" customFormat="1" ht="357" customHeight="1" x14ac:dyDescent="0.2">
      <c r="A225" s="81">
        <f>IF(ISBLANK(D225),"",COUNTA($D$2:D225))</f>
        <v>175</v>
      </c>
      <c r="B225" s="82">
        <f t="shared" si="84"/>
        <v>224</v>
      </c>
      <c r="C225" s="83"/>
      <c r="D225" s="90" t="s">
        <v>677</v>
      </c>
      <c r="E225" s="99" t="s">
        <v>1319</v>
      </c>
      <c r="F225" s="100" t="s">
        <v>1379</v>
      </c>
      <c r="G225" s="100" t="s">
        <v>1380</v>
      </c>
      <c r="H225" s="109" t="s">
        <v>1403</v>
      </c>
      <c r="I225" s="109" t="s">
        <v>1398</v>
      </c>
      <c r="J225" s="109" t="s">
        <v>1399</v>
      </c>
      <c r="K225" s="90">
        <v>1</v>
      </c>
      <c r="L225" s="122">
        <v>44185</v>
      </c>
      <c r="M225" s="200">
        <v>44346</v>
      </c>
      <c r="N225" s="88">
        <f t="shared" si="83"/>
        <v>23</v>
      </c>
      <c r="O225" s="82" t="s">
        <v>1631</v>
      </c>
      <c r="P225" s="90">
        <v>1</v>
      </c>
      <c r="Q225" s="92">
        <f t="shared" si="71"/>
        <v>100</v>
      </c>
      <c r="R225" s="93">
        <f t="shared" si="72"/>
        <v>23</v>
      </c>
      <c r="S225" s="93">
        <f t="shared" si="73"/>
        <v>23</v>
      </c>
      <c r="T225" s="93">
        <f t="shared" si="74"/>
        <v>23</v>
      </c>
      <c r="U225" s="94" t="str">
        <f t="shared" si="75"/>
        <v>CUMPLIDA</v>
      </c>
      <c r="V225" s="94" t="str">
        <f t="shared" si="76"/>
        <v>CUMPLIDO</v>
      </c>
      <c r="W225" s="125" t="s">
        <v>1395</v>
      </c>
      <c r="X225" s="81" t="str">
        <f t="shared" si="80"/>
        <v>H10AC19</v>
      </c>
      <c r="Y225" s="95">
        <f t="shared" si="77"/>
        <v>1</v>
      </c>
      <c r="Z225" s="95" t="str">
        <f t="shared" si="81"/>
        <v>H10AC19 - 1</v>
      </c>
      <c r="AA225" s="77">
        <f t="shared" si="85"/>
        <v>5</v>
      </c>
      <c r="AB225" s="77">
        <f t="shared" si="86"/>
        <v>5</v>
      </c>
      <c r="AC225" s="77" t="str">
        <f t="shared" si="78"/>
        <v>H10AC19.</v>
      </c>
      <c r="AD225" s="77" t="str">
        <f t="shared" si="87"/>
        <v>H10AC19</v>
      </c>
      <c r="AE225" s="96"/>
      <c r="AF225" s="97"/>
      <c r="AG225" s="98"/>
    </row>
    <row r="226" spans="1:33" s="10" customFormat="1" ht="357" customHeight="1" x14ac:dyDescent="0.2">
      <c r="A226" s="81">
        <f>IF(ISBLANK(D226),"",COUNTA($D$2:D226))</f>
        <v>176</v>
      </c>
      <c r="B226" s="82">
        <f t="shared" si="84"/>
        <v>225</v>
      </c>
      <c r="C226" s="83"/>
      <c r="D226" s="90" t="s">
        <v>676</v>
      </c>
      <c r="E226" s="99" t="s">
        <v>1319</v>
      </c>
      <c r="F226" s="100" t="s">
        <v>1381</v>
      </c>
      <c r="G226" s="100" t="s">
        <v>1382</v>
      </c>
      <c r="H226" s="109" t="s">
        <v>1403</v>
      </c>
      <c r="I226" s="109" t="s">
        <v>1398</v>
      </c>
      <c r="J226" s="109" t="s">
        <v>1399</v>
      </c>
      <c r="K226" s="90">
        <v>1</v>
      </c>
      <c r="L226" s="122">
        <v>44185</v>
      </c>
      <c r="M226" s="200">
        <v>44346</v>
      </c>
      <c r="N226" s="88">
        <f t="shared" si="83"/>
        <v>23</v>
      </c>
      <c r="O226" s="82" t="s">
        <v>1631</v>
      </c>
      <c r="P226" s="90">
        <v>1</v>
      </c>
      <c r="Q226" s="92">
        <f t="shared" si="71"/>
        <v>100</v>
      </c>
      <c r="R226" s="93">
        <f t="shared" si="72"/>
        <v>23</v>
      </c>
      <c r="S226" s="93">
        <f t="shared" si="73"/>
        <v>23</v>
      </c>
      <c r="T226" s="93">
        <f t="shared" si="74"/>
        <v>23</v>
      </c>
      <c r="U226" s="94" t="str">
        <f t="shared" si="75"/>
        <v>CUMPLIDA</v>
      </c>
      <c r="V226" s="94" t="str">
        <f t="shared" si="76"/>
        <v>CUMPLIDO</v>
      </c>
      <c r="W226" s="125" t="s">
        <v>1395</v>
      </c>
      <c r="X226" s="81" t="str">
        <f t="shared" si="80"/>
        <v>H11AC19</v>
      </c>
      <c r="Y226" s="95">
        <f t="shared" si="77"/>
        <v>1</v>
      </c>
      <c r="Z226" s="95" t="str">
        <f t="shared" si="81"/>
        <v>H11AC19 - 1</v>
      </c>
      <c r="AA226" s="77">
        <f t="shared" si="85"/>
        <v>5</v>
      </c>
      <c r="AB226" s="77">
        <f t="shared" si="86"/>
        <v>5</v>
      </c>
      <c r="AC226" s="77" t="str">
        <f t="shared" si="78"/>
        <v>H11AC19.</v>
      </c>
      <c r="AD226" s="77" t="str">
        <f t="shared" si="87"/>
        <v>H11AC19</v>
      </c>
      <c r="AE226" s="96"/>
      <c r="AF226" s="97"/>
      <c r="AG226" s="98"/>
    </row>
    <row r="227" spans="1:33" s="10" customFormat="1" ht="357" customHeight="1" x14ac:dyDescent="0.2">
      <c r="A227" s="81">
        <f>IF(ISBLANK(D227),"",COUNTA($D$2:D227))</f>
        <v>177</v>
      </c>
      <c r="B227" s="82">
        <f t="shared" si="84"/>
        <v>226</v>
      </c>
      <c r="C227" s="83"/>
      <c r="D227" s="90" t="s">
        <v>677</v>
      </c>
      <c r="E227" s="99" t="s">
        <v>1319</v>
      </c>
      <c r="F227" s="100" t="s">
        <v>1383</v>
      </c>
      <c r="G227" s="100" t="s">
        <v>1384</v>
      </c>
      <c r="H227" s="109" t="s">
        <v>1404</v>
      </c>
      <c r="I227" s="109" t="s">
        <v>1398</v>
      </c>
      <c r="J227" s="109" t="s">
        <v>1399</v>
      </c>
      <c r="K227" s="90">
        <v>1</v>
      </c>
      <c r="L227" s="122">
        <v>44185</v>
      </c>
      <c r="M227" s="200">
        <v>44346</v>
      </c>
      <c r="N227" s="88">
        <f t="shared" si="83"/>
        <v>23</v>
      </c>
      <c r="O227" s="82" t="s">
        <v>1631</v>
      </c>
      <c r="P227" s="90">
        <v>1</v>
      </c>
      <c r="Q227" s="92">
        <f t="shared" si="71"/>
        <v>100</v>
      </c>
      <c r="R227" s="93">
        <f t="shared" si="72"/>
        <v>23</v>
      </c>
      <c r="S227" s="93">
        <f t="shared" si="73"/>
        <v>23</v>
      </c>
      <c r="T227" s="93">
        <f t="shared" si="74"/>
        <v>23</v>
      </c>
      <c r="U227" s="94" t="str">
        <f t="shared" si="75"/>
        <v>CUMPLIDA</v>
      </c>
      <c r="V227" s="94" t="str">
        <f t="shared" si="76"/>
        <v>CUMPLIDO</v>
      </c>
      <c r="W227" s="125" t="s">
        <v>1395</v>
      </c>
      <c r="X227" s="81" t="str">
        <f t="shared" si="80"/>
        <v>H12AC19</v>
      </c>
      <c r="Y227" s="95">
        <f t="shared" si="77"/>
        <v>1</v>
      </c>
      <c r="Z227" s="95" t="str">
        <f t="shared" si="81"/>
        <v>H12AC19 - 1</v>
      </c>
      <c r="AA227" s="77">
        <f t="shared" si="85"/>
        <v>5</v>
      </c>
      <c r="AB227" s="77">
        <f t="shared" si="86"/>
        <v>5</v>
      </c>
      <c r="AC227" s="77" t="str">
        <f t="shared" si="78"/>
        <v>H12AC19.</v>
      </c>
      <c r="AD227" s="77" t="str">
        <f t="shared" si="87"/>
        <v>H12AC19</v>
      </c>
      <c r="AE227" s="96"/>
      <c r="AF227" s="97"/>
      <c r="AG227" s="98"/>
    </row>
    <row r="228" spans="1:33" s="10" customFormat="1" ht="357" customHeight="1" x14ac:dyDescent="0.2">
      <c r="A228" s="81">
        <f>IF(ISBLANK(D228),"",COUNTA($D$2:D228))</f>
        <v>178</v>
      </c>
      <c r="B228" s="82">
        <f t="shared" si="84"/>
        <v>227</v>
      </c>
      <c r="C228" s="83"/>
      <c r="D228" s="90" t="s">
        <v>677</v>
      </c>
      <c r="E228" s="99" t="s">
        <v>1319</v>
      </c>
      <c r="F228" s="100" t="s">
        <v>1385</v>
      </c>
      <c r="G228" s="100" t="s">
        <v>1386</v>
      </c>
      <c r="H228" s="109" t="s">
        <v>1404</v>
      </c>
      <c r="I228" s="109" t="s">
        <v>1398</v>
      </c>
      <c r="J228" s="109" t="s">
        <v>1399</v>
      </c>
      <c r="K228" s="90">
        <v>1</v>
      </c>
      <c r="L228" s="122">
        <v>44185</v>
      </c>
      <c r="M228" s="200">
        <v>44346</v>
      </c>
      <c r="N228" s="88">
        <f t="shared" si="83"/>
        <v>23</v>
      </c>
      <c r="O228" s="82" t="s">
        <v>1631</v>
      </c>
      <c r="P228" s="90">
        <v>1</v>
      </c>
      <c r="Q228" s="92">
        <f t="shared" si="71"/>
        <v>100</v>
      </c>
      <c r="R228" s="93">
        <f t="shared" si="72"/>
        <v>23</v>
      </c>
      <c r="S228" s="93">
        <f t="shared" si="73"/>
        <v>23</v>
      </c>
      <c r="T228" s="93">
        <f t="shared" si="74"/>
        <v>23</v>
      </c>
      <c r="U228" s="94" t="str">
        <f t="shared" si="75"/>
        <v>CUMPLIDA</v>
      </c>
      <c r="V228" s="94" t="str">
        <f t="shared" si="76"/>
        <v>CUMPLIDO</v>
      </c>
      <c r="W228" s="125" t="s">
        <v>1395</v>
      </c>
      <c r="X228" s="81" t="str">
        <f t="shared" si="80"/>
        <v>H14AC19</v>
      </c>
      <c r="Y228" s="95">
        <f t="shared" si="77"/>
        <v>1</v>
      </c>
      <c r="Z228" s="95" t="str">
        <f t="shared" si="81"/>
        <v>H14AC19 - 1</v>
      </c>
      <c r="AA228" s="77">
        <f t="shared" si="85"/>
        <v>5</v>
      </c>
      <c r="AB228" s="77">
        <f t="shared" si="86"/>
        <v>5</v>
      </c>
      <c r="AC228" s="77" t="str">
        <f t="shared" si="78"/>
        <v>H14AC19.</v>
      </c>
      <c r="AD228" s="77" t="str">
        <f t="shared" si="87"/>
        <v>H14AC19</v>
      </c>
      <c r="AE228" s="96"/>
      <c r="AF228" s="97"/>
      <c r="AG228" s="98"/>
    </row>
    <row r="229" spans="1:33" s="10" customFormat="1" ht="357" customHeight="1" x14ac:dyDescent="0.2">
      <c r="A229" s="81">
        <f>IF(ISBLANK(D229),"",COUNTA($D$2:D229))</f>
        <v>179</v>
      </c>
      <c r="B229" s="82">
        <f t="shared" si="84"/>
        <v>228</v>
      </c>
      <c r="C229" s="83"/>
      <c r="D229" s="90" t="s">
        <v>1387</v>
      </c>
      <c r="E229" s="99" t="s">
        <v>1392</v>
      </c>
      <c r="F229" s="100" t="s">
        <v>1388</v>
      </c>
      <c r="G229" s="100" t="s">
        <v>1389</v>
      </c>
      <c r="H229" s="109" t="s">
        <v>1194</v>
      </c>
      <c r="I229" s="109" t="s">
        <v>1201</v>
      </c>
      <c r="J229" s="90" t="s">
        <v>1196</v>
      </c>
      <c r="K229" s="90">
        <v>1</v>
      </c>
      <c r="L229" s="122">
        <v>44185</v>
      </c>
      <c r="M229" s="192">
        <v>44285</v>
      </c>
      <c r="N229" s="88">
        <f t="shared" si="83"/>
        <v>14.285714285714286</v>
      </c>
      <c r="O229" s="90" t="s">
        <v>1632</v>
      </c>
      <c r="P229" s="90">
        <v>1</v>
      </c>
      <c r="Q229" s="92">
        <f t="shared" si="71"/>
        <v>100</v>
      </c>
      <c r="R229" s="93">
        <f t="shared" si="72"/>
        <v>14.285714285714286</v>
      </c>
      <c r="S229" s="93">
        <f t="shared" si="73"/>
        <v>14.285714285714286</v>
      </c>
      <c r="T229" s="93">
        <f t="shared" si="74"/>
        <v>14.285714285714286</v>
      </c>
      <c r="U229" s="94" t="str">
        <f t="shared" si="75"/>
        <v>CUMPLIDA</v>
      </c>
      <c r="V229" s="94" t="str">
        <f t="shared" si="76"/>
        <v>CUMPLIDO</v>
      </c>
      <c r="W229" s="125" t="s">
        <v>1395</v>
      </c>
      <c r="X229" s="81" t="str">
        <f t="shared" si="80"/>
        <v>H15AC19</v>
      </c>
      <c r="Y229" s="95">
        <f t="shared" si="77"/>
        <v>1</v>
      </c>
      <c r="Z229" s="95" t="str">
        <f t="shared" si="81"/>
        <v>H15AC19 - 1</v>
      </c>
      <c r="AA229" s="77">
        <f t="shared" si="85"/>
        <v>5</v>
      </c>
      <c r="AB229" s="77">
        <f t="shared" si="86"/>
        <v>5</v>
      </c>
      <c r="AC229" s="77" t="str">
        <f t="shared" si="78"/>
        <v>H15AC19.</v>
      </c>
      <c r="AD229" s="77" t="str">
        <f t="shared" si="87"/>
        <v>H15AC19</v>
      </c>
      <c r="AE229" s="96"/>
      <c r="AF229" s="97"/>
      <c r="AG229" s="98"/>
    </row>
    <row r="230" spans="1:33" s="10" customFormat="1" ht="357" customHeight="1" x14ac:dyDescent="0.2">
      <c r="A230" s="81">
        <f>IF(ISBLANK(D230),"",COUNTA($D$2:D230))</f>
        <v>180</v>
      </c>
      <c r="B230" s="82">
        <f t="shared" si="84"/>
        <v>229</v>
      </c>
      <c r="C230" s="83"/>
      <c r="D230" s="90" t="s">
        <v>676</v>
      </c>
      <c r="E230" s="99" t="s">
        <v>1319</v>
      </c>
      <c r="F230" s="100" t="s">
        <v>1390</v>
      </c>
      <c r="G230" s="100" t="s">
        <v>1391</v>
      </c>
      <c r="H230" s="109" t="s">
        <v>1405</v>
      </c>
      <c r="I230" s="109" t="s">
        <v>1400</v>
      </c>
      <c r="J230" s="109" t="s">
        <v>1399</v>
      </c>
      <c r="K230" s="90">
        <v>1</v>
      </c>
      <c r="L230" s="122">
        <v>44185</v>
      </c>
      <c r="M230" s="200">
        <v>44346</v>
      </c>
      <c r="N230" s="88">
        <f t="shared" si="83"/>
        <v>23</v>
      </c>
      <c r="O230" s="82" t="s">
        <v>1631</v>
      </c>
      <c r="P230" s="90">
        <v>1</v>
      </c>
      <c r="Q230" s="92">
        <f t="shared" si="71"/>
        <v>100</v>
      </c>
      <c r="R230" s="93">
        <f t="shared" si="72"/>
        <v>23</v>
      </c>
      <c r="S230" s="93">
        <f t="shared" si="73"/>
        <v>23</v>
      </c>
      <c r="T230" s="93">
        <f t="shared" si="74"/>
        <v>23</v>
      </c>
      <c r="U230" s="94" t="str">
        <f t="shared" si="75"/>
        <v>CUMPLIDA</v>
      </c>
      <c r="V230" s="94" t="str">
        <f t="shared" si="76"/>
        <v>CUMPLIDO</v>
      </c>
      <c r="W230" s="125" t="s">
        <v>1395</v>
      </c>
      <c r="X230" s="81" t="str">
        <f t="shared" si="80"/>
        <v>H17AC19</v>
      </c>
      <c r="Y230" s="95">
        <f t="shared" si="77"/>
        <v>1</v>
      </c>
      <c r="Z230" s="95" t="str">
        <f t="shared" si="81"/>
        <v>H17AC19 - 1</v>
      </c>
      <c r="AA230" s="77">
        <f t="shared" si="85"/>
        <v>5</v>
      </c>
      <c r="AB230" s="77">
        <f t="shared" si="86"/>
        <v>5</v>
      </c>
      <c r="AC230" s="77" t="str">
        <f t="shared" si="78"/>
        <v>H17AC19.</v>
      </c>
      <c r="AD230" s="77" t="str">
        <f t="shared" si="87"/>
        <v>H17AC19</v>
      </c>
      <c r="AE230" s="96"/>
      <c r="AF230" s="97"/>
      <c r="AG230" s="98"/>
    </row>
    <row r="231" spans="1:33" s="10" customFormat="1" ht="409.5" customHeight="1" x14ac:dyDescent="0.2">
      <c r="A231" s="81">
        <f>IF(ISBLANK(D231),"",COUNTA($D$2:D231))</f>
        <v>181</v>
      </c>
      <c r="B231" s="82">
        <f t="shared" si="84"/>
        <v>230</v>
      </c>
      <c r="C231" s="83"/>
      <c r="D231" s="82" t="s">
        <v>1326</v>
      </c>
      <c r="E231" s="82" t="s">
        <v>1319</v>
      </c>
      <c r="F231" s="84" t="s">
        <v>1460</v>
      </c>
      <c r="G231" s="84" t="s">
        <v>1337</v>
      </c>
      <c r="H231" s="84" t="s">
        <v>1606</v>
      </c>
      <c r="I231" s="84" t="s">
        <v>1607</v>
      </c>
      <c r="J231" s="84" t="s">
        <v>1608</v>
      </c>
      <c r="K231" s="81">
        <v>1</v>
      </c>
      <c r="L231" s="124">
        <v>44084</v>
      </c>
      <c r="M231" s="202">
        <v>44196</v>
      </c>
      <c r="N231" s="88">
        <f t="shared" ref="N231:N241" si="88">(+M231-L231)/7</f>
        <v>16</v>
      </c>
      <c r="O231" s="82" t="s">
        <v>1641</v>
      </c>
      <c r="P231" s="90">
        <v>1</v>
      </c>
      <c r="Q231" s="92">
        <f t="shared" si="71"/>
        <v>100</v>
      </c>
      <c r="R231" s="93">
        <f t="shared" si="72"/>
        <v>16</v>
      </c>
      <c r="S231" s="93">
        <f t="shared" si="73"/>
        <v>16</v>
      </c>
      <c r="T231" s="93">
        <f t="shared" si="74"/>
        <v>16</v>
      </c>
      <c r="U231" s="94" t="str">
        <f t="shared" si="75"/>
        <v>CUMPLIDA</v>
      </c>
      <c r="V231" s="94" t="str">
        <f t="shared" si="76"/>
        <v>VENCIDO</v>
      </c>
      <c r="W231" s="125" t="s">
        <v>1459</v>
      </c>
      <c r="X231" s="81" t="str">
        <f t="shared" si="80"/>
        <v>H1AT75-OCAD</v>
      </c>
      <c r="Y231" s="95">
        <f t="shared" si="77"/>
        <v>1</v>
      </c>
      <c r="Z231" s="95" t="str">
        <f t="shared" si="81"/>
        <v>H1AT75-OCAD - 1</v>
      </c>
      <c r="AA231" s="77">
        <f t="shared" si="85"/>
        <v>5</v>
      </c>
      <c r="AB231" s="77">
        <f t="shared" si="86"/>
        <v>1</v>
      </c>
      <c r="AC231" s="77" t="str">
        <f t="shared" si="78"/>
        <v>H1AT75-OCAD</v>
      </c>
      <c r="AD231" s="77" t="str">
        <f t="shared" si="87"/>
        <v>H1AT75-OCAD</v>
      </c>
      <c r="AE231" s="96"/>
      <c r="AF231" s="97"/>
      <c r="AG231" s="98"/>
    </row>
    <row r="232" spans="1:33" s="10" customFormat="1" ht="405" customHeight="1" x14ac:dyDescent="0.2">
      <c r="A232" s="81" t="str">
        <f>IF(ISBLANK(D232),"",COUNTA($D$2:D232))</f>
        <v/>
      </c>
      <c r="B232" s="82">
        <f t="shared" si="84"/>
        <v>231</v>
      </c>
      <c r="C232" s="83"/>
      <c r="D232" s="82"/>
      <c r="E232" s="82" t="s">
        <v>1319</v>
      </c>
      <c r="F232" s="84" t="s">
        <v>1461</v>
      </c>
      <c r="G232" s="84" t="s">
        <v>1338</v>
      </c>
      <c r="H232" s="84" t="s">
        <v>1329</v>
      </c>
      <c r="I232" s="84" t="s">
        <v>1327</v>
      </c>
      <c r="J232" s="81" t="s">
        <v>1059</v>
      </c>
      <c r="K232" s="81">
        <v>16</v>
      </c>
      <c r="L232" s="124">
        <v>44104</v>
      </c>
      <c r="M232" s="202">
        <v>44561</v>
      </c>
      <c r="N232" s="88">
        <f t="shared" si="88"/>
        <v>65.285714285714292</v>
      </c>
      <c r="O232" s="90" t="s">
        <v>1638</v>
      </c>
      <c r="P232" s="90">
        <v>0</v>
      </c>
      <c r="Q232" s="92">
        <f t="shared" si="71"/>
        <v>0</v>
      </c>
      <c r="R232" s="93">
        <f t="shared" si="72"/>
        <v>0</v>
      </c>
      <c r="S232" s="93">
        <f t="shared" si="73"/>
        <v>0</v>
      </c>
      <c r="T232" s="93">
        <f t="shared" si="74"/>
        <v>65.285714285714292</v>
      </c>
      <c r="U232" s="94" t="str">
        <f t="shared" si="75"/>
        <v>VENCIDA</v>
      </c>
      <c r="V232" s="94" t="str">
        <f t="shared" si="76"/>
        <v/>
      </c>
      <c r="W232" s="125" t="s">
        <v>1459</v>
      </c>
      <c r="X232" s="81" t="str">
        <f t="shared" si="80"/>
        <v>H1AT75-OCAD</v>
      </c>
      <c r="Y232" s="95">
        <f t="shared" si="77"/>
        <v>2</v>
      </c>
      <c r="Z232" s="95" t="str">
        <f t="shared" si="81"/>
        <v>H1AT75-OCAD - 2</v>
      </c>
      <c r="AA232" s="77">
        <f t="shared" si="85"/>
        <v>1</v>
      </c>
      <c r="AB232" s="77">
        <f t="shared" si="86"/>
        <v>1</v>
      </c>
      <c r="AC232" s="77" t="str">
        <f t="shared" si="78"/>
        <v>H1AT75-OCAD</v>
      </c>
      <c r="AD232" s="77" t="str">
        <f t="shared" si="87"/>
        <v>H1AT75-OCAD</v>
      </c>
      <c r="AE232" s="96"/>
      <c r="AF232" s="97"/>
      <c r="AG232" s="98"/>
    </row>
    <row r="233" spans="1:33" s="10" customFormat="1" ht="382.5" customHeight="1" x14ac:dyDescent="0.2">
      <c r="A233" s="81" t="str">
        <f>IF(ISBLANK(D233),"",COUNTA($D$2:D233))</f>
        <v/>
      </c>
      <c r="B233" s="82">
        <f t="shared" si="84"/>
        <v>232</v>
      </c>
      <c r="C233" s="83"/>
      <c r="D233" s="82"/>
      <c r="E233" s="82" t="s">
        <v>1319</v>
      </c>
      <c r="F233" s="84" t="s">
        <v>1462</v>
      </c>
      <c r="G233" s="84" t="s">
        <v>1339</v>
      </c>
      <c r="H233" s="84" t="s">
        <v>1340</v>
      </c>
      <c r="I233" s="84" t="s">
        <v>1341</v>
      </c>
      <c r="J233" s="84" t="s">
        <v>1328</v>
      </c>
      <c r="K233" s="81">
        <v>1</v>
      </c>
      <c r="L233" s="124">
        <v>44084</v>
      </c>
      <c r="M233" s="202">
        <v>44196</v>
      </c>
      <c r="N233" s="88">
        <f t="shared" si="88"/>
        <v>16</v>
      </c>
      <c r="O233" s="90" t="s">
        <v>1638</v>
      </c>
      <c r="P233" s="90">
        <v>0</v>
      </c>
      <c r="Q233" s="92">
        <f t="shared" si="71"/>
        <v>0</v>
      </c>
      <c r="R233" s="93">
        <f t="shared" si="72"/>
        <v>0</v>
      </c>
      <c r="S233" s="93">
        <f t="shared" si="73"/>
        <v>0</v>
      </c>
      <c r="T233" s="93">
        <f t="shared" si="74"/>
        <v>16</v>
      </c>
      <c r="U233" s="94" t="str">
        <f t="shared" si="75"/>
        <v>VENCIDA</v>
      </c>
      <c r="V233" s="94" t="str">
        <f t="shared" si="76"/>
        <v/>
      </c>
      <c r="W233" s="125" t="s">
        <v>1459</v>
      </c>
      <c r="X233" s="81" t="str">
        <f t="shared" si="80"/>
        <v>H1AT75-OCAD</v>
      </c>
      <c r="Y233" s="95">
        <f t="shared" si="77"/>
        <v>3</v>
      </c>
      <c r="Z233" s="95" t="str">
        <f t="shared" si="81"/>
        <v>H1AT75-OCAD - 3</v>
      </c>
      <c r="AA233" s="77">
        <f t="shared" si="85"/>
        <v>1</v>
      </c>
      <c r="AB233" s="77">
        <f t="shared" si="86"/>
        <v>1</v>
      </c>
      <c r="AC233" s="77" t="str">
        <f t="shared" si="78"/>
        <v>H1AT75-OCAD</v>
      </c>
      <c r="AD233" s="77" t="str">
        <f t="shared" si="87"/>
        <v>H1AT75-OCAD</v>
      </c>
      <c r="AE233" s="96"/>
      <c r="AF233" s="97"/>
      <c r="AG233" s="98"/>
    </row>
    <row r="234" spans="1:33" s="10" customFormat="1" ht="385.5" customHeight="1" x14ac:dyDescent="0.2">
      <c r="A234" s="81" t="str">
        <f>IF(ISBLANK(D234),"",COUNTA($D$2:D234))</f>
        <v/>
      </c>
      <c r="B234" s="82">
        <f t="shared" si="84"/>
        <v>233</v>
      </c>
      <c r="C234" s="83"/>
      <c r="D234" s="82"/>
      <c r="E234" s="82" t="s">
        <v>1319</v>
      </c>
      <c r="F234" s="84" t="s">
        <v>1463</v>
      </c>
      <c r="G234" s="84" t="s">
        <v>1342</v>
      </c>
      <c r="H234" s="84" t="s">
        <v>1343</v>
      </c>
      <c r="I234" s="84" t="s">
        <v>1330</v>
      </c>
      <c r="J234" s="84" t="s">
        <v>1331</v>
      </c>
      <c r="K234" s="81">
        <v>1</v>
      </c>
      <c r="L234" s="124">
        <v>44084</v>
      </c>
      <c r="M234" s="202">
        <v>44196</v>
      </c>
      <c r="N234" s="88">
        <f t="shared" si="88"/>
        <v>16</v>
      </c>
      <c r="O234" s="90" t="s">
        <v>1638</v>
      </c>
      <c r="P234" s="90">
        <v>0</v>
      </c>
      <c r="Q234" s="92">
        <f t="shared" si="71"/>
        <v>0</v>
      </c>
      <c r="R234" s="93">
        <f t="shared" si="72"/>
        <v>0</v>
      </c>
      <c r="S234" s="93">
        <f t="shared" si="73"/>
        <v>0</v>
      </c>
      <c r="T234" s="93">
        <f t="shared" si="74"/>
        <v>16</v>
      </c>
      <c r="U234" s="94" t="str">
        <f t="shared" si="75"/>
        <v>VENCIDA</v>
      </c>
      <c r="V234" s="94" t="str">
        <f t="shared" si="76"/>
        <v/>
      </c>
      <c r="W234" s="125" t="s">
        <v>1459</v>
      </c>
      <c r="X234" s="81" t="str">
        <f t="shared" si="80"/>
        <v>H1AT75-OCAD</v>
      </c>
      <c r="Y234" s="95">
        <f t="shared" si="77"/>
        <v>4</v>
      </c>
      <c r="Z234" s="95" t="str">
        <f t="shared" si="81"/>
        <v>H1AT75-OCAD - 4</v>
      </c>
      <c r="AA234" s="77">
        <f t="shared" si="85"/>
        <v>1</v>
      </c>
      <c r="AB234" s="77">
        <f t="shared" si="86"/>
        <v>1</v>
      </c>
      <c r="AC234" s="77" t="str">
        <f t="shared" si="78"/>
        <v>H1AT75-OCAD</v>
      </c>
      <c r="AD234" s="77" t="str">
        <f t="shared" si="87"/>
        <v>H1AT75-OCAD</v>
      </c>
      <c r="AE234" s="96"/>
      <c r="AF234" s="97"/>
      <c r="AG234" s="98"/>
    </row>
    <row r="235" spans="1:33" s="10" customFormat="1" ht="409.5" customHeight="1" x14ac:dyDescent="0.2">
      <c r="A235" s="81" t="str">
        <f>IF(ISBLANK(D235),"",COUNTA($D$2:D235))</f>
        <v/>
      </c>
      <c r="B235" s="82">
        <f t="shared" si="84"/>
        <v>234</v>
      </c>
      <c r="C235" s="83"/>
      <c r="D235" s="82"/>
      <c r="E235" s="82" t="s">
        <v>1319</v>
      </c>
      <c r="F235" s="84" t="s">
        <v>1464</v>
      </c>
      <c r="G235" s="84" t="s">
        <v>1342</v>
      </c>
      <c r="H235" s="84" t="s">
        <v>1344</v>
      </c>
      <c r="I235" s="84" t="s">
        <v>1345</v>
      </c>
      <c r="J235" s="84" t="s">
        <v>1332</v>
      </c>
      <c r="K235" s="81">
        <v>1</v>
      </c>
      <c r="L235" s="124">
        <v>44084</v>
      </c>
      <c r="M235" s="202">
        <v>44196</v>
      </c>
      <c r="N235" s="88">
        <f t="shared" si="88"/>
        <v>16</v>
      </c>
      <c r="O235" s="90" t="s">
        <v>1638</v>
      </c>
      <c r="P235" s="90">
        <v>0</v>
      </c>
      <c r="Q235" s="92">
        <f t="shared" si="71"/>
        <v>0</v>
      </c>
      <c r="R235" s="93">
        <f t="shared" si="72"/>
        <v>0</v>
      </c>
      <c r="S235" s="93">
        <f t="shared" si="73"/>
        <v>0</v>
      </c>
      <c r="T235" s="93">
        <f t="shared" si="74"/>
        <v>16</v>
      </c>
      <c r="U235" s="94" t="str">
        <f t="shared" si="75"/>
        <v>VENCIDA</v>
      </c>
      <c r="V235" s="94" t="str">
        <f t="shared" si="76"/>
        <v/>
      </c>
      <c r="W235" s="125" t="s">
        <v>1459</v>
      </c>
      <c r="X235" s="81" t="str">
        <f t="shared" si="80"/>
        <v>H1AT75-OCAD</v>
      </c>
      <c r="Y235" s="95">
        <f t="shared" si="77"/>
        <v>5</v>
      </c>
      <c r="Z235" s="95" t="str">
        <f t="shared" si="81"/>
        <v>H1AT75-OCAD - 5</v>
      </c>
      <c r="AA235" s="77">
        <f t="shared" si="85"/>
        <v>1</v>
      </c>
      <c r="AB235" s="77">
        <f t="shared" si="86"/>
        <v>1</v>
      </c>
      <c r="AC235" s="77" t="str">
        <f t="shared" si="78"/>
        <v>H1AT75-OCAD</v>
      </c>
      <c r="AD235" s="77" t="str">
        <f t="shared" si="87"/>
        <v>H1AT75-OCAD</v>
      </c>
      <c r="AE235" s="96"/>
      <c r="AF235" s="97"/>
      <c r="AG235" s="98"/>
    </row>
    <row r="236" spans="1:33" s="10" customFormat="1" ht="342" customHeight="1" x14ac:dyDescent="0.2">
      <c r="A236" s="81">
        <f>IF(ISBLANK(D236),"",COUNTA($D$2:D236))</f>
        <v>182</v>
      </c>
      <c r="B236" s="82">
        <f t="shared" si="84"/>
        <v>235</v>
      </c>
      <c r="C236" s="83"/>
      <c r="D236" s="82" t="s">
        <v>1326</v>
      </c>
      <c r="E236" s="82" t="s">
        <v>1319</v>
      </c>
      <c r="F236" s="84" t="s">
        <v>1465</v>
      </c>
      <c r="G236" s="84" t="s">
        <v>1346</v>
      </c>
      <c r="H236" s="84" t="s">
        <v>1606</v>
      </c>
      <c r="I236" s="84" t="s">
        <v>1607</v>
      </c>
      <c r="J236" s="81" t="s">
        <v>1608</v>
      </c>
      <c r="K236" s="81">
        <v>1</v>
      </c>
      <c r="L236" s="124">
        <v>44084</v>
      </c>
      <c r="M236" s="202">
        <v>44196</v>
      </c>
      <c r="N236" s="88">
        <f t="shared" si="88"/>
        <v>16</v>
      </c>
      <c r="O236" s="82" t="s">
        <v>1641</v>
      </c>
      <c r="P236" s="90">
        <v>1</v>
      </c>
      <c r="Q236" s="92">
        <f t="shared" si="71"/>
        <v>100</v>
      </c>
      <c r="R236" s="93">
        <f t="shared" si="72"/>
        <v>16</v>
      </c>
      <c r="S236" s="93">
        <f t="shared" si="73"/>
        <v>16</v>
      </c>
      <c r="T236" s="93">
        <f t="shared" si="74"/>
        <v>16</v>
      </c>
      <c r="U236" s="94" t="str">
        <f t="shared" si="75"/>
        <v>CUMPLIDA</v>
      </c>
      <c r="V236" s="94" t="str">
        <f t="shared" si="76"/>
        <v>VENCIDO</v>
      </c>
      <c r="W236" s="125" t="s">
        <v>1459</v>
      </c>
      <c r="X236" s="81" t="str">
        <f t="shared" si="80"/>
        <v>H2AT75-OCAD</v>
      </c>
      <c r="Y236" s="95">
        <f t="shared" si="77"/>
        <v>1</v>
      </c>
      <c r="Z236" s="95" t="str">
        <f t="shared" si="81"/>
        <v>H2AT75-OCAD - 1</v>
      </c>
      <c r="AA236" s="77">
        <f t="shared" si="85"/>
        <v>5</v>
      </c>
      <c r="AB236" s="77">
        <f t="shared" si="86"/>
        <v>1</v>
      </c>
      <c r="AC236" s="77" t="str">
        <f t="shared" si="78"/>
        <v>H2AT75-OCAD</v>
      </c>
      <c r="AD236" s="77" t="str">
        <f t="shared" si="87"/>
        <v>H2AT75-OCAD</v>
      </c>
      <c r="AE236" s="96"/>
      <c r="AF236" s="97"/>
      <c r="AG236" s="98"/>
    </row>
    <row r="237" spans="1:33" s="10" customFormat="1" ht="354.75" customHeight="1" x14ac:dyDescent="0.2">
      <c r="A237" s="81" t="str">
        <f>IF(ISBLANK(D237),"",COUNTA($D$2:D237))</f>
        <v/>
      </c>
      <c r="B237" s="82">
        <f t="shared" si="84"/>
        <v>236</v>
      </c>
      <c r="C237" s="83"/>
      <c r="D237" s="82"/>
      <c r="E237" s="82" t="s">
        <v>1319</v>
      </c>
      <c r="F237" s="84" t="s">
        <v>1466</v>
      </c>
      <c r="G237" s="84" t="s">
        <v>1354</v>
      </c>
      <c r="H237" s="84" t="s">
        <v>1329</v>
      </c>
      <c r="I237" s="84" t="s">
        <v>1327</v>
      </c>
      <c r="J237" s="81" t="s">
        <v>1059</v>
      </c>
      <c r="K237" s="81">
        <v>16</v>
      </c>
      <c r="L237" s="124">
        <v>44104</v>
      </c>
      <c r="M237" s="202">
        <v>44561</v>
      </c>
      <c r="N237" s="88">
        <f t="shared" si="88"/>
        <v>65.285714285714292</v>
      </c>
      <c r="O237" s="90" t="s">
        <v>1638</v>
      </c>
      <c r="P237" s="90">
        <v>0</v>
      </c>
      <c r="Q237" s="92">
        <f t="shared" si="71"/>
        <v>0</v>
      </c>
      <c r="R237" s="93">
        <f t="shared" si="72"/>
        <v>0</v>
      </c>
      <c r="S237" s="93">
        <f t="shared" si="73"/>
        <v>0</v>
      </c>
      <c r="T237" s="93">
        <f t="shared" si="74"/>
        <v>65.285714285714292</v>
      </c>
      <c r="U237" s="94" t="str">
        <f t="shared" si="75"/>
        <v>VENCIDA</v>
      </c>
      <c r="V237" s="94" t="str">
        <f t="shared" si="76"/>
        <v/>
      </c>
      <c r="W237" s="125" t="s">
        <v>1459</v>
      </c>
      <c r="X237" s="81" t="str">
        <f t="shared" si="80"/>
        <v>H2AT75-OCAD</v>
      </c>
      <c r="Y237" s="95">
        <f t="shared" si="77"/>
        <v>2</v>
      </c>
      <c r="Z237" s="95" t="str">
        <f t="shared" si="81"/>
        <v>H2AT75-OCAD - 2</v>
      </c>
      <c r="AA237" s="77">
        <f t="shared" si="85"/>
        <v>1</v>
      </c>
      <c r="AB237" s="77">
        <f t="shared" si="86"/>
        <v>1</v>
      </c>
      <c r="AC237" s="77" t="str">
        <f t="shared" si="78"/>
        <v>H2AT75-OCAD</v>
      </c>
      <c r="AD237" s="77" t="str">
        <f t="shared" si="87"/>
        <v>H2AT75-OCAD</v>
      </c>
      <c r="AE237" s="96"/>
      <c r="AF237" s="97"/>
      <c r="AG237" s="98"/>
    </row>
    <row r="238" spans="1:33" s="10" customFormat="1" ht="358.5" customHeight="1" x14ac:dyDescent="0.2">
      <c r="A238" s="81" t="str">
        <f>IF(ISBLANK(D238),"",COUNTA($D$2:D238))</f>
        <v/>
      </c>
      <c r="B238" s="82">
        <f t="shared" si="84"/>
        <v>237</v>
      </c>
      <c r="C238" s="83"/>
      <c r="D238" s="82"/>
      <c r="E238" s="82" t="s">
        <v>1319</v>
      </c>
      <c r="F238" s="84" t="s">
        <v>1467</v>
      </c>
      <c r="G238" s="84" t="s">
        <v>1347</v>
      </c>
      <c r="H238" s="84" t="s">
        <v>1340</v>
      </c>
      <c r="I238" s="84" t="s">
        <v>1341</v>
      </c>
      <c r="J238" s="81" t="s">
        <v>1328</v>
      </c>
      <c r="K238" s="81">
        <v>1</v>
      </c>
      <c r="L238" s="124">
        <v>44084</v>
      </c>
      <c r="M238" s="202">
        <v>44196</v>
      </c>
      <c r="N238" s="88">
        <f t="shared" si="88"/>
        <v>16</v>
      </c>
      <c r="O238" s="90" t="s">
        <v>1638</v>
      </c>
      <c r="P238" s="90">
        <v>0</v>
      </c>
      <c r="Q238" s="92">
        <f t="shared" si="71"/>
        <v>0</v>
      </c>
      <c r="R238" s="93">
        <f t="shared" si="72"/>
        <v>0</v>
      </c>
      <c r="S238" s="93">
        <f t="shared" si="73"/>
        <v>0</v>
      </c>
      <c r="T238" s="93">
        <f t="shared" si="74"/>
        <v>16</v>
      </c>
      <c r="U238" s="94" t="str">
        <f t="shared" si="75"/>
        <v>VENCIDA</v>
      </c>
      <c r="V238" s="94" t="str">
        <f t="shared" si="76"/>
        <v/>
      </c>
      <c r="W238" s="125" t="s">
        <v>1459</v>
      </c>
      <c r="X238" s="81" t="str">
        <f t="shared" si="80"/>
        <v>H2AT75-OCAD</v>
      </c>
      <c r="Y238" s="95">
        <f t="shared" si="77"/>
        <v>3</v>
      </c>
      <c r="Z238" s="95" t="str">
        <f t="shared" si="81"/>
        <v>H2AT75-OCAD - 3</v>
      </c>
      <c r="AA238" s="77">
        <f t="shared" si="85"/>
        <v>1</v>
      </c>
      <c r="AB238" s="77">
        <f t="shared" si="86"/>
        <v>1</v>
      </c>
      <c r="AC238" s="77" t="str">
        <f t="shared" si="78"/>
        <v>H2AT75-OCAD</v>
      </c>
      <c r="AD238" s="77" t="str">
        <f t="shared" si="87"/>
        <v>H2AT75-OCAD</v>
      </c>
      <c r="AE238" s="96"/>
      <c r="AF238" s="97"/>
      <c r="AG238" s="98"/>
    </row>
    <row r="239" spans="1:33" s="10" customFormat="1" ht="174.75" customHeight="1" x14ac:dyDescent="0.2">
      <c r="A239" s="81">
        <f>IF(ISBLANK(D239),"",COUNTA($D$2:D239))</f>
        <v>183</v>
      </c>
      <c r="B239" s="82">
        <f t="shared" si="84"/>
        <v>238</v>
      </c>
      <c r="C239" s="83"/>
      <c r="D239" s="82" t="s">
        <v>1326</v>
      </c>
      <c r="E239" s="82" t="s">
        <v>1355</v>
      </c>
      <c r="F239" s="84" t="s">
        <v>1468</v>
      </c>
      <c r="G239" s="84" t="s">
        <v>1333</v>
      </c>
      <c r="H239" s="84" t="s">
        <v>1334</v>
      </c>
      <c r="I239" s="84" t="s">
        <v>1335</v>
      </c>
      <c r="J239" s="84" t="s">
        <v>1348</v>
      </c>
      <c r="K239" s="81">
        <v>1</v>
      </c>
      <c r="L239" s="124">
        <v>44084</v>
      </c>
      <c r="M239" s="202">
        <v>44196</v>
      </c>
      <c r="N239" s="88">
        <f t="shared" si="88"/>
        <v>16</v>
      </c>
      <c r="O239" s="90" t="s">
        <v>1638</v>
      </c>
      <c r="P239" s="90">
        <v>0</v>
      </c>
      <c r="Q239" s="92">
        <f t="shared" si="71"/>
        <v>0</v>
      </c>
      <c r="R239" s="93">
        <f t="shared" si="72"/>
        <v>0</v>
      </c>
      <c r="S239" s="93">
        <f t="shared" si="73"/>
        <v>0</v>
      </c>
      <c r="T239" s="93">
        <f t="shared" si="74"/>
        <v>16</v>
      </c>
      <c r="U239" s="94" t="str">
        <f t="shared" si="75"/>
        <v>VENCIDA</v>
      </c>
      <c r="V239" s="94" t="str">
        <f t="shared" si="76"/>
        <v>VENCIDO</v>
      </c>
      <c r="W239" s="125" t="s">
        <v>1459</v>
      </c>
      <c r="X239" s="81" t="str">
        <f t="shared" si="80"/>
        <v>H3AT75-OCAD</v>
      </c>
      <c r="Y239" s="95">
        <f t="shared" si="77"/>
        <v>1</v>
      </c>
      <c r="Z239" s="95" t="str">
        <f t="shared" si="81"/>
        <v>H3AT75-OCAD - 1</v>
      </c>
      <c r="AA239" s="77">
        <f t="shared" si="85"/>
        <v>1</v>
      </c>
      <c r="AB239" s="77">
        <f t="shared" si="86"/>
        <v>1</v>
      </c>
      <c r="AC239" s="77" t="str">
        <f t="shared" si="78"/>
        <v>H3AT75-OCAD</v>
      </c>
      <c r="AD239" s="77" t="str">
        <f t="shared" si="87"/>
        <v>H3AT75-OCAD</v>
      </c>
      <c r="AE239" s="96"/>
      <c r="AF239" s="97"/>
      <c r="AG239" s="98"/>
    </row>
    <row r="240" spans="1:33" s="10" customFormat="1" ht="229.5" customHeight="1" x14ac:dyDescent="0.2">
      <c r="A240" s="81">
        <f>IF(ISBLANK(D240),"",COUNTA($D$2:D240))</f>
        <v>184</v>
      </c>
      <c r="B240" s="82">
        <f t="shared" si="84"/>
        <v>239</v>
      </c>
      <c r="C240" s="83"/>
      <c r="D240" s="82" t="s">
        <v>1326</v>
      </c>
      <c r="E240" s="82" t="s">
        <v>1319</v>
      </c>
      <c r="F240" s="84" t="s">
        <v>1894</v>
      </c>
      <c r="G240" s="84" t="s">
        <v>1349</v>
      </c>
      <c r="H240" s="84" t="s">
        <v>1350</v>
      </c>
      <c r="I240" s="84" t="s">
        <v>1351</v>
      </c>
      <c r="J240" s="81" t="s">
        <v>1336</v>
      </c>
      <c r="K240" s="81">
        <v>1</v>
      </c>
      <c r="L240" s="124">
        <v>44084</v>
      </c>
      <c r="M240" s="202">
        <v>44196</v>
      </c>
      <c r="N240" s="88">
        <f t="shared" si="88"/>
        <v>16</v>
      </c>
      <c r="O240" s="90" t="s">
        <v>1638</v>
      </c>
      <c r="P240" s="90">
        <v>0</v>
      </c>
      <c r="Q240" s="92">
        <f t="shared" si="71"/>
        <v>0</v>
      </c>
      <c r="R240" s="93">
        <f t="shared" si="72"/>
        <v>0</v>
      </c>
      <c r="S240" s="93">
        <f t="shared" si="73"/>
        <v>0</v>
      </c>
      <c r="T240" s="93">
        <f t="shared" si="74"/>
        <v>16</v>
      </c>
      <c r="U240" s="94" t="str">
        <f t="shared" si="75"/>
        <v>VENCIDA</v>
      </c>
      <c r="V240" s="94" t="str">
        <f t="shared" si="76"/>
        <v>VENCIDO</v>
      </c>
      <c r="W240" s="125" t="s">
        <v>1459</v>
      </c>
      <c r="X240" s="81" t="str">
        <f t="shared" si="80"/>
        <v>H20AT75-OCAD</v>
      </c>
      <c r="Y240" s="95">
        <f t="shared" si="77"/>
        <v>1</v>
      </c>
      <c r="Z240" s="95" t="str">
        <f t="shared" si="81"/>
        <v>H20AT75-OCAD - 1</v>
      </c>
      <c r="AA240" s="77">
        <f t="shared" si="85"/>
        <v>1</v>
      </c>
      <c r="AB240" s="77">
        <f t="shared" si="86"/>
        <v>1</v>
      </c>
      <c r="AC240" s="77" t="str">
        <f t="shared" si="78"/>
        <v>H20AT75-OCAD</v>
      </c>
      <c r="AD240" s="77" t="str">
        <f t="shared" si="87"/>
        <v>H20AT75-OCAD</v>
      </c>
      <c r="AE240" s="96"/>
      <c r="AF240" s="97"/>
      <c r="AG240" s="98"/>
    </row>
    <row r="241" spans="1:33" s="10" customFormat="1" ht="241.5" customHeight="1" x14ac:dyDescent="0.2">
      <c r="A241" s="81">
        <f>IF(ISBLANK(D241),"",COUNTA($D$2:D241))</f>
        <v>185</v>
      </c>
      <c r="B241" s="82">
        <f t="shared" si="84"/>
        <v>240</v>
      </c>
      <c r="C241" s="83"/>
      <c r="D241" s="82" t="s">
        <v>1326</v>
      </c>
      <c r="E241" s="82" t="s">
        <v>1319</v>
      </c>
      <c r="F241" s="84" t="s">
        <v>1893</v>
      </c>
      <c r="G241" s="84" t="s">
        <v>1349</v>
      </c>
      <c r="H241" s="84" t="s">
        <v>1352</v>
      </c>
      <c r="I241" s="84" t="s">
        <v>1353</v>
      </c>
      <c r="J241" s="81" t="s">
        <v>1336</v>
      </c>
      <c r="K241" s="81">
        <v>1</v>
      </c>
      <c r="L241" s="124">
        <v>44084</v>
      </c>
      <c r="M241" s="202">
        <v>44196</v>
      </c>
      <c r="N241" s="88">
        <f t="shared" si="88"/>
        <v>16</v>
      </c>
      <c r="O241" s="90" t="s">
        <v>1638</v>
      </c>
      <c r="P241" s="90">
        <v>0</v>
      </c>
      <c r="Q241" s="92">
        <f t="shared" si="71"/>
        <v>0</v>
      </c>
      <c r="R241" s="93">
        <f t="shared" si="72"/>
        <v>0</v>
      </c>
      <c r="S241" s="93">
        <f t="shared" si="73"/>
        <v>0</v>
      </c>
      <c r="T241" s="93">
        <f t="shared" si="74"/>
        <v>16</v>
      </c>
      <c r="U241" s="94" t="str">
        <f t="shared" si="75"/>
        <v>VENCIDA</v>
      </c>
      <c r="V241" s="94" t="str">
        <f t="shared" si="76"/>
        <v>VENCIDO</v>
      </c>
      <c r="W241" s="125" t="s">
        <v>1459</v>
      </c>
      <c r="X241" s="81" t="str">
        <f t="shared" si="80"/>
        <v>H22AT75-OCAD</v>
      </c>
      <c r="Y241" s="95">
        <f t="shared" si="77"/>
        <v>1</v>
      </c>
      <c r="Z241" s="95" t="str">
        <f t="shared" si="81"/>
        <v>H22AT75-OCAD - 1</v>
      </c>
      <c r="AA241" s="77">
        <f t="shared" si="85"/>
        <v>1</v>
      </c>
      <c r="AB241" s="77">
        <f t="shared" si="86"/>
        <v>1</v>
      </c>
      <c r="AC241" s="77" t="str">
        <f t="shared" si="78"/>
        <v>H22AT75-OCAD</v>
      </c>
      <c r="AD241" s="77" t="str">
        <f t="shared" si="87"/>
        <v>H22AT75-OCAD</v>
      </c>
      <c r="AE241" s="96"/>
      <c r="AF241" s="97"/>
      <c r="AG241" s="98"/>
    </row>
    <row r="242" spans="1:33" s="10" customFormat="1" ht="220.5" customHeight="1" x14ac:dyDescent="0.2">
      <c r="A242" s="81">
        <f>IF(ISBLANK(D242),"",COUNTA($D$2:D242))</f>
        <v>186</v>
      </c>
      <c r="B242" s="82">
        <f t="shared" si="84"/>
        <v>241</v>
      </c>
      <c r="C242" s="82"/>
      <c r="D242" s="90" t="s">
        <v>677</v>
      </c>
      <c r="E242" s="82" t="s">
        <v>1319</v>
      </c>
      <c r="F242" s="100" t="s">
        <v>1313</v>
      </c>
      <c r="G242" s="100" t="s">
        <v>1314</v>
      </c>
      <c r="H242" s="109" t="s">
        <v>1315</v>
      </c>
      <c r="I242" s="109" t="s">
        <v>1315</v>
      </c>
      <c r="J242" s="109" t="s">
        <v>1311</v>
      </c>
      <c r="K242" s="90">
        <v>1</v>
      </c>
      <c r="L242" s="122">
        <v>44055</v>
      </c>
      <c r="M242" s="192">
        <v>44104</v>
      </c>
      <c r="N242" s="88">
        <f t="shared" ref="N242:N252" si="89">(+M242-L242)/7</f>
        <v>7</v>
      </c>
      <c r="O242" s="90" t="s">
        <v>1638</v>
      </c>
      <c r="P242" s="90">
        <v>0</v>
      </c>
      <c r="Q242" s="92">
        <f t="shared" si="71"/>
        <v>0</v>
      </c>
      <c r="R242" s="93">
        <f t="shared" si="72"/>
        <v>0</v>
      </c>
      <c r="S242" s="93">
        <f t="shared" si="73"/>
        <v>0</v>
      </c>
      <c r="T242" s="93">
        <f t="shared" si="74"/>
        <v>7</v>
      </c>
      <c r="U242" s="94" t="str">
        <f t="shared" si="75"/>
        <v>VENCIDA</v>
      </c>
      <c r="V242" s="94" t="str">
        <f t="shared" si="76"/>
        <v>VENCIDO</v>
      </c>
      <c r="W242" s="127" t="s">
        <v>1318</v>
      </c>
      <c r="X242" s="81" t="str">
        <f t="shared" si="80"/>
        <v>H11AEFC</v>
      </c>
      <c r="Y242" s="95">
        <f t="shared" si="77"/>
        <v>1</v>
      </c>
      <c r="Z242" s="95" t="str">
        <f t="shared" si="81"/>
        <v>H11AEFC - 1</v>
      </c>
      <c r="AA242" s="77">
        <f t="shared" si="85"/>
        <v>1</v>
      </c>
      <c r="AB242" s="77">
        <f t="shared" si="86"/>
        <v>1</v>
      </c>
      <c r="AC242" s="77" t="str">
        <f t="shared" si="78"/>
        <v>H11AEFC.</v>
      </c>
      <c r="AD242" s="77" t="str">
        <f t="shared" si="87"/>
        <v>H11AEFC</v>
      </c>
      <c r="AE242" s="96"/>
      <c r="AF242" s="97"/>
      <c r="AG242" s="98"/>
    </row>
    <row r="243" spans="1:33" s="10" customFormat="1" ht="219.75" customHeight="1" x14ac:dyDescent="0.2">
      <c r="A243" s="81" t="str">
        <f>IF(ISBLANK(D243),"",COUNTA($D$2:D243))</f>
        <v/>
      </c>
      <c r="B243" s="82">
        <f t="shared" si="84"/>
        <v>242</v>
      </c>
      <c r="C243" s="82"/>
      <c r="D243" s="90"/>
      <c r="E243" s="82" t="s">
        <v>1319</v>
      </c>
      <c r="F243" s="100" t="s">
        <v>1316</v>
      </c>
      <c r="G243" s="100" t="s">
        <v>1314</v>
      </c>
      <c r="H243" s="109" t="s">
        <v>1317</v>
      </c>
      <c r="I243" s="109" t="s">
        <v>1317</v>
      </c>
      <c r="J243" s="109" t="s">
        <v>1312</v>
      </c>
      <c r="K243" s="90">
        <v>1</v>
      </c>
      <c r="L243" s="122">
        <v>44105</v>
      </c>
      <c r="M243" s="192">
        <v>44165</v>
      </c>
      <c r="N243" s="88">
        <f t="shared" si="89"/>
        <v>8.5714285714285712</v>
      </c>
      <c r="O243" s="90" t="s">
        <v>1638</v>
      </c>
      <c r="P243" s="90">
        <v>0</v>
      </c>
      <c r="Q243" s="92">
        <f t="shared" si="71"/>
        <v>0</v>
      </c>
      <c r="R243" s="93">
        <f t="shared" si="72"/>
        <v>0</v>
      </c>
      <c r="S243" s="93">
        <f t="shared" si="73"/>
        <v>0</v>
      </c>
      <c r="T243" s="93">
        <f t="shared" si="74"/>
        <v>8.5714285714285712</v>
      </c>
      <c r="U243" s="94" t="str">
        <f t="shared" si="75"/>
        <v>VENCIDA</v>
      </c>
      <c r="V243" s="94" t="str">
        <f t="shared" si="76"/>
        <v/>
      </c>
      <c r="W243" s="127" t="s">
        <v>1318</v>
      </c>
      <c r="X243" s="81" t="str">
        <f t="shared" si="80"/>
        <v>H11AEFC</v>
      </c>
      <c r="Y243" s="95">
        <f t="shared" si="77"/>
        <v>2</v>
      </c>
      <c r="Z243" s="95" t="str">
        <f t="shared" si="81"/>
        <v>H11AEFC - 2</v>
      </c>
      <c r="AA243" s="77">
        <f t="shared" si="85"/>
        <v>1</v>
      </c>
      <c r="AB243" s="77">
        <f t="shared" si="86"/>
        <v>1</v>
      </c>
      <c r="AC243" s="77" t="str">
        <f t="shared" si="78"/>
        <v>H11AEFC.</v>
      </c>
      <c r="AD243" s="77" t="str">
        <f t="shared" si="87"/>
        <v>H11AEFC</v>
      </c>
      <c r="AE243" s="96"/>
      <c r="AF243" s="97"/>
      <c r="AG243" s="98"/>
    </row>
    <row r="244" spans="1:33" s="10" customFormat="1" ht="350.1" customHeight="1" x14ac:dyDescent="0.2">
      <c r="A244" s="81">
        <f>IF(ISBLANK(D244),"",COUNTA($D$2:D244))</f>
        <v>187</v>
      </c>
      <c r="B244" s="82">
        <f t="shared" si="84"/>
        <v>243</v>
      </c>
      <c r="C244" s="82"/>
      <c r="D244" s="90" t="s">
        <v>676</v>
      </c>
      <c r="E244" s="90" t="s">
        <v>1204</v>
      </c>
      <c r="F244" s="100" t="s">
        <v>1205</v>
      </c>
      <c r="G244" s="100" t="s">
        <v>1206</v>
      </c>
      <c r="H244" s="109" t="s">
        <v>1250</v>
      </c>
      <c r="I244" s="109" t="s">
        <v>1207</v>
      </c>
      <c r="J244" s="90" t="s">
        <v>1208</v>
      </c>
      <c r="K244" s="90">
        <v>6</v>
      </c>
      <c r="L244" s="122">
        <v>44056</v>
      </c>
      <c r="M244" s="192">
        <v>44226</v>
      </c>
      <c r="N244" s="88">
        <f t="shared" si="89"/>
        <v>24.285714285714285</v>
      </c>
      <c r="O244" s="90" t="s">
        <v>1651</v>
      </c>
      <c r="P244" s="90">
        <v>6</v>
      </c>
      <c r="Q244" s="92">
        <f t="shared" si="71"/>
        <v>100</v>
      </c>
      <c r="R244" s="93">
        <f t="shared" si="72"/>
        <v>24.285714285714285</v>
      </c>
      <c r="S244" s="93">
        <f t="shared" si="73"/>
        <v>24.285714285714285</v>
      </c>
      <c r="T244" s="93">
        <f t="shared" si="74"/>
        <v>24.285714285714285</v>
      </c>
      <c r="U244" s="94" t="str">
        <f t="shared" si="75"/>
        <v>CUMPLIDA</v>
      </c>
      <c r="V244" s="94" t="str">
        <f t="shared" si="76"/>
        <v>CUMPLIDO</v>
      </c>
      <c r="W244" s="127" t="s">
        <v>1247</v>
      </c>
      <c r="X244" s="81" t="str">
        <f t="shared" si="80"/>
        <v>H2AF19</v>
      </c>
      <c r="Y244" s="95">
        <f t="shared" si="77"/>
        <v>1</v>
      </c>
      <c r="Z244" s="95" t="str">
        <f t="shared" si="81"/>
        <v>H2AF19 - 1</v>
      </c>
      <c r="AA244" s="77">
        <f t="shared" si="85"/>
        <v>5</v>
      </c>
      <c r="AB244" s="77">
        <f t="shared" si="86"/>
        <v>5</v>
      </c>
      <c r="AC244" s="77" t="str">
        <f t="shared" si="78"/>
        <v>H2AF19.</v>
      </c>
      <c r="AD244" s="77" t="str">
        <f t="shared" si="87"/>
        <v>H2AF19</v>
      </c>
      <c r="AE244" s="96"/>
      <c r="AF244" s="97"/>
      <c r="AG244" s="98"/>
    </row>
    <row r="245" spans="1:33" s="10" customFormat="1" ht="350.1" customHeight="1" x14ac:dyDescent="0.2">
      <c r="A245" s="81">
        <f>IF(ISBLANK(D245),"",COUNTA($D$2:D245))</f>
        <v>188</v>
      </c>
      <c r="B245" s="82">
        <f t="shared" si="84"/>
        <v>244</v>
      </c>
      <c r="C245" s="82"/>
      <c r="D245" s="90" t="s">
        <v>1209</v>
      </c>
      <c r="E245" s="90" t="s">
        <v>1210</v>
      </c>
      <c r="F245" s="100" t="s">
        <v>1211</v>
      </c>
      <c r="G245" s="100" t="s">
        <v>1212</v>
      </c>
      <c r="H245" s="109" t="s">
        <v>1213</v>
      </c>
      <c r="I245" s="109" t="s">
        <v>1214</v>
      </c>
      <c r="J245" s="90" t="s">
        <v>1215</v>
      </c>
      <c r="K245" s="90">
        <v>1</v>
      </c>
      <c r="L245" s="122">
        <v>44056</v>
      </c>
      <c r="M245" s="192">
        <v>44165</v>
      </c>
      <c r="N245" s="88">
        <f t="shared" si="89"/>
        <v>15.571428571428571</v>
      </c>
      <c r="O245" s="90" t="s">
        <v>1203</v>
      </c>
      <c r="P245" s="90">
        <v>1</v>
      </c>
      <c r="Q245" s="92">
        <f t="shared" si="71"/>
        <v>100</v>
      </c>
      <c r="R245" s="93">
        <f t="shared" si="72"/>
        <v>15.571428571428571</v>
      </c>
      <c r="S245" s="93">
        <f t="shared" si="73"/>
        <v>15.571428571428571</v>
      </c>
      <c r="T245" s="93">
        <f t="shared" si="74"/>
        <v>15.571428571428571</v>
      </c>
      <c r="U245" s="94" t="str">
        <f t="shared" si="75"/>
        <v>CUMPLIDA</v>
      </c>
      <c r="V245" s="94" t="str">
        <f t="shared" si="76"/>
        <v>CUMPLIDO</v>
      </c>
      <c r="W245" s="127" t="s">
        <v>1247</v>
      </c>
      <c r="X245" s="81" t="str">
        <f t="shared" si="80"/>
        <v>H4AF19</v>
      </c>
      <c r="Y245" s="95">
        <f t="shared" si="77"/>
        <v>1</v>
      </c>
      <c r="Z245" s="95" t="str">
        <f t="shared" si="81"/>
        <v>H4AF19 - 1</v>
      </c>
      <c r="AA245" s="77">
        <f t="shared" si="85"/>
        <v>5</v>
      </c>
      <c r="AB245" s="77">
        <f t="shared" si="86"/>
        <v>5</v>
      </c>
      <c r="AC245" s="77" t="str">
        <f t="shared" si="78"/>
        <v>H4AF19.</v>
      </c>
      <c r="AD245" s="77" t="str">
        <f t="shared" si="87"/>
        <v>H4AF19</v>
      </c>
      <c r="AE245" s="96"/>
      <c r="AF245" s="97"/>
      <c r="AG245" s="98"/>
    </row>
    <row r="246" spans="1:33" s="10" customFormat="1" ht="350.1" customHeight="1" x14ac:dyDescent="0.2">
      <c r="A246" s="81">
        <f>IF(ISBLANK(D246),"",COUNTA($D$2:D246))</f>
        <v>189</v>
      </c>
      <c r="B246" s="82">
        <f t="shared" si="84"/>
        <v>245</v>
      </c>
      <c r="C246" s="82"/>
      <c r="D246" s="90" t="s">
        <v>677</v>
      </c>
      <c r="E246" s="90" t="s">
        <v>1210</v>
      </c>
      <c r="F246" s="100" t="s">
        <v>1217</v>
      </c>
      <c r="G246" s="100" t="s">
        <v>1218</v>
      </c>
      <c r="H246" s="109" t="s">
        <v>1219</v>
      </c>
      <c r="I246" s="109" t="s">
        <v>1207</v>
      </c>
      <c r="J246" s="90" t="s">
        <v>1208</v>
      </c>
      <c r="K246" s="90">
        <v>6</v>
      </c>
      <c r="L246" s="122">
        <v>44056</v>
      </c>
      <c r="M246" s="192">
        <v>44226</v>
      </c>
      <c r="N246" s="88">
        <f t="shared" si="89"/>
        <v>24.285714285714285</v>
      </c>
      <c r="O246" s="90" t="s">
        <v>1652</v>
      </c>
      <c r="P246" s="90">
        <v>6</v>
      </c>
      <c r="Q246" s="92">
        <f t="shared" si="71"/>
        <v>100</v>
      </c>
      <c r="R246" s="93">
        <f t="shared" si="72"/>
        <v>24.285714285714285</v>
      </c>
      <c r="S246" s="93">
        <f t="shared" si="73"/>
        <v>24.285714285714285</v>
      </c>
      <c r="T246" s="93">
        <f t="shared" si="74"/>
        <v>24.285714285714285</v>
      </c>
      <c r="U246" s="94" t="str">
        <f t="shared" si="75"/>
        <v>CUMPLIDA</v>
      </c>
      <c r="V246" s="94" t="str">
        <f t="shared" si="76"/>
        <v>CUMPLIDO</v>
      </c>
      <c r="W246" s="127" t="s">
        <v>1247</v>
      </c>
      <c r="X246" s="81" t="str">
        <f t="shared" si="80"/>
        <v>H9AF19</v>
      </c>
      <c r="Y246" s="95">
        <f t="shared" si="77"/>
        <v>1</v>
      </c>
      <c r="Z246" s="95" t="str">
        <f t="shared" si="81"/>
        <v>H9AF19 - 1</v>
      </c>
      <c r="AA246" s="77">
        <f t="shared" si="85"/>
        <v>5</v>
      </c>
      <c r="AB246" s="77">
        <f t="shared" si="86"/>
        <v>5</v>
      </c>
      <c r="AC246" s="77" t="str">
        <f t="shared" si="78"/>
        <v>H9AF19.</v>
      </c>
      <c r="AD246" s="77" t="str">
        <f t="shared" si="87"/>
        <v>H9AF19</v>
      </c>
      <c r="AE246" s="96"/>
      <c r="AF246" s="97"/>
      <c r="AG246" s="98"/>
    </row>
    <row r="247" spans="1:33" s="10" customFormat="1" ht="350.1" customHeight="1" x14ac:dyDescent="0.2">
      <c r="A247" s="81">
        <f>IF(ISBLANK(D247),"",COUNTA($D$2:D247))</f>
        <v>190</v>
      </c>
      <c r="B247" s="82">
        <f t="shared" si="84"/>
        <v>246</v>
      </c>
      <c r="C247" s="82"/>
      <c r="D247" s="90" t="s">
        <v>676</v>
      </c>
      <c r="E247" s="90" t="s">
        <v>1197</v>
      </c>
      <c r="F247" s="100" t="s">
        <v>1221</v>
      </c>
      <c r="G247" s="100" t="s">
        <v>1222</v>
      </c>
      <c r="H247" s="109" t="s">
        <v>1194</v>
      </c>
      <c r="I247" s="109" t="s">
        <v>1201</v>
      </c>
      <c r="J247" s="90" t="s">
        <v>1196</v>
      </c>
      <c r="K247" s="90">
        <v>1</v>
      </c>
      <c r="L247" s="122">
        <v>44056</v>
      </c>
      <c r="M247" s="192">
        <v>44196</v>
      </c>
      <c r="N247" s="88">
        <f t="shared" si="89"/>
        <v>20</v>
      </c>
      <c r="O247" s="90" t="s">
        <v>1643</v>
      </c>
      <c r="P247" s="90">
        <v>1</v>
      </c>
      <c r="Q247" s="92">
        <f t="shared" si="71"/>
        <v>100</v>
      </c>
      <c r="R247" s="93">
        <f t="shared" si="72"/>
        <v>20</v>
      </c>
      <c r="S247" s="93">
        <f t="shared" si="73"/>
        <v>20</v>
      </c>
      <c r="T247" s="93">
        <f t="shared" si="74"/>
        <v>20</v>
      </c>
      <c r="U247" s="94" t="str">
        <f t="shared" si="75"/>
        <v>CUMPLIDA</v>
      </c>
      <c r="V247" s="94" t="str">
        <f t="shared" si="76"/>
        <v>CUMPLIDO</v>
      </c>
      <c r="W247" s="127" t="s">
        <v>1247</v>
      </c>
      <c r="X247" s="81" t="str">
        <f t="shared" si="80"/>
        <v>H17AF19</v>
      </c>
      <c r="Y247" s="95">
        <f t="shared" si="77"/>
        <v>1</v>
      </c>
      <c r="Z247" s="95" t="str">
        <f t="shared" si="81"/>
        <v>H17AF19 - 1</v>
      </c>
      <c r="AA247" s="77">
        <f t="shared" si="85"/>
        <v>5</v>
      </c>
      <c r="AB247" s="77">
        <f t="shared" si="86"/>
        <v>5</v>
      </c>
      <c r="AC247" s="77" t="str">
        <f t="shared" si="78"/>
        <v>H17AF19.</v>
      </c>
      <c r="AD247" s="77" t="str">
        <f t="shared" si="87"/>
        <v>H17AF19</v>
      </c>
      <c r="AE247" s="96"/>
      <c r="AF247" s="97"/>
      <c r="AG247" s="98"/>
    </row>
    <row r="248" spans="1:33" s="10" customFormat="1" ht="350.1" customHeight="1" x14ac:dyDescent="0.2">
      <c r="A248" s="81">
        <f>IF(ISBLANK(D248),"",COUNTA($D$2:D248))</f>
        <v>191</v>
      </c>
      <c r="B248" s="82">
        <f t="shared" si="84"/>
        <v>247</v>
      </c>
      <c r="C248" s="82"/>
      <c r="D248" s="80" t="s">
        <v>1223</v>
      </c>
      <c r="E248" s="90" t="s">
        <v>1197</v>
      </c>
      <c r="F248" s="100" t="s">
        <v>1240</v>
      </c>
      <c r="G248" s="100" t="s">
        <v>1224</v>
      </c>
      <c r="H248" s="109" t="s">
        <v>1194</v>
      </c>
      <c r="I248" s="109" t="s">
        <v>1201</v>
      </c>
      <c r="J248" s="90" t="s">
        <v>1196</v>
      </c>
      <c r="K248" s="90">
        <v>1</v>
      </c>
      <c r="L248" s="122">
        <v>44056</v>
      </c>
      <c r="M248" s="192">
        <v>44196</v>
      </c>
      <c r="N248" s="88">
        <f t="shared" si="89"/>
        <v>20</v>
      </c>
      <c r="O248" s="90" t="s">
        <v>1643</v>
      </c>
      <c r="P248" s="90">
        <v>1</v>
      </c>
      <c r="Q248" s="92">
        <f t="shared" si="71"/>
        <v>100</v>
      </c>
      <c r="R248" s="93">
        <f t="shared" si="72"/>
        <v>20</v>
      </c>
      <c r="S248" s="93">
        <f t="shared" si="73"/>
        <v>20</v>
      </c>
      <c r="T248" s="93">
        <f t="shared" si="74"/>
        <v>20</v>
      </c>
      <c r="U248" s="94" t="str">
        <f t="shared" si="75"/>
        <v>CUMPLIDA</v>
      </c>
      <c r="V248" s="94" t="str">
        <f t="shared" si="76"/>
        <v>CUMPLIDO</v>
      </c>
      <c r="W248" s="127" t="s">
        <v>1247</v>
      </c>
      <c r="X248" s="81" t="str">
        <f t="shared" si="80"/>
        <v>H18AF19</v>
      </c>
      <c r="Y248" s="95">
        <f t="shared" si="77"/>
        <v>1</v>
      </c>
      <c r="Z248" s="95" t="str">
        <f t="shared" si="81"/>
        <v>H18AF19 - 1</v>
      </c>
      <c r="AA248" s="77">
        <f t="shared" si="85"/>
        <v>5</v>
      </c>
      <c r="AB248" s="77">
        <f t="shared" si="86"/>
        <v>5</v>
      </c>
      <c r="AC248" s="77" t="str">
        <f t="shared" si="78"/>
        <v>H18AF19.</v>
      </c>
      <c r="AD248" s="77" t="str">
        <f t="shared" si="87"/>
        <v>H18AF19</v>
      </c>
      <c r="AE248" s="96"/>
      <c r="AF248" s="97"/>
      <c r="AG248" s="98"/>
    </row>
    <row r="249" spans="1:33" s="10" customFormat="1" ht="350.1" customHeight="1" x14ac:dyDescent="0.2">
      <c r="A249" s="81">
        <f>IF(ISBLANK(D249),"",COUNTA($D$2:D249))</f>
        <v>192</v>
      </c>
      <c r="B249" s="82">
        <f t="shared" si="84"/>
        <v>248</v>
      </c>
      <c r="C249" s="82"/>
      <c r="D249" s="90" t="s">
        <v>676</v>
      </c>
      <c r="E249" s="90" t="s">
        <v>1225</v>
      </c>
      <c r="F249" s="100" t="s">
        <v>1226</v>
      </c>
      <c r="G249" s="100" t="s">
        <v>1227</v>
      </c>
      <c r="H249" s="109" t="s">
        <v>1194</v>
      </c>
      <c r="I249" s="109" t="s">
        <v>1201</v>
      </c>
      <c r="J249" s="90" t="s">
        <v>1196</v>
      </c>
      <c r="K249" s="90">
        <v>1</v>
      </c>
      <c r="L249" s="122">
        <v>44056</v>
      </c>
      <c r="M249" s="192">
        <v>44196</v>
      </c>
      <c r="N249" s="88">
        <f t="shared" si="89"/>
        <v>20</v>
      </c>
      <c r="O249" s="90" t="s">
        <v>1647</v>
      </c>
      <c r="P249" s="90">
        <v>1</v>
      </c>
      <c r="Q249" s="92">
        <f t="shared" si="71"/>
        <v>100</v>
      </c>
      <c r="R249" s="93">
        <f t="shared" si="72"/>
        <v>20</v>
      </c>
      <c r="S249" s="93">
        <f t="shared" si="73"/>
        <v>20</v>
      </c>
      <c r="T249" s="93">
        <f t="shared" si="74"/>
        <v>20</v>
      </c>
      <c r="U249" s="94" t="str">
        <f t="shared" si="75"/>
        <v>CUMPLIDA</v>
      </c>
      <c r="V249" s="94" t="str">
        <f t="shared" si="76"/>
        <v>CUMPLIDO</v>
      </c>
      <c r="W249" s="127" t="s">
        <v>1247</v>
      </c>
      <c r="X249" s="81" t="str">
        <f t="shared" si="80"/>
        <v>H19AF19</v>
      </c>
      <c r="Y249" s="95">
        <f t="shared" si="77"/>
        <v>1</v>
      </c>
      <c r="Z249" s="95" t="str">
        <f t="shared" si="81"/>
        <v>H19AF19 - 1</v>
      </c>
      <c r="AA249" s="77">
        <f t="shared" si="85"/>
        <v>5</v>
      </c>
      <c r="AB249" s="77">
        <f t="shared" si="86"/>
        <v>5</v>
      </c>
      <c r="AC249" s="77" t="str">
        <f t="shared" si="78"/>
        <v>H19AF19.</v>
      </c>
      <c r="AD249" s="77" t="str">
        <f t="shared" si="87"/>
        <v>H19AF19</v>
      </c>
      <c r="AE249" s="96"/>
      <c r="AF249" s="97"/>
      <c r="AG249" s="98"/>
    </row>
    <row r="250" spans="1:33" s="10" customFormat="1" ht="371.25" customHeight="1" x14ac:dyDescent="0.2">
      <c r="A250" s="81">
        <f>IF(ISBLANK(D250),"",COUNTA($D$2:D250))</f>
        <v>193</v>
      </c>
      <c r="B250" s="82">
        <f t="shared" si="84"/>
        <v>249</v>
      </c>
      <c r="C250" s="82"/>
      <c r="D250" s="90" t="s">
        <v>1228</v>
      </c>
      <c r="E250" s="90" t="s">
        <v>1229</v>
      </c>
      <c r="F250" s="100" t="s">
        <v>1272</v>
      </c>
      <c r="G250" s="100" t="s">
        <v>1230</v>
      </c>
      <c r="H250" s="109" t="s">
        <v>1231</v>
      </c>
      <c r="I250" s="109" t="s">
        <v>1232</v>
      </c>
      <c r="J250" s="90" t="s">
        <v>1233</v>
      </c>
      <c r="K250" s="90">
        <v>1</v>
      </c>
      <c r="L250" s="122">
        <v>44056</v>
      </c>
      <c r="M250" s="192">
        <v>44165</v>
      </c>
      <c r="N250" s="88">
        <f t="shared" si="89"/>
        <v>15.571428571428571</v>
      </c>
      <c r="O250" s="90" t="s">
        <v>2112</v>
      </c>
      <c r="P250" s="90">
        <v>0.3</v>
      </c>
      <c r="Q250" s="92">
        <f t="shared" si="71"/>
        <v>30</v>
      </c>
      <c r="R250" s="93">
        <f t="shared" si="72"/>
        <v>4.6714285714285708</v>
      </c>
      <c r="S250" s="93">
        <f t="shared" si="73"/>
        <v>4.6714285714285708</v>
      </c>
      <c r="T250" s="93">
        <f t="shared" si="74"/>
        <v>15.571428571428571</v>
      </c>
      <c r="U250" s="94" t="str">
        <f t="shared" si="75"/>
        <v>VENCIDA</v>
      </c>
      <c r="V250" s="94" t="str">
        <f t="shared" si="76"/>
        <v>VENCIDO</v>
      </c>
      <c r="W250" s="127" t="s">
        <v>1247</v>
      </c>
      <c r="X250" s="81" t="str">
        <f t="shared" si="80"/>
        <v>H21AF19</v>
      </c>
      <c r="Y250" s="95">
        <f t="shared" si="77"/>
        <v>1</v>
      </c>
      <c r="Z250" s="95" t="str">
        <f t="shared" si="81"/>
        <v>H21AF19 - 1</v>
      </c>
      <c r="AA250" s="77">
        <f t="shared" si="85"/>
        <v>1</v>
      </c>
      <c r="AB250" s="77">
        <f t="shared" si="86"/>
        <v>1</v>
      </c>
      <c r="AC250" s="77" t="str">
        <f t="shared" si="78"/>
        <v>H21AF19.</v>
      </c>
      <c r="AD250" s="77" t="str">
        <f t="shared" si="87"/>
        <v>H21AF19</v>
      </c>
      <c r="AE250" s="96"/>
      <c r="AF250" s="97"/>
      <c r="AG250" s="98"/>
    </row>
    <row r="251" spans="1:33" s="10" customFormat="1" ht="387" customHeight="1" x14ac:dyDescent="0.2">
      <c r="A251" s="81" t="str">
        <f>IF(ISBLANK(D251),"",COUNTA($D$2:D251))</f>
        <v/>
      </c>
      <c r="B251" s="82">
        <f t="shared" si="84"/>
        <v>250</v>
      </c>
      <c r="C251" s="82"/>
      <c r="D251" s="90"/>
      <c r="E251" s="90" t="s">
        <v>1229</v>
      </c>
      <c r="F251" s="100" t="s">
        <v>1273</v>
      </c>
      <c r="G251" s="100" t="s">
        <v>1230</v>
      </c>
      <c r="H251" s="109" t="s">
        <v>1234</v>
      </c>
      <c r="I251" s="109" t="s">
        <v>1235</v>
      </c>
      <c r="J251" s="109" t="s">
        <v>1236</v>
      </c>
      <c r="K251" s="90">
        <v>1</v>
      </c>
      <c r="L251" s="122">
        <v>44056</v>
      </c>
      <c r="M251" s="192">
        <v>44196</v>
      </c>
      <c r="N251" s="88">
        <f t="shared" si="89"/>
        <v>20</v>
      </c>
      <c r="O251" s="90" t="s">
        <v>2370</v>
      </c>
      <c r="P251" s="90">
        <v>0</v>
      </c>
      <c r="Q251" s="92">
        <f t="shared" si="71"/>
        <v>0</v>
      </c>
      <c r="R251" s="93">
        <f t="shared" si="72"/>
        <v>0</v>
      </c>
      <c r="S251" s="93">
        <f t="shared" si="73"/>
        <v>0</v>
      </c>
      <c r="T251" s="93">
        <f t="shared" si="74"/>
        <v>20</v>
      </c>
      <c r="U251" s="94" t="str">
        <f t="shared" si="75"/>
        <v>VENCIDA</v>
      </c>
      <c r="V251" s="94" t="str">
        <f t="shared" si="76"/>
        <v/>
      </c>
      <c r="W251" s="127" t="s">
        <v>1247</v>
      </c>
      <c r="X251" s="81" t="str">
        <f t="shared" si="80"/>
        <v>H21AF19</v>
      </c>
      <c r="Y251" s="95">
        <f t="shared" si="77"/>
        <v>2</v>
      </c>
      <c r="Z251" s="95" t="str">
        <f t="shared" si="81"/>
        <v>H21AF19 - 2</v>
      </c>
      <c r="AA251" s="77">
        <f t="shared" si="85"/>
        <v>1</v>
      </c>
      <c r="AB251" s="77">
        <f t="shared" si="86"/>
        <v>1</v>
      </c>
      <c r="AC251" s="77" t="str">
        <f t="shared" si="78"/>
        <v>H21AF19.</v>
      </c>
      <c r="AD251" s="77" t="str">
        <f t="shared" si="87"/>
        <v>H21AF19</v>
      </c>
      <c r="AE251" s="96"/>
      <c r="AF251" s="97"/>
      <c r="AG251" s="98"/>
    </row>
    <row r="252" spans="1:33" s="10" customFormat="1" ht="375.75" customHeight="1" x14ac:dyDescent="0.2">
      <c r="A252" s="81" t="str">
        <f>IF(ISBLANK(D252),"",COUNTA($D$2:D252))</f>
        <v/>
      </c>
      <c r="B252" s="82">
        <f t="shared" si="84"/>
        <v>251</v>
      </c>
      <c r="C252" s="82"/>
      <c r="D252" s="90"/>
      <c r="E252" s="90" t="s">
        <v>1229</v>
      </c>
      <c r="F252" s="100" t="s">
        <v>1274</v>
      </c>
      <c r="G252" s="100" t="s">
        <v>1230</v>
      </c>
      <c r="H252" s="109" t="s">
        <v>1237</v>
      </c>
      <c r="I252" s="109" t="s">
        <v>1238</v>
      </c>
      <c r="J252" s="109" t="s">
        <v>1239</v>
      </c>
      <c r="K252" s="90">
        <v>1</v>
      </c>
      <c r="L252" s="122">
        <v>44056</v>
      </c>
      <c r="M252" s="192">
        <v>44196</v>
      </c>
      <c r="N252" s="88">
        <f t="shared" si="89"/>
        <v>20</v>
      </c>
      <c r="O252" s="90" t="s">
        <v>2371</v>
      </c>
      <c r="P252" s="90">
        <v>0</v>
      </c>
      <c r="Q252" s="92">
        <f t="shared" si="71"/>
        <v>0</v>
      </c>
      <c r="R252" s="93">
        <f t="shared" si="72"/>
        <v>0</v>
      </c>
      <c r="S252" s="93">
        <f t="shared" si="73"/>
        <v>0</v>
      </c>
      <c r="T252" s="93">
        <f t="shared" si="74"/>
        <v>20</v>
      </c>
      <c r="U252" s="94" t="str">
        <f t="shared" si="75"/>
        <v>VENCIDA</v>
      </c>
      <c r="V252" s="94" t="str">
        <f t="shared" si="76"/>
        <v/>
      </c>
      <c r="W252" s="127" t="s">
        <v>1247</v>
      </c>
      <c r="X252" s="81" t="str">
        <f t="shared" si="80"/>
        <v>H21AF19</v>
      </c>
      <c r="Y252" s="95">
        <f t="shared" si="77"/>
        <v>3</v>
      </c>
      <c r="Z252" s="95" t="str">
        <f t="shared" si="81"/>
        <v>H21AF19 - 3</v>
      </c>
      <c r="AA252" s="77">
        <f t="shared" si="85"/>
        <v>1</v>
      </c>
      <c r="AB252" s="77">
        <f t="shared" si="86"/>
        <v>1</v>
      </c>
      <c r="AC252" s="77" t="str">
        <f t="shared" si="78"/>
        <v>H21AF19.</v>
      </c>
      <c r="AD252" s="77" t="str">
        <f t="shared" si="87"/>
        <v>H21AF19</v>
      </c>
      <c r="AE252" s="96"/>
      <c r="AF252" s="97"/>
      <c r="AG252" s="98"/>
    </row>
    <row r="253" spans="1:33" s="10" customFormat="1" ht="350.1" customHeight="1" x14ac:dyDescent="0.2">
      <c r="A253" s="81">
        <f>IF(ISBLANK(D253),"",COUNTA($D$2:D253))</f>
        <v>194</v>
      </c>
      <c r="B253" s="82">
        <f t="shared" si="84"/>
        <v>252</v>
      </c>
      <c r="C253" s="82"/>
      <c r="D253" s="90" t="s">
        <v>676</v>
      </c>
      <c r="E253" s="90" t="s">
        <v>1185</v>
      </c>
      <c r="F253" s="100" t="s">
        <v>1497</v>
      </c>
      <c r="G253" s="100" t="s">
        <v>1242</v>
      </c>
      <c r="H253" s="109" t="s">
        <v>1243</v>
      </c>
      <c r="I253" s="109" t="s">
        <v>1186</v>
      </c>
      <c r="J253" s="90" t="s">
        <v>1187</v>
      </c>
      <c r="K253" s="90">
        <v>1</v>
      </c>
      <c r="L253" s="122">
        <v>44032</v>
      </c>
      <c r="M253" s="192">
        <v>44165</v>
      </c>
      <c r="N253" s="88">
        <f t="shared" ref="N253:N256" si="90">(+M253-L253)/7</f>
        <v>19</v>
      </c>
      <c r="O253" s="90" t="s">
        <v>1635</v>
      </c>
      <c r="P253" s="90">
        <v>0.3</v>
      </c>
      <c r="Q253" s="92">
        <f t="shared" si="71"/>
        <v>30</v>
      </c>
      <c r="R253" s="93">
        <f t="shared" si="72"/>
        <v>5.7</v>
      </c>
      <c r="S253" s="93">
        <f t="shared" si="73"/>
        <v>5.7</v>
      </c>
      <c r="T253" s="93">
        <f t="shared" si="74"/>
        <v>19</v>
      </c>
      <c r="U253" s="94" t="str">
        <f t="shared" si="75"/>
        <v>VENCIDA</v>
      </c>
      <c r="V253" s="94" t="str">
        <f t="shared" si="76"/>
        <v>VENCIDO</v>
      </c>
      <c r="W253" s="82" t="s">
        <v>1241</v>
      </c>
      <c r="X253" s="81" t="str">
        <f t="shared" si="80"/>
        <v>H1ACPP</v>
      </c>
      <c r="Y253" s="95">
        <f t="shared" si="77"/>
        <v>1</v>
      </c>
      <c r="Z253" s="95" t="str">
        <f t="shared" si="81"/>
        <v>H1ACPP - 1</v>
      </c>
      <c r="AA253" s="77">
        <f t="shared" si="85"/>
        <v>1</v>
      </c>
      <c r="AB253" s="77">
        <f t="shared" si="86"/>
        <v>1</v>
      </c>
      <c r="AC253" s="77" t="str">
        <f t="shared" si="78"/>
        <v>H1ACPP.</v>
      </c>
      <c r="AD253" s="77" t="str">
        <f t="shared" si="87"/>
        <v>H1ACPP</v>
      </c>
      <c r="AE253" s="96"/>
      <c r="AF253" s="97"/>
      <c r="AG253" s="98"/>
    </row>
    <row r="254" spans="1:33" s="10" customFormat="1" ht="350.1" customHeight="1" x14ac:dyDescent="0.2">
      <c r="A254" s="81">
        <f>IF(ISBLANK(D254),"",COUNTA($D$2:D254))</f>
        <v>195</v>
      </c>
      <c r="B254" s="82">
        <f t="shared" si="84"/>
        <v>253</v>
      </c>
      <c r="C254" s="82"/>
      <c r="D254" s="90" t="s">
        <v>677</v>
      </c>
      <c r="E254" s="90" t="s">
        <v>927</v>
      </c>
      <c r="F254" s="100" t="s">
        <v>1188</v>
      </c>
      <c r="G254" s="100" t="s">
        <v>1189</v>
      </c>
      <c r="H254" s="109" t="s">
        <v>1190</v>
      </c>
      <c r="I254" s="109" t="s">
        <v>1612</v>
      </c>
      <c r="J254" s="90" t="s">
        <v>8</v>
      </c>
      <c r="K254" s="90">
        <v>1</v>
      </c>
      <c r="L254" s="122">
        <v>44032</v>
      </c>
      <c r="M254" s="192">
        <v>44196</v>
      </c>
      <c r="N254" s="88">
        <f t="shared" si="90"/>
        <v>23.428571428571427</v>
      </c>
      <c r="O254" s="90" t="s">
        <v>1635</v>
      </c>
      <c r="P254" s="90">
        <v>0</v>
      </c>
      <c r="Q254" s="92">
        <f t="shared" si="71"/>
        <v>0</v>
      </c>
      <c r="R254" s="93">
        <f t="shared" si="72"/>
        <v>0</v>
      </c>
      <c r="S254" s="93">
        <f t="shared" si="73"/>
        <v>0</v>
      </c>
      <c r="T254" s="93">
        <f t="shared" si="74"/>
        <v>23.428571428571427</v>
      </c>
      <c r="U254" s="94" t="str">
        <f t="shared" si="75"/>
        <v>VENCIDA</v>
      </c>
      <c r="V254" s="94" t="str">
        <f t="shared" si="76"/>
        <v>VENCIDO</v>
      </c>
      <c r="W254" s="82" t="s">
        <v>1241</v>
      </c>
      <c r="X254" s="81" t="str">
        <f t="shared" si="80"/>
        <v>H2ACPP</v>
      </c>
      <c r="Y254" s="95">
        <f t="shared" si="77"/>
        <v>1</v>
      </c>
      <c r="Z254" s="95" t="str">
        <f t="shared" si="81"/>
        <v>H2ACPP - 1</v>
      </c>
      <c r="AA254" s="77">
        <f t="shared" si="85"/>
        <v>1</v>
      </c>
      <c r="AB254" s="77">
        <f t="shared" si="86"/>
        <v>1</v>
      </c>
      <c r="AC254" s="77" t="str">
        <f t="shared" si="78"/>
        <v>H2ACPP.</v>
      </c>
      <c r="AD254" s="77" t="str">
        <f t="shared" si="87"/>
        <v>H2ACPP</v>
      </c>
      <c r="AE254" s="96"/>
      <c r="AF254" s="97"/>
      <c r="AG254" s="98"/>
    </row>
    <row r="255" spans="1:33" s="10" customFormat="1" ht="350.1" customHeight="1" x14ac:dyDescent="0.2">
      <c r="A255" s="81">
        <f>IF(ISBLANK(D255),"",COUNTA($D$2:D255))</f>
        <v>196</v>
      </c>
      <c r="B255" s="82">
        <f t="shared" si="84"/>
        <v>254</v>
      </c>
      <c r="C255" s="82"/>
      <c r="D255" s="90" t="s">
        <v>1191</v>
      </c>
      <c r="E255" s="90" t="s">
        <v>929</v>
      </c>
      <c r="F255" s="100" t="s">
        <v>1192</v>
      </c>
      <c r="G255" s="100" t="s">
        <v>1193</v>
      </c>
      <c r="H255" s="109" t="s">
        <v>1194</v>
      </c>
      <c r="I255" s="109" t="s">
        <v>1195</v>
      </c>
      <c r="J255" s="90" t="s">
        <v>1196</v>
      </c>
      <c r="K255" s="90">
        <v>1</v>
      </c>
      <c r="L255" s="122">
        <v>44032</v>
      </c>
      <c r="M255" s="192">
        <v>44196</v>
      </c>
      <c r="N255" s="88">
        <f t="shared" si="90"/>
        <v>23.428571428571427</v>
      </c>
      <c r="O255" s="90" t="s">
        <v>1632</v>
      </c>
      <c r="P255" s="90">
        <v>1</v>
      </c>
      <c r="Q255" s="92">
        <f t="shared" si="71"/>
        <v>100</v>
      </c>
      <c r="R255" s="93">
        <f t="shared" si="72"/>
        <v>23.428571428571427</v>
      </c>
      <c r="S255" s="93">
        <f t="shared" si="73"/>
        <v>23.428571428571427</v>
      </c>
      <c r="T255" s="93">
        <f t="shared" si="74"/>
        <v>23.428571428571427</v>
      </c>
      <c r="U255" s="94" t="str">
        <f t="shared" si="75"/>
        <v>CUMPLIDA</v>
      </c>
      <c r="V255" s="94" t="str">
        <f t="shared" si="76"/>
        <v>CUMPLIDO</v>
      </c>
      <c r="W255" s="82" t="s">
        <v>1241</v>
      </c>
      <c r="X255" s="81" t="str">
        <f t="shared" si="80"/>
        <v>H3ACPP</v>
      </c>
      <c r="Y255" s="95">
        <f t="shared" si="77"/>
        <v>1</v>
      </c>
      <c r="Z255" s="95" t="str">
        <f t="shared" si="81"/>
        <v>H3ACPP - 1</v>
      </c>
      <c r="AA255" s="77">
        <f t="shared" si="85"/>
        <v>5</v>
      </c>
      <c r="AB255" s="77">
        <f t="shared" si="86"/>
        <v>5</v>
      </c>
      <c r="AC255" s="77" t="str">
        <f t="shared" si="78"/>
        <v>H3ACPP.</v>
      </c>
      <c r="AD255" s="77" t="str">
        <f t="shared" si="87"/>
        <v>H3ACPP</v>
      </c>
      <c r="AE255" s="96"/>
      <c r="AF255" s="97"/>
      <c r="AG255" s="98"/>
    </row>
    <row r="256" spans="1:33" s="10" customFormat="1" ht="350.1" customHeight="1" x14ac:dyDescent="0.2">
      <c r="A256" s="81">
        <f>IF(ISBLANK(D256),"",COUNTA($D$2:D256))</f>
        <v>197</v>
      </c>
      <c r="B256" s="82">
        <f t="shared" si="84"/>
        <v>255</v>
      </c>
      <c r="C256" s="82"/>
      <c r="D256" s="90" t="s">
        <v>676</v>
      </c>
      <c r="E256" s="90" t="s">
        <v>1197</v>
      </c>
      <c r="F256" s="100" t="s">
        <v>1199</v>
      </c>
      <c r="G256" s="100" t="s">
        <v>1200</v>
      </c>
      <c r="H256" s="109" t="s">
        <v>1194</v>
      </c>
      <c r="I256" s="109" t="s">
        <v>1201</v>
      </c>
      <c r="J256" s="90" t="s">
        <v>1196</v>
      </c>
      <c r="K256" s="90">
        <v>1</v>
      </c>
      <c r="L256" s="122">
        <v>44032</v>
      </c>
      <c r="M256" s="192">
        <v>44196</v>
      </c>
      <c r="N256" s="88">
        <f t="shared" si="90"/>
        <v>23.428571428571427</v>
      </c>
      <c r="O256" s="90" t="s">
        <v>1632</v>
      </c>
      <c r="P256" s="90">
        <v>1</v>
      </c>
      <c r="Q256" s="92">
        <f t="shared" si="71"/>
        <v>100</v>
      </c>
      <c r="R256" s="93">
        <f t="shared" si="72"/>
        <v>23.428571428571427</v>
      </c>
      <c r="S256" s="93">
        <f t="shared" si="73"/>
        <v>23.428571428571427</v>
      </c>
      <c r="T256" s="93">
        <f t="shared" si="74"/>
        <v>23.428571428571427</v>
      </c>
      <c r="U256" s="94" t="str">
        <f t="shared" si="75"/>
        <v>CUMPLIDA</v>
      </c>
      <c r="V256" s="94" t="str">
        <f t="shared" si="76"/>
        <v>CUMPLIDO</v>
      </c>
      <c r="W256" s="82" t="s">
        <v>1241</v>
      </c>
      <c r="X256" s="81" t="str">
        <f t="shared" si="80"/>
        <v>H5ACPP</v>
      </c>
      <c r="Y256" s="95">
        <f t="shared" si="77"/>
        <v>1</v>
      </c>
      <c r="Z256" s="95" t="str">
        <f t="shared" si="81"/>
        <v>H5ACPP - 1</v>
      </c>
      <c r="AA256" s="77">
        <f t="shared" si="85"/>
        <v>5</v>
      </c>
      <c r="AB256" s="77">
        <f t="shared" si="86"/>
        <v>5</v>
      </c>
      <c r="AC256" s="77" t="str">
        <f t="shared" si="78"/>
        <v>H5ACPP.</v>
      </c>
      <c r="AD256" s="77" t="str">
        <f t="shared" si="87"/>
        <v>H5ACPP</v>
      </c>
      <c r="AE256" s="96"/>
      <c r="AF256" s="97"/>
      <c r="AG256" s="98"/>
    </row>
    <row r="257" spans="1:33" s="10" customFormat="1" ht="350.1" customHeight="1" x14ac:dyDescent="0.2">
      <c r="A257" s="81">
        <f>IF(ISBLANK(D257),"",COUNTA($D$2:D257))</f>
        <v>198</v>
      </c>
      <c r="B257" s="82">
        <f t="shared" si="84"/>
        <v>256</v>
      </c>
      <c r="C257" s="82"/>
      <c r="D257" s="82" t="s">
        <v>1084</v>
      </c>
      <c r="E257" s="82" t="s">
        <v>1086</v>
      </c>
      <c r="F257" s="84" t="s">
        <v>1091</v>
      </c>
      <c r="G257" s="84" t="s">
        <v>1087</v>
      </c>
      <c r="H257" s="84" t="s">
        <v>1093</v>
      </c>
      <c r="I257" s="84" t="s">
        <v>1088</v>
      </c>
      <c r="J257" s="81" t="s">
        <v>1089</v>
      </c>
      <c r="K257" s="81">
        <v>6</v>
      </c>
      <c r="L257" s="122">
        <v>43710</v>
      </c>
      <c r="M257" s="192">
        <v>43891</v>
      </c>
      <c r="N257" s="88">
        <f t="shared" ref="N257:N258" si="91">(+M257-L257)/7</f>
        <v>25.857142857142858</v>
      </c>
      <c r="O257" s="90" t="s">
        <v>1665</v>
      </c>
      <c r="P257" s="81">
        <v>6</v>
      </c>
      <c r="Q257" s="92">
        <f t="shared" si="71"/>
        <v>100</v>
      </c>
      <c r="R257" s="93">
        <f t="shared" si="72"/>
        <v>25.857142857142858</v>
      </c>
      <c r="S257" s="93">
        <f t="shared" si="73"/>
        <v>25.857142857142858</v>
      </c>
      <c r="T257" s="93">
        <f t="shared" si="74"/>
        <v>25.857142857142858</v>
      </c>
      <c r="U257" s="94" t="str">
        <f t="shared" si="75"/>
        <v>CUMPLIDA</v>
      </c>
      <c r="V257" s="94" t="str">
        <f t="shared" si="76"/>
        <v>CUMPLIDO</v>
      </c>
      <c r="W257" s="127" t="s">
        <v>1092</v>
      </c>
      <c r="X257" s="81" t="str">
        <f t="shared" si="80"/>
        <v>H2ACTL</v>
      </c>
      <c r="Y257" s="95">
        <f t="shared" si="77"/>
        <v>1</v>
      </c>
      <c r="Z257" s="95" t="str">
        <f t="shared" si="81"/>
        <v>H2ACTL - 1</v>
      </c>
      <c r="AA257" s="77">
        <f t="shared" si="85"/>
        <v>5</v>
      </c>
      <c r="AB257" s="77">
        <f t="shared" si="86"/>
        <v>5</v>
      </c>
      <c r="AC257" s="77" t="str">
        <f t="shared" si="78"/>
        <v>H2ACTL.</v>
      </c>
      <c r="AD257" s="77" t="str">
        <f t="shared" si="87"/>
        <v>H2ACTL</v>
      </c>
      <c r="AE257" s="96"/>
      <c r="AF257" s="97"/>
      <c r="AG257" s="98"/>
    </row>
    <row r="258" spans="1:33" s="10" customFormat="1" ht="350.1" customHeight="1" x14ac:dyDescent="0.2">
      <c r="A258" s="81">
        <f>IF(ISBLANK(D258),"",COUNTA($D$2:D258))</f>
        <v>199</v>
      </c>
      <c r="B258" s="82">
        <f t="shared" si="84"/>
        <v>257</v>
      </c>
      <c r="C258" s="82"/>
      <c r="D258" s="82" t="s">
        <v>1085</v>
      </c>
      <c r="E258" s="82" t="s">
        <v>1086</v>
      </c>
      <c r="F258" s="84" t="s">
        <v>1164</v>
      </c>
      <c r="G258" s="84" t="s">
        <v>1090</v>
      </c>
      <c r="H258" s="109" t="s">
        <v>1094</v>
      </c>
      <c r="I258" s="109" t="s">
        <v>1095</v>
      </c>
      <c r="J258" s="109" t="s">
        <v>1096</v>
      </c>
      <c r="K258" s="81">
        <v>1</v>
      </c>
      <c r="L258" s="122">
        <v>43690</v>
      </c>
      <c r="M258" s="192">
        <v>44012</v>
      </c>
      <c r="N258" s="88">
        <f t="shared" si="91"/>
        <v>46</v>
      </c>
      <c r="O258" s="90" t="s">
        <v>1665</v>
      </c>
      <c r="P258" s="81">
        <v>1</v>
      </c>
      <c r="Q258" s="92">
        <f t="shared" ref="Q258:Q321" si="92">IF(P258/K258&gt;1,100,+P258/K258*100)</f>
        <v>100</v>
      </c>
      <c r="R258" s="93">
        <f t="shared" ref="R258:R321" si="93">+N258*Q258/100</f>
        <v>46</v>
      </c>
      <c r="S258" s="93">
        <f t="shared" ref="S258:S321" si="94">IF(M258&lt;=$AF$1,R258,0)</f>
        <v>46</v>
      </c>
      <c r="T258" s="93">
        <f t="shared" ref="T258:T321" si="95">IF($AF$1&gt;=M258,N258,0)</f>
        <v>46</v>
      </c>
      <c r="U258" s="94" t="str">
        <f t="shared" ref="U258:U321" si="96">IF(Q258=100,"CUMPLIDA",IF(M258-$AF$1&lt;0,"VENCIDA",IF(M258-$AF$1&lt;=30,"PRÓXIMA A VENCER",IF(Q258&gt;0,"CON AVANCE","EN TERMINO"))))</f>
        <v>CUMPLIDA</v>
      </c>
      <c r="V258" s="94" t="str">
        <f t="shared" ref="V258:V321" si="97">IF(A258&lt;&gt;"",IF(AB258=1,"VENCIDO",IF(AB258=2,"PRÓXIMO A VENCER",IF(AB258=3,"EN TERMINO",IF(AB258=4,"CON AVANCE",IF(AB258=5,"CUMPLIDO",))))),"")</f>
        <v>CUMPLIDO</v>
      </c>
      <c r="W258" s="127" t="s">
        <v>1092</v>
      </c>
      <c r="X258" s="81" t="str">
        <f t="shared" si="80"/>
        <v>H4ACTL</v>
      </c>
      <c r="Y258" s="95">
        <f t="shared" ref="Y258:Y321" si="98">IF(A258&lt;&gt;"",1,Y257+1)</f>
        <v>1</v>
      </c>
      <c r="Z258" s="95" t="str">
        <f t="shared" si="81"/>
        <v>H4ACTL - 1</v>
      </c>
      <c r="AA258" s="77">
        <f t="shared" si="85"/>
        <v>5</v>
      </c>
      <c r="AB258" s="77">
        <f t="shared" si="86"/>
        <v>5</v>
      </c>
      <c r="AC258" s="77" t="str">
        <f t="shared" ref="AC258:AC321" si="99">IF(A258&lt;&gt;"",MID(F258,1,FIND(" ",F258,1)-1),AC257)</f>
        <v>H4ACTL.</v>
      </c>
      <c r="AD258" s="77" t="str">
        <f t="shared" si="87"/>
        <v>H4ACTL</v>
      </c>
      <c r="AE258" s="96"/>
      <c r="AF258" s="97"/>
      <c r="AG258" s="98"/>
    </row>
    <row r="259" spans="1:33" s="10" customFormat="1" ht="350.1" customHeight="1" x14ac:dyDescent="0.2">
      <c r="A259" s="81">
        <f>IF(ISBLANK(D259),"",COUNTA($D$2:D259))</f>
        <v>200</v>
      </c>
      <c r="B259" s="82">
        <f t="shared" si="84"/>
        <v>258</v>
      </c>
      <c r="C259" s="90">
        <v>16</v>
      </c>
      <c r="D259" s="90" t="s">
        <v>677</v>
      </c>
      <c r="E259" s="90">
        <v>1801001</v>
      </c>
      <c r="F259" s="100" t="s">
        <v>1280</v>
      </c>
      <c r="G259" s="100" t="s">
        <v>1016</v>
      </c>
      <c r="H259" s="109" t="s">
        <v>1010</v>
      </c>
      <c r="I259" s="109" t="s">
        <v>1015</v>
      </c>
      <c r="J259" s="90" t="s">
        <v>1011</v>
      </c>
      <c r="K259" s="90">
        <v>1</v>
      </c>
      <c r="L259" s="122">
        <v>43690</v>
      </c>
      <c r="M259" s="200">
        <v>43921</v>
      </c>
      <c r="N259" s="88">
        <f t="shared" ref="N259:N266" si="100">(+M259-L259)/7</f>
        <v>33</v>
      </c>
      <c r="O259" s="90" t="s">
        <v>1648</v>
      </c>
      <c r="P259" s="99">
        <v>1</v>
      </c>
      <c r="Q259" s="92">
        <f t="shared" si="92"/>
        <v>100</v>
      </c>
      <c r="R259" s="93">
        <f t="shared" si="93"/>
        <v>33</v>
      </c>
      <c r="S259" s="93">
        <f t="shared" si="94"/>
        <v>33</v>
      </c>
      <c r="T259" s="93">
        <f t="shared" si="95"/>
        <v>33</v>
      </c>
      <c r="U259" s="94" t="str">
        <f t="shared" si="96"/>
        <v>CUMPLIDA</v>
      </c>
      <c r="V259" s="94" t="str">
        <f t="shared" si="97"/>
        <v>CUMPLIDO</v>
      </c>
      <c r="W259" s="127" t="s">
        <v>1009</v>
      </c>
      <c r="X259" s="81" t="str">
        <f t="shared" si="80"/>
        <v>H10AF18</v>
      </c>
      <c r="Y259" s="95">
        <f t="shared" si="98"/>
        <v>1</v>
      </c>
      <c r="Z259" s="95" t="str">
        <f t="shared" si="81"/>
        <v>H10AF18 - 1</v>
      </c>
      <c r="AA259" s="77">
        <f t="shared" si="85"/>
        <v>5</v>
      </c>
      <c r="AB259" s="77">
        <f t="shared" si="86"/>
        <v>5</v>
      </c>
      <c r="AC259" s="77" t="str">
        <f t="shared" si="99"/>
        <v>H10AF18.</v>
      </c>
      <c r="AD259" s="77" t="str">
        <f t="shared" si="87"/>
        <v>H10AF18</v>
      </c>
      <c r="AE259" s="96"/>
      <c r="AF259" s="97"/>
      <c r="AG259" s="98"/>
    </row>
    <row r="260" spans="1:33" s="10" customFormat="1" ht="350.1" customHeight="1" x14ac:dyDescent="0.2">
      <c r="A260" s="81" t="str">
        <f>IF(ISBLANK(D260),"",COUNTA($D$2:D260))</f>
        <v/>
      </c>
      <c r="B260" s="82">
        <f t="shared" si="84"/>
        <v>259</v>
      </c>
      <c r="C260" s="90">
        <v>17</v>
      </c>
      <c r="D260" s="90"/>
      <c r="E260" s="90">
        <v>1801001</v>
      </c>
      <c r="F260" s="100" t="s">
        <v>1281</v>
      </c>
      <c r="G260" s="100" t="s">
        <v>1016</v>
      </c>
      <c r="H260" s="109" t="s">
        <v>1010</v>
      </c>
      <c r="I260" s="109" t="s">
        <v>1013</v>
      </c>
      <c r="J260" s="109" t="s">
        <v>1014</v>
      </c>
      <c r="K260" s="90">
        <v>1</v>
      </c>
      <c r="L260" s="122">
        <v>43690</v>
      </c>
      <c r="M260" s="200">
        <v>43830</v>
      </c>
      <c r="N260" s="88">
        <f t="shared" si="100"/>
        <v>20</v>
      </c>
      <c r="O260" s="90" t="s">
        <v>1648</v>
      </c>
      <c r="P260" s="90">
        <v>1</v>
      </c>
      <c r="Q260" s="92">
        <f t="shared" si="92"/>
        <v>100</v>
      </c>
      <c r="R260" s="93">
        <f t="shared" si="93"/>
        <v>20</v>
      </c>
      <c r="S260" s="93">
        <f t="shared" si="94"/>
        <v>20</v>
      </c>
      <c r="T260" s="93">
        <f t="shared" si="95"/>
        <v>20</v>
      </c>
      <c r="U260" s="94" t="str">
        <f t="shared" si="96"/>
        <v>CUMPLIDA</v>
      </c>
      <c r="V260" s="94" t="str">
        <f t="shared" si="97"/>
        <v/>
      </c>
      <c r="W260" s="127" t="s">
        <v>1009</v>
      </c>
      <c r="X260" s="81" t="str">
        <f t="shared" si="80"/>
        <v>H10AF18</v>
      </c>
      <c r="Y260" s="95">
        <f t="shared" si="98"/>
        <v>2</v>
      </c>
      <c r="Z260" s="95" t="str">
        <f t="shared" si="81"/>
        <v>H10AF18 - 2</v>
      </c>
      <c r="AA260" s="77">
        <f t="shared" si="85"/>
        <v>5</v>
      </c>
      <c r="AB260" s="77">
        <f t="shared" si="86"/>
        <v>5</v>
      </c>
      <c r="AC260" s="77" t="str">
        <f t="shared" si="99"/>
        <v>H10AF18.</v>
      </c>
      <c r="AD260" s="77" t="str">
        <f t="shared" si="87"/>
        <v>H10AF18</v>
      </c>
      <c r="AE260" s="96"/>
      <c r="AF260" s="97"/>
      <c r="AG260" s="98"/>
    </row>
    <row r="261" spans="1:33" s="10" customFormat="1" ht="350.1" customHeight="1" x14ac:dyDescent="0.2">
      <c r="A261" s="81" t="str">
        <f>IF(ISBLANK(D261),"",COUNTA($D$2:D261))</f>
        <v/>
      </c>
      <c r="B261" s="82">
        <f t="shared" si="84"/>
        <v>260</v>
      </c>
      <c r="C261" s="90">
        <v>18</v>
      </c>
      <c r="D261" s="90"/>
      <c r="E261" s="90">
        <v>1801001</v>
      </c>
      <c r="F261" s="100" t="s">
        <v>1282</v>
      </c>
      <c r="G261" s="100" t="s">
        <v>1016</v>
      </c>
      <c r="H261" s="109" t="s">
        <v>1010</v>
      </c>
      <c r="I261" s="109" t="s">
        <v>1356</v>
      </c>
      <c r="J261" s="109" t="s">
        <v>1474</v>
      </c>
      <c r="K261" s="90">
        <v>2</v>
      </c>
      <c r="L261" s="122">
        <v>43690</v>
      </c>
      <c r="M261" s="200">
        <v>43830</v>
      </c>
      <c r="N261" s="88">
        <f t="shared" si="100"/>
        <v>20</v>
      </c>
      <c r="O261" s="90" t="s">
        <v>1644</v>
      </c>
      <c r="P261" s="90">
        <v>2</v>
      </c>
      <c r="Q261" s="92">
        <f t="shared" si="92"/>
        <v>100</v>
      </c>
      <c r="R261" s="93">
        <f t="shared" si="93"/>
        <v>20</v>
      </c>
      <c r="S261" s="93">
        <f t="shared" si="94"/>
        <v>20</v>
      </c>
      <c r="T261" s="93">
        <f t="shared" si="95"/>
        <v>20</v>
      </c>
      <c r="U261" s="94" t="str">
        <f t="shared" si="96"/>
        <v>CUMPLIDA</v>
      </c>
      <c r="V261" s="94" t="str">
        <f t="shared" si="97"/>
        <v/>
      </c>
      <c r="W261" s="127" t="s">
        <v>1009</v>
      </c>
      <c r="X261" s="81" t="str">
        <f t="shared" si="80"/>
        <v>H10AF18</v>
      </c>
      <c r="Y261" s="95">
        <f t="shared" si="98"/>
        <v>3</v>
      </c>
      <c r="Z261" s="95" t="str">
        <f t="shared" si="81"/>
        <v>H10AF18 - 3</v>
      </c>
      <c r="AA261" s="77">
        <f t="shared" si="85"/>
        <v>5</v>
      </c>
      <c r="AB261" s="77">
        <f t="shared" si="86"/>
        <v>5</v>
      </c>
      <c r="AC261" s="77" t="str">
        <f t="shared" si="99"/>
        <v>H10AF18.</v>
      </c>
      <c r="AD261" s="77" t="str">
        <f t="shared" si="87"/>
        <v>H10AF18</v>
      </c>
      <c r="AE261" s="96"/>
      <c r="AF261" s="97"/>
      <c r="AG261" s="98"/>
    </row>
    <row r="262" spans="1:33" s="10" customFormat="1" ht="350.1" customHeight="1" x14ac:dyDescent="0.2">
      <c r="A262" s="81">
        <f>IF(ISBLANK(D262),"",COUNTA($D$2:D262))</f>
        <v>201</v>
      </c>
      <c r="B262" s="82">
        <f t="shared" si="84"/>
        <v>261</v>
      </c>
      <c r="C262" s="90">
        <v>22</v>
      </c>
      <c r="D262" s="90" t="s">
        <v>677</v>
      </c>
      <c r="E262" s="90">
        <v>1801001</v>
      </c>
      <c r="F262" s="100" t="s">
        <v>1283</v>
      </c>
      <c r="G262" s="100" t="s">
        <v>1017</v>
      </c>
      <c r="H262" s="109" t="s">
        <v>1010</v>
      </c>
      <c r="I262" s="109" t="s">
        <v>1162</v>
      </c>
      <c r="J262" s="90" t="s">
        <v>1011</v>
      </c>
      <c r="K262" s="90">
        <v>1</v>
      </c>
      <c r="L262" s="122">
        <v>43690</v>
      </c>
      <c r="M262" s="200">
        <v>43921</v>
      </c>
      <c r="N262" s="88">
        <f t="shared" si="100"/>
        <v>33</v>
      </c>
      <c r="O262" s="90" t="s">
        <v>1653</v>
      </c>
      <c r="P262" s="99">
        <v>1</v>
      </c>
      <c r="Q262" s="92">
        <f t="shared" si="92"/>
        <v>100</v>
      </c>
      <c r="R262" s="93">
        <f t="shared" si="93"/>
        <v>33</v>
      </c>
      <c r="S262" s="93">
        <f t="shared" si="94"/>
        <v>33</v>
      </c>
      <c r="T262" s="93">
        <f t="shared" si="95"/>
        <v>33</v>
      </c>
      <c r="U262" s="94" t="str">
        <f t="shared" si="96"/>
        <v>CUMPLIDA</v>
      </c>
      <c r="V262" s="94" t="str">
        <f t="shared" si="97"/>
        <v>CUMPLIDO</v>
      </c>
      <c r="W262" s="127" t="s">
        <v>1009</v>
      </c>
      <c r="X262" s="81" t="str">
        <f t="shared" si="80"/>
        <v>H12AF18</v>
      </c>
      <c r="Y262" s="95">
        <f t="shared" si="98"/>
        <v>1</v>
      </c>
      <c r="Z262" s="95" t="str">
        <f t="shared" si="81"/>
        <v>H12AF18 - 1</v>
      </c>
      <c r="AA262" s="77">
        <f t="shared" si="85"/>
        <v>5</v>
      </c>
      <c r="AB262" s="77">
        <f t="shared" si="86"/>
        <v>5</v>
      </c>
      <c r="AC262" s="77" t="str">
        <f t="shared" si="99"/>
        <v>H12AF18.</v>
      </c>
      <c r="AD262" s="77" t="str">
        <f t="shared" si="87"/>
        <v>H12AF18</v>
      </c>
      <c r="AE262" s="96"/>
      <c r="AF262" s="97"/>
      <c r="AG262" s="98"/>
    </row>
    <row r="263" spans="1:33" s="10" customFormat="1" ht="350.1" customHeight="1" x14ac:dyDescent="0.2">
      <c r="A263" s="81" t="str">
        <f>IF(ISBLANK(D263),"",COUNTA($D$2:D263))</f>
        <v/>
      </c>
      <c r="B263" s="82">
        <f t="shared" si="84"/>
        <v>262</v>
      </c>
      <c r="C263" s="90">
        <v>23</v>
      </c>
      <c r="D263" s="90"/>
      <c r="E263" s="90">
        <v>1801001</v>
      </c>
      <c r="F263" s="100" t="s">
        <v>1284</v>
      </c>
      <c r="G263" s="100" t="s">
        <v>1017</v>
      </c>
      <c r="H263" s="109" t="s">
        <v>1010</v>
      </c>
      <c r="I263" s="109" t="s">
        <v>1013</v>
      </c>
      <c r="J263" s="109" t="s">
        <v>1014</v>
      </c>
      <c r="K263" s="90">
        <v>1</v>
      </c>
      <c r="L263" s="122">
        <v>43690</v>
      </c>
      <c r="M263" s="200">
        <v>43830</v>
      </c>
      <c r="N263" s="88">
        <f t="shared" si="100"/>
        <v>20</v>
      </c>
      <c r="O263" s="90" t="s">
        <v>1653</v>
      </c>
      <c r="P263" s="90">
        <v>1</v>
      </c>
      <c r="Q263" s="92">
        <f t="shared" si="92"/>
        <v>100</v>
      </c>
      <c r="R263" s="93">
        <f t="shared" si="93"/>
        <v>20</v>
      </c>
      <c r="S263" s="93">
        <f t="shared" si="94"/>
        <v>20</v>
      </c>
      <c r="T263" s="93">
        <f t="shared" si="95"/>
        <v>20</v>
      </c>
      <c r="U263" s="94" t="str">
        <f t="shared" si="96"/>
        <v>CUMPLIDA</v>
      </c>
      <c r="V263" s="94" t="str">
        <f t="shared" si="97"/>
        <v/>
      </c>
      <c r="W263" s="127" t="s">
        <v>1009</v>
      </c>
      <c r="X263" s="81" t="str">
        <f t="shared" ref="X263:X326" si="101">AD263</f>
        <v>H12AF18</v>
      </c>
      <c r="Y263" s="95">
        <f t="shared" si="98"/>
        <v>2</v>
      </c>
      <c r="Z263" s="95" t="str">
        <f t="shared" si="81"/>
        <v>H12AF18 - 2</v>
      </c>
      <c r="AA263" s="77">
        <f t="shared" si="85"/>
        <v>5</v>
      </c>
      <c r="AB263" s="77">
        <f t="shared" si="86"/>
        <v>5</v>
      </c>
      <c r="AC263" s="77" t="str">
        <f t="shared" si="99"/>
        <v>H12AF18.</v>
      </c>
      <c r="AD263" s="77" t="str">
        <f t="shared" si="87"/>
        <v>H12AF18</v>
      </c>
      <c r="AE263" s="96"/>
      <c r="AF263" s="97"/>
      <c r="AG263" s="98"/>
    </row>
    <row r="264" spans="1:33" s="10" customFormat="1" ht="350.1" customHeight="1" x14ac:dyDescent="0.2">
      <c r="A264" s="81" t="str">
        <f>IF(ISBLANK(D264),"",COUNTA($D$2:D264))</f>
        <v/>
      </c>
      <c r="B264" s="82">
        <f t="shared" si="84"/>
        <v>263</v>
      </c>
      <c r="C264" s="90">
        <v>24</v>
      </c>
      <c r="D264" s="90"/>
      <c r="E264" s="90">
        <v>1801001</v>
      </c>
      <c r="F264" s="100" t="s">
        <v>1285</v>
      </c>
      <c r="G264" s="100" t="s">
        <v>1017</v>
      </c>
      <c r="H264" s="109" t="s">
        <v>1010</v>
      </c>
      <c r="I264" s="109" t="s">
        <v>1356</v>
      </c>
      <c r="J264" s="109" t="s">
        <v>1473</v>
      </c>
      <c r="K264" s="90">
        <v>1</v>
      </c>
      <c r="L264" s="122">
        <v>43690</v>
      </c>
      <c r="M264" s="200">
        <v>43830</v>
      </c>
      <c r="N264" s="88">
        <f t="shared" si="100"/>
        <v>20</v>
      </c>
      <c r="O264" s="90" t="s">
        <v>1653</v>
      </c>
      <c r="P264" s="90">
        <v>1</v>
      </c>
      <c r="Q264" s="92">
        <f t="shared" si="92"/>
        <v>100</v>
      </c>
      <c r="R264" s="93">
        <f t="shared" si="93"/>
        <v>20</v>
      </c>
      <c r="S264" s="93">
        <f t="shared" si="94"/>
        <v>20</v>
      </c>
      <c r="T264" s="93">
        <f t="shared" si="95"/>
        <v>20</v>
      </c>
      <c r="U264" s="94" t="str">
        <f t="shared" si="96"/>
        <v>CUMPLIDA</v>
      </c>
      <c r="V264" s="94" t="str">
        <f t="shared" si="97"/>
        <v/>
      </c>
      <c r="W264" s="127" t="s">
        <v>1009</v>
      </c>
      <c r="X264" s="81" t="str">
        <f t="shared" si="101"/>
        <v>H12AF18</v>
      </c>
      <c r="Y264" s="95">
        <f t="shared" si="98"/>
        <v>3</v>
      </c>
      <c r="Z264" s="95" t="str">
        <f t="shared" ref="Z264:Z327" si="102">CONCATENATE(X264," - ",Y264)</f>
        <v>H12AF18 - 3</v>
      </c>
      <c r="AA264" s="77">
        <f t="shared" si="85"/>
        <v>5</v>
      </c>
      <c r="AB264" s="77">
        <f t="shared" si="86"/>
        <v>5</v>
      </c>
      <c r="AC264" s="77" t="str">
        <f t="shared" si="99"/>
        <v>H12AF18.</v>
      </c>
      <c r="AD264" s="77" t="str">
        <f t="shared" si="87"/>
        <v>H12AF18</v>
      </c>
      <c r="AE264" s="96"/>
      <c r="AF264" s="97"/>
      <c r="AG264" s="98"/>
    </row>
    <row r="265" spans="1:33" s="10" customFormat="1" ht="350.1" customHeight="1" x14ac:dyDescent="0.2">
      <c r="A265" s="81">
        <f>IF(ISBLANK(D265),"",COUNTA($D$2:D265))</f>
        <v>202</v>
      </c>
      <c r="B265" s="82">
        <f t="shared" si="84"/>
        <v>264</v>
      </c>
      <c r="C265" s="90">
        <v>41</v>
      </c>
      <c r="D265" s="90" t="s">
        <v>676</v>
      </c>
      <c r="E265" s="90">
        <v>1801001</v>
      </c>
      <c r="F265" s="109" t="s">
        <v>1286</v>
      </c>
      <c r="G265" s="109" t="s">
        <v>1018</v>
      </c>
      <c r="H265" s="109" t="s">
        <v>1019</v>
      </c>
      <c r="I265" s="109" t="s">
        <v>1163</v>
      </c>
      <c r="J265" s="90" t="s">
        <v>1012</v>
      </c>
      <c r="K265" s="90">
        <v>1</v>
      </c>
      <c r="L265" s="122">
        <v>43690</v>
      </c>
      <c r="M265" s="192">
        <v>43830</v>
      </c>
      <c r="N265" s="88">
        <f t="shared" si="100"/>
        <v>20</v>
      </c>
      <c r="O265" s="90" t="s">
        <v>315</v>
      </c>
      <c r="P265" s="90">
        <v>1</v>
      </c>
      <c r="Q265" s="92">
        <f t="shared" si="92"/>
        <v>100</v>
      </c>
      <c r="R265" s="93">
        <f t="shared" si="93"/>
        <v>20</v>
      </c>
      <c r="S265" s="93">
        <f t="shared" si="94"/>
        <v>20</v>
      </c>
      <c r="T265" s="93">
        <f t="shared" si="95"/>
        <v>20</v>
      </c>
      <c r="U265" s="94" t="str">
        <f t="shared" si="96"/>
        <v>CUMPLIDA</v>
      </c>
      <c r="V265" s="94" t="str">
        <f t="shared" si="97"/>
        <v>CUMPLIDO</v>
      </c>
      <c r="W265" s="127" t="s">
        <v>1009</v>
      </c>
      <c r="X265" s="81" t="str">
        <f t="shared" si="101"/>
        <v>H23AF18</v>
      </c>
      <c r="Y265" s="95">
        <f t="shared" si="98"/>
        <v>1</v>
      </c>
      <c r="Z265" s="95" t="str">
        <f t="shared" si="102"/>
        <v>H23AF18 - 1</v>
      </c>
      <c r="AA265" s="77">
        <f t="shared" si="85"/>
        <v>5</v>
      </c>
      <c r="AB265" s="77">
        <f t="shared" si="86"/>
        <v>5</v>
      </c>
      <c r="AC265" s="77" t="str">
        <f t="shared" si="99"/>
        <v>H23AF18.</v>
      </c>
      <c r="AD265" s="77" t="str">
        <f t="shared" si="87"/>
        <v>H23AF18</v>
      </c>
      <c r="AE265" s="96"/>
      <c r="AF265" s="97"/>
      <c r="AG265" s="98"/>
    </row>
    <row r="266" spans="1:33" s="10" customFormat="1" ht="350.1" customHeight="1" x14ac:dyDescent="0.2">
      <c r="A266" s="81" t="str">
        <f>IF(ISBLANK(D266),"",COUNTA($D$2:D266))</f>
        <v/>
      </c>
      <c r="B266" s="82">
        <f t="shared" si="84"/>
        <v>265</v>
      </c>
      <c r="C266" s="90">
        <v>42</v>
      </c>
      <c r="D266" s="90"/>
      <c r="E266" s="90">
        <v>1801001</v>
      </c>
      <c r="F266" s="109" t="s">
        <v>1287</v>
      </c>
      <c r="G266" s="109" t="s">
        <v>1018</v>
      </c>
      <c r="H266" s="109" t="s">
        <v>743</v>
      </c>
      <c r="I266" s="109" t="s">
        <v>1020</v>
      </c>
      <c r="J266" s="109" t="s">
        <v>1498</v>
      </c>
      <c r="K266" s="90">
        <v>1</v>
      </c>
      <c r="L266" s="122">
        <v>43690</v>
      </c>
      <c r="M266" s="192">
        <v>43921</v>
      </c>
      <c r="N266" s="88">
        <f t="shared" si="100"/>
        <v>33</v>
      </c>
      <c r="O266" s="90" t="s">
        <v>315</v>
      </c>
      <c r="P266" s="90">
        <v>1</v>
      </c>
      <c r="Q266" s="92">
        <f t="shared" si="92"/>
        <v>100</v>
      </c>
      <c r="R266" s="93">
        <f t="shared" si="93"/>
        <v>33</v>
      </c>
      <c r="S266" s="93">
        <f t="shared" si="94"/>
        <v>33</v>
      </c>
      <c r="T266" s="93">
        <f t="shared" si="95"/>
        <v>33</v>
      </c>
      <c r="U266" s="94" t="str">
        <f t="shared" si="96"/>
        <v>CUMPLIDA</v>
      </c>
      <c r="V266" s="94" t="str">
        <f t="shared" si="97"/>
        <v/>
      </c>
      <c r="W266" s="127" t="s">
        <v>1009</v>
      </c>
      <c r="X266" s="81" t="str">
        <f t="shared" si="101"/>
        <v>H23AF18</v>
      </c>
      <c r="Y266" s="95">
        <f t="shared" si="98"/>
        <v>2</v>
      </c>
      <c r="Z266" s="95" t="str">
        <f t="shared" si="102"/>
        <v>H23AF18 - 2</v>
      </c>
      <c r="AA266" s="77">
        <f t="shared" si="85"/>
        <v>5</v>
      </c>
      <c r="AB266" s="77">
        <f t="shared" si="86"/>
        <v>5</v>
      </c>
      <c r="AC266" s="77" t="str">
        <f t="shared" si="99"/>
        <v>H23AF18.</v>
      </c>
      <c r="AD266" s="77" t="str">
        <f t="shared" si="87"/>
        <v>H23AF18</v>
      </c>
      <c r="AE266" s="96"/>
      <c r="AF266" s="97"/>
      <c r="AG266" s="98"/>
    </row>
    <row r="267" spans="1:33" s="10" customFormat="1" ht="383.25" customHeight="1" x14ac:dyDescent="0.2">
      <c r="A267" s="81">
        <f>IF(ISBLANK(D267),"",COUNTA($D$2:D267))</f>
        <v>203</v>
      </c>
      <c r="B267" s="82">
        <f t="shared" si="84"/>
        <v>266</v>
      </c>
      <c r="C267" s="90"/>
      <c r="D267" s="90" t="s">
        <v>677</v>
      </c>
      <c r="E267" s="90" t="s">
        <v>1022</v>
      </c>
      <c r="F267" s="100" t="s">
        <v>1288</v>
      </c>
      <c r="G267" s="100" t="s">
        <v>1023</v>
      </c>
      <c r="H267" s="109" t="s">
        <v>1024</v>
      </c>
      <c r="I267" s="109" t="s">
        <v>1170</v>
      </c>
      <c r="J267" s="90" t="s">
        <v>1025</v>
      </c>
      <c r="K267" s="90">
        <v>29</v>
      </c>
      <c r="L267" s="122">
        <v>43690</v>
      </c>
      <c r="M267" s="192">
        <v>43861</v>
      </c>
      <c r="N267" s="88">
        <f t="shared" ref="N267:N300" si="103">(+M267-L267)/7</f>
        <v>24.428571428571427</v>
      </c>
      <c r="O267" s="90" t="s">
        <v>2308</v>
      </c>
      <c r="P267" s="99">
        <v>26</v>
      </c>
      <c r="Q267" s="92">
        <f t="shared" si="92"/>
        <v>89.65517241379311</v>
      </c>
      <c r="R267" s="93">
        <f t="shared" si="93"/>
        <v>21.901477832512313</v>
      </c>
      <c r="S267" s="93">
        <f t="shared" si="94"/>
        <v>21.901477832512313</v>
      </c>
      <c r="T267" s="93">
        <f t="shared" si="95"/>
        <v>24.428571428571427</v>
      </c>
      <c r="U267" s="94" t="str">
        <f t="shared" si="96"/>
        <v>VENCIDA</v>
      </c>
      <c r="V267" s="94" t="str">
        <f t="shared" si="97"/>
        <v>VENCIDO</v>
      </c>
      <c r="W267" s="127" t="s">
        <v>1009</v>
      </c>
      <c r="X267" s="81" t="str">
        <f t="shared" si="101"/>
        <v>H30AF18</v>
      </c>
      <c r="Y267" s="95">
        <f t="shared" si="98"/>
        <v>1</v>
      </c>
      <c r="Z267" s="95" t="str">
        <f t="shared" si="102"/>
        <v>H30AF18 - 1</v>
      </c>
      <c r="AA267" s="77">
        <f t="shared" si="85"/>
        <v>1</v>
      </c>
      <c r="AB267" s="77">
        <f t="shared" si="86"/>
        <v>1</v>
      </c>
      <c r="AC267" s="77" t="str">
        <f t="shared" si="99"/>
        <v>H30AF18.</v>
      </c>
      <c r="AD267" s="77" t="str">
        <f t="shared" si="87"/>
        <v>H30AF18</v>
      </c>
      <c r="AE267" s="96"/>
      <c r="AF267" s="97"/>
      <c r="AG267" s="98"/>
    </row>
    <row r="268" spans="1:33" s="10" customFormat="1" ht="350.1" customHeight="1" x14ac:dyDescent="0.2">
      <c r="A268" s="81">
        <f>IF(ISBLANK(D268),"",COUNTA($D$2:D268))</f>
        <v>204</v>
      </c>
      <c r="B268" s="82">
        <f t="shared" si="84"/>
        <v>267</v>
      </c>
      <c r="C268" s="90"/>
      <c r="D268" s="90" t="s">
        <v>1275</v>
      </c>
      <c r="E268" s="90" t="s">
        <v>1026</v>
      </c>
      <c r="F268" s="109" t="s">
        <v>1581</v>
      </c>
      <c r="G268" s="109" t="s">
        <v>1027</v>
      </c>
      <c r="H268" s="109" t="s">
        <v>1580</v>
      </c>
      <c r="I268" s="109" t="s">
        <v>1580</v>
      </c>
      <c r="J268" s="90" t="s">
        <v>1531</v>
      </c>
      <c r="K268" s="90">
        <v>1</v>
      </c>
      <c r="L268" s="122">
        <v>44407</v>
      </c>
      <c r="M268" s="192">
        <v>44561</v>
      </c>
      <c r="N268" s="88">
        <f t="shared" si="103"/>
        <v>22</v>
      </c>
      <c r="O268" s="90" t="s">
        <v>1634</v>
      </c>
      <c r="P268" s="90">
        <v>1</v>
      </c>
      <c r="Q268" s="92">
        <f t="shared" si="92"/>
        <v>100</v>
      </c>
      <c r="R268" s="93">
        <f t="shared" si="93"/>
        <v>22</v>
      </c>
      <c r="S268" s="93">
        <f t="shared" si="94"/>
        <v>22</v>
      </c>
      <c r="T268" s="93">
        <f t="shared" si="95"/>
        <v>22</v>
      </c>
      <c r="U268" s="94" t="str">
        <f t="shared" si="96"/>
        <v>CUMPLIDA</v>
      </c>
      <c r="V268" s="94" t="str">
        <f t="shared" si="97"/>
        <v>CUMPLIDO</v>
      </c>
      <c r="W268" s="127" t="s">
        <v>1009</v>
      </c>
      <c r="X268" s="81" t="str">
        <f t="shared" si="101"/>
        <v>H31AF18</v>
      </c>
      <c r="Y268" s="95">
        <f t="shared" si="98"/>
        <v>1</v>
      </c>
      <c r="Z268" s="95" t="str">
        <f t="shared" si="102"/>
        <v>H31AF18 - 1</v>
      </c>
      <c r="AA268" s="77">
        <f t="shared" si="85"/>
        <v>5</v>
      </c>
      <c r="AB268" s="77">
        <f t="shared" si="86"/>
        <v>5</v>
      </c>
      <c r="AC268" s="77" t="str">
        <f t="shared" si="99"/>
        <v>H31AF18.</v>
      </c>
      <c r="AD268" s="77" t="str">
        <f t="shared" si="87"/>
        <v>H31AF18</v>
      </c>
      <c r="AE268" s="96"/>
      <c r="AF268" s="97"/>
      <c r="AG268" s="98"/>
    </row>
    <row r="269" spans="1:33" s="10" customFormat="1" ht="350.1" customHeight="1" x14ac:dyDescent="0.2">
      <c r="A269" s="81">
        <f>IF(ISBLANK(D269),"",COUNTA($D$2:D269))</f>
        <v>205</v>
      </c>
      <c r="B269" s="82">
        <f t="shared" si="84"/>
        <v>268</v>
      </c>
      <c r="C269" s="90"/>
      <c r="D269" s="90" t="s">
        <v>676</v>
      </c>
      <c r="E269" s="90" t="s">
        <v>1026</v>
      </c>
      <c r="F269" s="100" t="s">
        <v>1609</v>
      </c>
      <c r="G269" s="100" t="s">
        <v>1028</v>
      </c>
      <c r="H269" s="100" t="s">
        <v>1029</v>
      </c>
      <c r="I269" s="100" t="s">
        <v>1030</v>
      </c>
      <c r="J269" s="100" t="s">
        <v>1031</v>
      </c>
      <c r="K269" s="128">
        <v>1</v>
      </c>
      <c r="L269" s="123">
        <v>43690</v>
      </c>
      <c r="M269" s="200">
        <v>44055</v>
      </c>
      <c r="N269" s="88">
        <f t="shared" si="103"/>
        <v>52.142857142857146</v>
      </c>
      <c r="O269" s="90" t="s">
        <v>1634</v>
      </c>
      <c r="P269" s="90">
        <v>100</v>
      </c>
      <c r="Q269" s="92">
        <f t="shared" si="92"/>
        <v>100</v>
      </c>
      <c r="R269" s="93">
        <f t="shared" si="93"/>
        <v>52.142857142857146</v>
      </c>
      <c r="S269" s="93">
        <f t="shared" si="94"/>
        <v>52.142857142857146</v>
      </c>
      <c r="T269" s="93">
        <f t="shared" si="95"/>
        <v>52.142857142857146</v>
      </c>
      <c r="U269" s="94" t="str">
        <f t="shared" si="96"/>
        <v>CUMPLIDA</v>
      </c>
      <c r="V269" s="94" t="str">
        <f t="shared" si="97"/>
        <v>VENCIDO</v>
      </c>
      <c r="W269" s="127" t="s">
        <v>1009</v>
      </c>
      <c r="X269" s="81" t="str">
        <f t="shared" si="101"/>
        <v>H32AF18</v>
      </c>
      <c r="Y269" s="95">
        <f t="shared" si="98"/>
        <v>1</v>
      </c>
      <c r="Z269" s="95" t="str">
        <f t="shared" si="102"/>
        <v>H32AF18 - 1</v>
      </c>
      <c r="AA269" s="77">
        <f t="shared" si="85"/>
        <v>5</v>
      </c>
      <c r="AB269" s="77">
        <f t="shared" si="86"/>
        <v>1</v>
      </c>
      <c r="AC269" s="77" t="str">
        <f t="shared" si="99"/>
        <v>H32AF18.</v>
      </c>
      <c r="AD269" s="77" t="str">
        <f t="shared" si="87"/>
        <v>H32AF18</v>
      </c>
      <c r="AE269" s="96"/>
      <c r="AF269" s="97"/>
      <c r="AG269" s="98"/>
    </row>
    <row r="270" spans="1:33" s="10" customFormat="1" ht="350.1" customHeight="1" x14ac:dyDescent="0.2">
      <c r="A270" s="81" t="str">
        <f>IF(ISBLANK(D270),"",COUNTA($D$2:D270))</f>
        <v/>
      </c>
      <c r="B270" s="82">
        <f t="shared" si="84"/>
        <v>269</v>
      </c>
      <c r="C270" s="90"/>
      <c r="D270" s="90"/>
      <c r="E270" s="90" t="s">
        <v>1026</v>
      </c>
      <c r="F270" s="100" t="s">
        <v>1610</v>
      </c>
      <c r="G270" s="100" t="s">
        <v>1028</v>
      </c>
      <c r="H270" s="100" t="s">
        <v>1032</v>
      </c>
      <c r="I270" s="100" t="s">
        <v>1171</v>
      </c>
      <c r="J270" s="99" t="s">
        <v>1033</v>
      </c>
      <c r="K270" s="99">
        <v>2</v>
      </c>
      <c r="L270" s="123">
        <v>43690</v>
      </c>
      <c r="M270" s="200">
        <v>44055</v>
      </c>
      <c r="N270" s="88">
        <f t="shared" si="103"/>
        <v>52.142857142857146</v>
      </c>
      <c r="O270" s="90" t="s">
        <v>1634</v>
      </c>
      <c r="P270" s="90">
        <v>0</v>
      </c>
      <c r="Q270" s="92">
        <f t="shared" si="92"/>
        <v>0</v>
      </c>
      <c r="R270" s="93">
        <f t="shared" si="93"/>
        <v>0</v>
      </c>
      <c r="S270" s="93">
        <f t="shared" si="94"/>
        <v>0</v>
      </c>
      <c r="T270" s="93">
        <f t="shared" si="95"/>
        <v>52.142857142857146</v>
      </c>
      <c r="U270" s="94" t="str">
        <f t="shared" si="96"/>
        <v>VENCIDA</v>
      </c>
      <c r="V270" s="94" t="str">
        <f t="shared" si="97"/>
        <v/>
      </c>
      <c r="W270" s="127" t="s">
        <v>1009</v>
      </c>
      <c r="X270" s="81" t="str">
        <f t="shared" si="101"/>
        <v>H32AF18</v>
      </c>
      <c r="Y270" s="95">
        <f t="shared" si="98"/>
        <v>2</v>
      </c>
      <c r="Z270" s="95" t="str">
        <f t="shared" si="102"/>
        <v>H32AF18 - 2</v>
      </c>
      <c r="AA270" s="77">
        <f t="shared" si="85"/>
        <v>1</v>
      </c>
      <c r="AB270" s="77">
        <f t="shared" si="86"/>
        <v>1</v>
      </c>
      <c r="AC270" s="77" t="str">
        <f t="shared" si="99"/>
        <v>H32AF18.</v>
      </c>
      <c r="AD270" s="77" t="str">
        <f t="shared" si="87"/>
        <v>H32AF18</v>
      </c>
      <c r="AE270" s="96"/>
      <c r="AF270" s="97"/>
      <c r="AG270" s="98"/>
    </row>
    <row r="271" spans="1:33" s="10" customFormat="1" ht="350.1" customHeight="1" x14ac:dyDescent="0.2">
      <c r="A271" s="81">
        <f>IF(ISBLANK(D271),"",COUNTA($D$2:D271))</f>
        <v>206</v>
      </c>
      <c r="B271" s="82">
        <f t="shared" si="84"/>
        <v>270</v>
      </c>
      <c r="C271" s="90"/>
      <c r="D271" s="90" t="s">
        <v>765</v>
      </c>
      <c r="E271" s="90" t="s">
        <v>1034</v>
      </c>
      <c r="F271" s="100" t="s">
        <v>1289</v>
      </c>
      <c r="G271" s="100" t="s">
        <v>1035</v>
      </c>
      <c r="H271" s="100" t="s">
        <v>1036</v>
      </c>
      <c r="I271" s="100" t="s">
        <v>1037</v>
      </c>
      <c r="J271" s="100" t="s">
        <v>1038</v>
      </c>
      <c r="K271" s="99">
        <v>1</v>
      </c>
      <c r="L271" s="123">
        <v>43690</v>
      </c>
      <c r="M271" s="200">
        <v>43768</v>
      </c>
      <c r="N271" s="88">
        <f t="shared" si="103"/>
        <v>11.142857142857142</v>
      </c>
      <c r="O271" s="99" t="s">
        <v>1636</v>
      </c>
      <c r="P271" s="90">
        <v>1</v>
      </c>
      <c r="Q271" s="92">
        <f t="shared" si="92"/>
        <v>100</v>
      </c>
      <c r="R271" s="93">
        <f t="shared" si="93"/>
        <v>11.142857142857142</v>
      </c>
      <c r="S271" s="93">
        <f t="shared" si="94"/>
        <v>11.142857142857142</v>
      </c>
      <c r="T271" s="93">
        <f t="shared" si="95"/>
        <v>11.142857142857142</v>
      </c>
      <c r="U271" s="94" t="str">
        <f t="shared" si="96"/>
        <v>CUMPLIDA</v>
      </c>
      <c r="V271" s="94" t="str">
        <f t="shared" si="97"/>
        <v>CUMPLIDO</v>
      </c>
      <c r="W271" s="127" t="s">
        <v>1009</v>
      </c>
      <c r="X271" s="81" t="str">
        <f t="shared" si="101"/>
        <v>H33AF18</v>
      </c>
      <c r="Y271" s="95">
        <f t="shared" si="98"/>
        <v>1</v>
      </c>
      <c r="Z271" s="95" t="str">
        <f t="shared" si="102"/>
        <v>H33AF18 - 1</v>
      </c>
      <c r="AA271" s="77">
        <f t="shared" si="85"/>
        <v>5</v>
      </c>
      <c r="AB271" s="77">
        <f t="shared" si="86"/>
        <v>5</v>
      </c>
      <c r="AC271" s="77" t="str">
        <f t="shared" si="99"/>
        <v>H33AF18.</v>
      </c>
      <c r="AD271" s="77" t="str">
        <f t="shared" si="87"/>
        <v>H33AF18</v>
      </c>
      <c r="AE271" s="96"/>
      <c r="AF271" s="97"/>
      <c r="AG271" s="98"/>
    </row>
    <row r="272" spans="1:33" s="10" customFormat="1" ht="350.1" customHeight="1" x14ac:dyDescent="0.2">
      <c r="A272" s="81">
        <f>IF(ISBLANK(D272),"",COUNTA($D$2:D272))</f>
        <v>207</v>
      </c>
      <c r="B272" s="82">
        <f t="shared" si="84"/>
        <v>271</v>
      </c>
      <c r="C272" s="90"/>
      <c r="D272" s="90" t="s">
        <v>677</v>
      </c>
      <c r="E272" s="90" t="s">
        <v>1034</v>
      </c>
      <c r="F272" s="100" t="s">
        <v>1290</v>
      </c>
      <c r="G272" s="100" t="s">
        <v>1039</v>
      </c>
      <c r="H272" s="129" t="s">
        <v>1040</v>
      </c>
      <c r="I272" s="130" t="s">
        <v>1476</v>
      </c>
      <c r="J272" s="131" t="s">
        <v>1475</v>
      </c>
      <c r="K272" s="132">
        <v>1</v>
      </c>
      <c r="L272" s="133">
        <v>43709</v>
      </c>
      <c r="M272" s="203">
        <v>43799</v>
      </c>
      <c r="N272" s="88">
        <f t="shared" si="103"/>
        <v>12.857142857142858</v>
      </c>
      <c r="O272" s="90" t="s">
        <v>1632</v>
      </c>
      <c r="P272" s="90">
        <v>0</v>
      </c>
      <c r="Q272" s="92">
        <f t="shared" si="92"/>
        <v>0</v>
      </c>
      <c r="R272" s="93">
        <f t="shared" si="93"/>
        <v>0</v>
      </c>
      <c r="S272" s="93">
        <f t="shared" si="94"/>
        <v>0</v>
      </c>
      <c r="T272" s="93">
        <f t="shared" si="95"/>
        <v>12.857142857142858</v>
      </c>
      <c r="U272" s="94" t="str">
        <f t="shared" si="96"/>
        <v>VENCIDA</v>
      </c>
      <c r="V272" s="94" t="str">
        <f t="shared" si="97"/>
        <v>VENCIDO</v>
      </c>
      <c r="W272" s="127" t="s">
        <v>1009</v>
      </c>
      <c r="X272" s="81" t="str">
        <f t="shared" si="101"/>
        <v>H35AF18</v>
      </c>
      <c r="Y272" s="95">
        <f t="shared" si="98"/>
        <v>1</v>
      </c>
      <c r="Z272" s="95" t="str">
        <f t="shared" si="102"/>
        <v>H35AF18 - 1</v>
      </c>
      <c r="AA272" s="77">
        <f t="shared" si="85"/>
        <v>1</v>
      </c>
      <c r="AB272" s="77">
        <f t="shared" si="86"/>
        <v>1</v>
      </c>
      <c r="AC272" s="77" t="str">
        <f t="shared" si="99"/>
        <v>H35AF18.</v>
      </c>
      <c r="AD272" s="77" t="str">
        <f t="shared" si="87"/>
        <v>H35AF18</v>
      </c>
      <c r="AE272" s="96"/>
      <c r="AF272" s="97"/>
      <c r="AG272" s="98"/>
    </row>
    <row r="273" spans="1:33" s="10" customFormat="1" ht="350.1" customHeight="1" x14ac:dyDescent="0.2">
      <c r="A273" s="81" t="str">
        <f>IF(ISBLANK(D273),"",COUNTA($D$2:D273))</f>
        <v/>
      </c>
      <c r="B273" s="82">
        <f t="shared" si="84"/>
        <v>272</v>
      </c>
      <c r="C273" s="90"/>
      <c r="D273" s="90"/>
      <c r="E273" s="90" t="s">
        <v>1034</v>
      </c>
      <c r="F273" s="100" t="s">
        <v>1291</v>
      </c>
      <c r="G273" s="100" t="s">
        <v>1039</v>
      </c>
      <c r="H273" s="129" t="s">
        <v>1041</v>
      </c>
      <c r="I273" s="129" t="s">
        <v>1042</v>
      </c>
      <c r="J273" s="129" t="s">
        <v>1477</v>
      </c>
      <c r="K273" s="132">
        <v>8</v>
      </c>
      <c r="L273" s="133">
        <v>43718</v>
      </c>
      <c r="M273" s="203">
        <v>44012</v>
      </c>
      <c r="N273" s="88">
        <f t="shared" si="103"/>
        <v>42</v>
      </c>
      <c r="O273" s="90" t="s">
        <v>1632</v>
      </c>
      <c r="P273" s="90">
        <v>0</v>
      </c>
      <c r="Q273" s="92">
        <f t="shared" si="92"/>
        <v>0</v>
      </c>
      <c r="R273" s="93">
        <f t="shared" si="93"/>
        <v>0</v>
      </c>
      <c r="S273" s="93">
        <f t="shared" si="94"/>
        <v>0</v>
      </c>
      <c r="T273" s="93">
        <f t="shared" si="95"/>
        <v>42</v>
      </c>
      <c r="U273" s="94" t="str">
        <f t="shared" si="96"/>
        <v>VENCIDA</v>
      </c>
      <c r="V273" s="94" t="str">
        <f t="shared" si="97"/>
        <v/>
      </c>
      <c r="W273" s="127" t="s">
        <v>1009</v>
      </c>
      <c r="X273" s="81" t="str">
        <f t="shared" si="101"/>
        <v>H35AF18</v>
      </c>
      <c r="Y273" s="95">
        <f t="shared" si="98"/>
        <v>2</v>
      </c>
      <c r="Z273" s="95" t="str">
        <f t="shared" si="102"/>
        <v>H35AF18 - 2</v>
      </c>
      <c r="AA273" s="77">
        <f t="shared" si="85"/>
        <v>1</v>
      </c>
      <c r="AB273" s="77">
        <f t="shared" si="86"/>
        <v>1</v>
      </c>
      <c r="AC273" s="77" t="str">
        <f t="shared" si="99"/>
        <v>H35AF18.</v>
      </c>
      <c r="AD273" s="77" t="str">
        <f t="shared" si="87"/>
        <v>H35AF18</v>
      </c>
      <c r="AE273" s="96"/>
      <c r="AF273" s="97"/>
      <c r="AG273" s="98"/>
    </row>
    <row r="274" spans="1:33" s="10" customFormat="1" ht="350.1" customHeight="1" x14ac:dyDescent="0.2">
      <c r="A274" s="81" t="str">
        <f>IF(ISBLANK(D274),"",COUNTA($D$2:D274))</f>
        <v/>
      </c>
      <c r="B274" s="82">
        <f t="shared" si="84"/>
        <v>273</v>
      </c>
      <c r="C274" s="90"/>
      <c r="D274" s="90"/>
      <c r="E274" s="90" t="s">
        <v>1034</v>
      </c>
      <c r="F274" s="100" t="s">
        <v>1292</v>
      </c>
      <c r="G274" s="100" t="s">
        <v>1039</v>
      </c>
      <c r="H274" s="129" t="s">
        <v>1043</v>
      </c>
      <c r="I274" s="130" t="s">
        <v>1044</v>
      </c>
      <c r="J274" s="130" t="s">
        <v>1172</v>
      </c>
      <c r="K274" s="132">
        <v>1</v>
      </c>
      <c r="L274" s="133">
        <v>43713</v>
      </c>
      <c r="M274" s="203">
        <v>43830</v>
      </c>
      <c r="N274" s="88">
        <f t="shared" si="103"/>
        <v>16.714285714285715</v>
      </c>
      <c r="O274" s="90" t="s">
        <v>1632</v>
      </c>
      <c r="P274" s="99">
        <v>1</v>
      </c>
      <c r="Q274" s="92">
        <f t="shared" si="92"/>
        <v>100</v>
      </c>
      <c r="R274" s="93">
        <f t="shared" si="93"/>
        <v>16.714285714285715</v>
      </c>
      <c r="S274" s="93">
        <f t="shared" si="94"/>
        <v>16.714285714285715</v>
      </c>
      <c r="T274" s="93">
        <f t="shared" si="95"/>
        <v>16.714285714285715</v>
      </c>
      <c r="U274" s="94" t="str">
        <f t="shared" si="96"/>
        <v>CUMPLIDA</v>
      </c>
      <c r="V274" s="94" t="str">
        <f t="shared" si="97"/>
        <v/>
      </c>
      <c r="W274" s="127" t="s">
        <v>1009</v>
      </c>
      <c r="X274" s="81" t="str">
        <f t="shared" si="101"/>
        <v>H35AF18</v>
      </c>
      <c r="Y274" s="95">
        <f t="shared" si="98"/>
        <v>3</v>
      </c>
      <c r="Z274" s="95" t="str">
        <f t="shared" si="102"/>
        <v>H35AF18 - 3</v>
      </c>
      <c r="AA274" s="77">
        <f t="shared" si="85"/>
        <v>5</v>
      </c>
      <c r="AB274" s="77">
        <f t="shared" si="86"/>
        <v>5</v>
      </c>
      <c r="AC274" s="77" t="str">
        <f t="shared" si="99"/>
        <v>H35AF18.</v>
      </c>
      <c r="AD274" s="77" t="str">
        <f t="shared" si="87"/>
        <v>H35AF18</v>
      </c>
      <c r="AE274" s="96"/>
      <c r="AF274" s="97"/>
      <c r="AG274" s="98"/>
    </row>
    <row r="275" spans="1:33" s="10" customFormat="1" ht="350.1" customHeight="1" x14ac:dyDescent="0.2">
      <c r="A275" s="81">
        <f>IF(ISBLANK(D275),"",COUNTA($D$2:D275))</f>
        <v>208</v>
      </c>
      <c r="B275" s="82">
        <f t="shared" si="84"/>
        <v>274</v>
      </c>
      <c r="C275" s="90"/>
      <c r="D275" s="90" t="s">
        <v>1276</v>
      </c>
      <c r="E275" s="90" t="s">
        <v>1034</v>
      </c>
      <c r="F275" s="100" t="s">
        <v>1293</v>
      </c>
      <c r="G275" s="100" t="s">
        <v>1045</v>
      </c>
      <c r="H275" s="100" t="s">
        <v>1036</v>
      </c>
      <c r="I275" s="100" t="s">
        <v>1037</v>
      </c>
      <c r="J275" s="100" t="s">
        <v>1038</v>
      </c>
      <c r="K275" s="99">
        <v>1</v>
      </c>
      <c r="L275" s="123">
        <v>43690</v>
      </c>
      <c r="M275" s="200">
        <v>43768</v>
      </c>
      <c r="N275" s="88">
        <f t="shared" si="103"/>
        <v>11.142857142857142</v>
      </c>
      <c r="O275" s="99" t="s">
        <v>1636</v>
      </c>
      <c r="P275" s="90">
        <v>1</v>
      </c>
      <c r="Q275" s="92">
        <f t="shared" si="92"/>
        <v>100</v>
      </c>
      <c r="R275" s="93">
        <f t="shared" si="93"/>
        <v>11.142857142857142</v>
      </c>
      <c r="S275" s="93">
        <f t="shared" si="94"/>
        <v>11.142857142857142</v>
      </c>
      <c r="T275" s="93">
        <f t="shared" si="95"/>
        <v>11.142857142857142</v>
      </c>
      <c r="U275" s="94" t="str">
        <f t="shared" si="96"/>
        <v>CUMPLIDA</v>
      </c>
      <c r="V275" s="94" t="str">
        <f t="shared" si="97"/>
        <v>CUMPLIDO</v>
      </c>
      <c r="W275" s="127" t="s">
        <v>1009</v>
      </c>
      <c r="X275" s="81" t="str">
        <f t="shared" si="101"/>
        <v>H37AF18</v>
      </c>
      <c r="Y275" s="95">
        <f t="shared" si="98"/>
        <v>1</v>
      </c>
      <c r="Z275" s="95" t="str">
        <f t="shared" si="102"/>
        <v>H37AF18 - 1</v>
      </c>
      <c r="AA275" s="77">
        <f t="shared" si="85"/>
        <v>5</v>
      </c>
      <c r="AB275" s="77">
        <f t="shared" si="86"/>
        <v>5</v>
      </c>
      <c r="AC275" s="77" t="str">
        <f t="shared" si="99"/>
        <v>H37AF18.</v>
      </c>
      <c r="AD275" s="77" t="str">
        <f t="shared" si="87"/>
        <v>H37AF18</v>
      </c>
      <c r="AE275" s="96"/>
      <c r="AF275" s="97"/>
      <c r="AG275" s="98"/>
    </row>
    <row r="276" spans="1:33" s="10" customFormat="1" ht="350.1" customHeight="1" x14ac:dyDescent="0.2">
      <c r="A276" s="81">
        <f>IF(ISBLANK(D276),"",COUNTA($D$2:D276))</f>
        <v>209</v>
      </c>
      <c r="B276" s="82">
        <f t="shared" si="84"/>
        <v>275</v>
      </c>
      <c r="C276" s="90"/>
      <c r="D276" s="90" t="s">
        <v>1277</v>
      </c>
      <c r="E276" s="90" t="s">
        <v>1034</v>
      </c>
      <c r="F276" s="100" t="s">
        <v>1294</v>
      </c>
      <c r="G276" s="100" t="s">
        <v>1046</v>
      </c>
      <c r="H276" s="100" t="s">
        <v>1036</v>
      </c>
      <c r="I276" s="100" t="s">
        <v>1037</v>
      </c>
      <c r="J276" s="100" t="s">
        <v>1038</v>
      </c>
      <c r="K276" s="99">
        <v>1</v>
      </c>
      <c r="L276" s="123">
        <v>43690</v>
      </c>
      <c r="M276" s="200">
        <v>43768</v>
      </c>
      <c r="N276" s="88">
        <f t="shared" si="103"/>
        <v>11.142857142857142</v>
      </c>
      <c r="O276" s="99" t="s">
        <v>1636</v>
      </c>
      <c r="P276" s="90">
        <v>1</v>
      </c>
      <c r="Q276" s="92">
        <f t="shared" si="92"/>
        <v>100</v>
      </c>
      <c r="R276" s="93">
        <f t="shared" si="93"/>
        <v>11.142857142857142</v>
      </c>
      <c r="S276" s="93">
        <f t="shared" si="94"/>
        <v>11.142857142857142</v>
      </c>
      <c r="T276" s="93">
        <f t="shared" si="95"/>
        <v>11.142857142857142</v>
      </c>
      <c r="U276" s="94" t="str">
        <f t="shared" si="96"/>
        <v>CUMPLIDA</v>
      </c>
      <c r="V276" s="94" t="str">
        <f t="shared" si="97"/>
        <v>CUMPLIDO</v>
      </c>
      <c r="W276" s="127" t="s">
        <v>1009</v>
      </c>
      <c r="X276" s="81" t="str">
        <f t="shared" si="101"/>
        <v>H38AF18</v>
      </c>
      <c r="Y276" s="95">
        <f t="shared" si="98"/>
        <v>1</v>
      </c>
      <c r="Z276" s="95" t="str">
        <f t="shared" si="102"/>
        <v>H38AF18 - 1</v>
      </c>
      <c r="AA276" s="77">
        <f t="shared" si="85"/>
        <v>5</v>
      </c>
      <c r="AB276" s="77">
        <f t="shared" si="86"/>
        <v>5</v>
      </c>
      <c r="AC276" s="77" t="str">
        <f t="shared" si="99"/>
        <v>H38AF18.</v>
      </c>
      <c r="AD276" s="77" t="str">
        <f t="shared" si="87"/>
        <v>H38AF18</v>
      </c>
      <c r="AE276" s="96"/>
      <c r="AF276" s="97"/>
      <c r="AG276" s="98"/>
    </row>
    <row r="277" spans="1:33" s="10" customFormat="1" ht="350.1" customHeight="1" x14ac:dyDescent="0.2">
      <c r="A277" s="81">
        <f>IF(ISBLANK(D277),"",COUNTA($D$2:D277))</f>
        <v>210</v>
      </c>
      <c r="B277" s="82">
        <f t="shared" si="84"/>
        <v>276</v>
      </c>
      <c r="C277" s="90"/>
      <c r="D277" s="90" t="s">
        <v>765</v>
      </c>
      <c r="E277" s="90" t="s">
        <v>1034</v>
      </c>
      <c r="F277" s="100" t="s">
        <v>1295</v>
      </c>
      <c r="G277" s="100" t="s">
        <v>1047</v>
      </c>
      <c r="H277" s="129" t="s">
        <v>1357</v>
      </c>
      <c r="I277" s="134" t="s">
        <v>1358</v>
      </c>
      <c r="J277" s="132" t="s">
        <v>1048</v>
      </c>
      <c r="K277" s="132">
        <v>1</v>
      </c>
      <c r="L277" s="133">
        <v>43690</v>
      </c>
      <c r="M277" s="203">
        <v>43830</v>
      </c>
      <c r="N277" s="88">
        <f t="shared" si="103"/>
        <v>20</v>
      </c>
      <c r="O277" s="99" t="s">
        <v>1641</v>
      </c>
      <c r="P277" s="90">
        <v>1</v>
      </c>
      <c r="Q277" s="92">
        <f t="shared" si="92"/>
        <v>100</v>
      </c>
      <c r="R277" s="93">
        <f t="shared" si="93"/>
        <v>20</v>
      </c>
      <c r="S277" s="93">
        <f t="shared" si="94"/>
        <v>20</v>
      </c>
      <c r="T277" s="93">
        <f t="shared" si="95"/>
        <v>20</v>
      </c>
      <c r="U277" s="94" t="str">
        <f t="shared" si="96"/>
        <v>CUMPLIDA</v>
      </c>
      <c r="V277" s="94" t="str">
        <f t="shared" si="97"/>
        <v>VENCIDO</v>
      </c>
      <c r="W277" s="127" t="s">
        <v>1009</v>
      </c>
      <c r="X277" s="81" t="str">
        <f t="shared" si="101"/>
        <v>H39AF18</v>
      </c>
      <c r="Y277" s="95">
        <f t="shared" si="98"/>
        <v>1</v>
      </c>
      <c r="Z277" s="95" t="str">
        <f t="shared" si="102"/>
        <v>H39AF18 - 1</v>
      </c>
      <c r="AA277" s="77">
        <f t="shared" si="85"/>
        <v>5</v>
      </c>
      <c r="AB277" s="77">
        <f t="shared" si="86"/>
        <v>1</v>
      </c>
      <c r="AC277" s="77" t="str">
        <f t="shared" si="99"/>
        <v>H39AF18.</v>
      </c>
      <c r="AD277" s="77" t="str">
        <f t="shared" si="87"/>
        <v>H39AF18</v>
      </c>
      <c r="AE277" s="96"/>
      <c r="AF277" s="97"/>
      <c r="AG277" s="98"/>
    </row>
    <row r="278" spans="1:33" s="10" customFormat="1" ht="350.1" customHeight="1" x14ac:dyDescent="0.2">
      <c r="A278" s="81" t="str">
        <f>IF(ISBLANK(D278),"",COUNTA($D$2:D278))</f>
        <v/>
      </c>
      <c r="B278" s="82">
        <f t="shared" si="84"/>
        <v>277</v>
      </c>
      <c r="C278" s="90"/>
      <c r="D278" s="90"/>
      <c r="E278" s="90" t="s">
        <v>1034</v>
      </c>
      <c r="F278" s="100" t="s">
        <v>1296</v>
      </c>
      <c r="G278" s="100" t="s">
        <v>1047</v>
      </c>
      <c r="H278" s="129" t="s">
        <v>1359</v>
      </c>
      <c r="I278" s="135" t="s">
        <v>1360</v>
      </c>
      <c r="J278" s="131" t="s">
        <v>1173</v>
      </c>
      <c r="K278" s="131">
        <v>1</v>
      </c>
      <c r="L278" s="133">
        <v>43690</v>
      </c>
      <c r="M278" s="203">
        <v>43830</v>
      </c>
      <c r="N278" s="88">
        <f t="shared" si="103"/>
        <v>20</v>
      </c>
      <c r="O278" s="90" t="s">
        <v>1632</v>
      </c>
      <c r="P278" s="90">
        <v>0.2</v>
      </c>
      <c r="Q278" s="92">
        <f t="shared" si="92"/>
        <v>20</v>
      </c>
      <c r="R278" s="93">
        <f t="shared" si="93"/>
        <v>4</v>
      </c>
      <c r="S278" s="93">
        <f t="shared" si="94"/>
        <v>4</v>
      </c>
      <c r="T278" s="93">
        <f t="shared" si="95"/>
        <v>20</v>
      </c>
      <c r="U278" s="94" t="str">
        <f t="shared" si="96"/>
        <v>VENCIDA</v>
      </c>
      <c r="V278" s="94" t="str">
        <f t="shared" si="97"/>
        <v/>
      </c>
      <c r="W278" s="127" t="s">
        <v>1009</v>
      </c>
      <c r="X278" s="81" t="str">
        <f t="shared" si="101"/>
        <v>H39AF18</v>
      </c>
      <c r="Y278" s="95">
        <f t="shared" si="98"/>
        <v>2</v>
      </c>
      <c r="Z278" s="95" t="str">
        <f t="shared" si="102"/>
        <v>H39AF18 - 2</v>
      </c>
      <c r="AA278" s="77">
        <f t="shared" si="85"/>
        <v>1</v>
      </c>
      <c r="AB278" s="77">
        <f t="shared" si="86"/>
        <v>1</v>
      </c>
      <c r="AC278" s="77" t="str">
        <f t="shared" si="99"/>
        <v>H39AF18.</v>
      </c>
      <c r="AD278" s="77" t="str">
        <f t="shared" si="87"/>
        <v>H39AF18</v>
      </c>
      <c r="AE278" s="96"/>
      <c r="AF278" s="97"/>
      <c r="AG278" s="98"/>
    </row>
    <row r="279" spans="1:33" s="10" customFormat="1" ht="350.1" customHeight="1" x14ac:dyDescent="0.2">
      <c r="A279" s="81">
        <f>IF(ISBLANK(D279),"",COUNTA($D$2:D279))</f>
        <v>211</v>
      </c>
      <c r="B279" s="82">
        <f t="shared" si="84"/>
        <v>278</v>
      </c>
      <c r="C279" s="90"/>
      <c r="D279" s="90" t="s">
        <v>677</v>
      </c>
      <c r="E279" s="90" t="s">
        <v>1034</v>
      </c>
      <c r="F279" s="100" t="s">
        <v>1297</v>
      </c>
      <c r="G279" s="100" t="s">
        <v>1049</v>
      </c>
      <c r="H279" s="129" t="s">
        <v>1176</v>
      </c>
      <c r="I279" s="130" t="s">
        <v>1174</v>
      </c>
      <c r="J279" s="131" t="s">
        <v>1175</v>
      </c>
      <c r="K279" s="132">
        <v>1</v>
      </c>
      <c r="L279" s="133">
        <v>43718</v>
      </c>
      <c r="M279" s="203">
        <v>44012</v>
      </c>
      <c r="N279" s="88">
        <f t="shared" si="103"/>
        <v>42</v>
      </c>
      <c r="O279" s="90" t="s">
        <v>1632</v>
      </c>
      <c r="P279" s="90">
        <v>0</v>
      </c>
      <c r="Q279" s="92">
        <f t="shared" si="92"/>
        <v>0</v>
      </c>
      <c r="R279" s="93">
        <f t="shared" si="93"/>
        <v>0</v>
      </c>
      <c r="S279" s="93">
        <f t="shared" si="94"/>
        <v>0</v>
      </c>
      <c r="T279" s="93">
        <f t="shared" si="95"/>
        <v>42</v>
      </c>
      <c r="U279" s="94" t="str">
        <f t="shared" si="96"/>
        <v>VENCIDA</v>
      </c>
      <c r="V279" s="94" t="str">
        <f t="shared" si="97"/>
        <v>VENCIDO</v>
      </c>
      <c r="W279" s="127" t="s">
        <v>1009</v>
      </c>
      <c r="X279" s="81" t="str">
        <f t="shared" si="101"/>
        <v>H45AF18</v>
      </c>
      <c r="Y279" s="95">
        <f t="shared" si="98"/>
        <v>1</v>
      </c>
      <c r="Z279" s="95" t="str">
        <f t="shared" si="102"/>
        <v>H45AF18 - 1</v>
      </c>
      <c r="AA279" s="77">
        <f t="shared" si="85"/>
        <v>1</v>
      </c>
      <c r="AB279" s="77">
        <f t="shared" si="86"/>
        <v>1</v>
      </c>
      <c r="AC279" s="77" t="str">
        <f t="shared" si="99"/>
        <v>H45AF18.</v>
      </c>
      <c r="AD279" s="77" t="str">
        <f t="shared" si="87"/>
        <v>H45AF18</v>
      </c>
      <c r="AE279" s="96"/>
      <c r="AF279" s="97"/>
      <c r="AG279" s="98"/>
    </row>
    <row r="280" spans="1:33" s="10" customFormat="1" ht="350.1" customHeight="1" x14ac:dyDescent="0.2">
      <c r="A280" s="81" t="str">
        <f>IF(ISBLANK(D280),"",COUNTA($D$2:D280))</f>
        <v/>
      </c>
      <c r="B280" s="82">
        <f t="shared" si="84"/>
        <v>279</v>
      </c>
      <c r="C280" s="90"/>
      <c r="D280" s="90"/>
      <c r="E280" s="90" t="s">
        <v>1034</v>
      </c>
      <c r="F280" s="100" t="s">
        <v>1298</v>
      </c>
      <c r="G280" s="100" t="s">
        <v>1049</v>
      </c>
      <c r="H280" s="129" t="s">
        <v>1073</v>
      </c>
      <c r="I280" s="130" t="s">
        <v>1177</v>
      </c>
      <c r="J280" s="130" t="s">
        <v>1178</v>
      </c>
      <c r="K280" s="132">
        <v>1</v>
      </c>
      <c r="L280" s="133">
        <v>43690</v>
      </c>
      <c r="M280" s="203">
        <v>43830</v>
      </c>
      <c r="N280" s="88">
        <f t="shared" si="103"/>
        <v>20</v>
      </c>
      <c r="O280" s="90" t="s">
        <v>1632</v>
      </c>
      <c r="P280" s="90">
        <v>0</v>
      </c>
      <c r="Q280" s="92">
        <f t="shared" si="92"/>
        <v>0</v>
      </c>
      <c r="R280" s="93">
        <f t="shared" si="93"/>
        <v>0</v>
      </c>
      <c r="S280" s="93">
        <f t="shared" si="94"/>
        <v>0</v>
      </c>
      <c r="T280" s="93">
        <f t="shared" si="95"/>
        <v>20</v>
      </c>
      <c r="U280" s="94" t="str">
        <f t="shared" si="96"/>
        <v>VENCIDA</v>
      </c>
      <c r="V280" s="94" t="str">
        <f t="shared" si="97"/>
        <v/>
      </c>
      <c r="W280" s="127" t="s">
        <v>1009</v>
      </c>
      <c r="X280" s="81" t="str">
        <f t="shared" si="101"/>
        <v>H45AF18</v>
      </c>
      <c r="Y280" s="95">
        <f t="shared" si="98"/>
        <v>2</v>
      </c>
      <c r="Z280" s="95" t="str">
        <f t="shared" si="102"/>
        <v>H45AF18 - 2</v>
      </c>
      <c r="AA280" s="77">
        <f t="shared" si="85"/>
        <v>1</v>
      </c>
      <c r="AB280" s="77">
        <f t="shared" si="86"/>
        <v>1</v>
      </c>
      <c r="AC280" s="77" t="str">
        <f t="shared" si="99"/>
        <v>H45AF18.</v>
      </c>
      <c r="AD280" s="77" t="str">
        <f t="shared" si="87"/>
        <v>H45AF18</v>
      </c>
      <c r="AE280" s="96"/>
      <c r="AF280" s="97"/>
      <c r="AG280" s="98"/>
    </row>
    <row r="281" spans="1:33" s="10" customFormat="1" ht="350.1" customHeight="1" x14ac:dyDescent="0.2">
      <c r="A281" s="81" t="str">
        <f>IF(ISBLANK(D281),"",COUNTA($D$2:D281))</f>
        <v/>
      </c>
      <c r="B281" s="82">
        <f t="shared" si="84"/>
        <v>280</v>
      </c>
      <c r="C281" s="90"/>
      <c r="D281" s="90"/>
      <c r="E281" s="90" t="s">
        <v>1034</v>
      </c>
      <c r="F281" s="100" t="s">
        <v>1299</v>
      </c>
      <c r="G281" s="100" t="s">
        <v>1049</v>
      </c>
      <c r="H281" s="129" t="s">
        <v>1179</v>
      </c>
      <c r="I281" s="129" t="s">
        <v>1180</v>
      </c>
      <c r="J281" s="132" t="s">
        <v>1050</v>
      </c>
      <c r="K281" s="136" t="s">
        <v>1051</v>
      </c>
      <c r="L281" s="133">
        <v>43690</v>
      </c>
      <c r="M281" s="203">
        <v>43830</v>
      </c>
      <c r="N281" s="88">
        <f t="shared" si="103"/>
        <v>20</v>
      </c>
      <c r="O281" s="90" t="s">
        <v>1632</v>
      </c>
      <c r="P281" s="90">
        <v>0</v>
      </c>
      <c r="Q281" s="92">
        <f t="shared" si="92"/>
        <v>0</v>
      </c>
      <c r="R281" s="93">
        <f t="shared" si="93"/>
        <v>0</v>
      </c>
      <c r="S281" s="93">
        <f t="shared" si="94"/>
        <v>0</v>
      </c>
      <c r="T281" s="93">
        <f t="shared" si="95"/>
        <v>20</v>
      </c>
      <c r="U281" s="94" t="str">
        <f t="shared" si="96"/>
        <v>VENCIDA</v>
      </c>
      <c r="V281" s="94" t="str">
        <f t="shared" si="97"/>
        <v/>
      </c>
      <c r="W281" s="127" t="s">
        <v>1009</v>
      </c>
      <c r="X281" s="81" t="str">
        <f t="shared" si="101"/>
        <v>H45AF18</v>
      </c>
      <c r="Y281" s="95">
        <f t="shared" si="98"/>
        <v>3</v>
      </c>
      <c r="Z281" s="95" t="str">
        <f t="shared" si="102"/>
        <v>H45AF18 - 3</v>
      </c>
      <c r="AA281" s="77">
        <f t="shared" si="85"/>
        <v>1</v>
      </c>
      <c r="AB281" s="77">
        <f t="shared" si="86"/>
        <v>1</v>
      </c>
      <c r="AC281" s="77" t="str">
        <f t="shared" si="99"/>
        <v>H45AF18.</v>
      </c>
      <c r="AD281" s="77" t="str">
        <f t="shared" si="87"/>
        <v>H45AF18</v>
      </c>
      <c r="AE281" s="96"/>
      <c r="AF281" s="97"/>
      <c r="AG281" s="98"/>
    </row>
    <row r="282" spans="1:33" s="10" customFormat="1" ht="350.1" customHeight="1" x14ac:dyDescent="0.2">
      <c r="A282" s="81">
        <f>IF(ISBLANK(D282),"",COUNTA($D$2:D282))</f>
        <v>212</v>
      </c>
      <c r="B282" s="82">
        <f t="shared" si="84"/>
        <v>281</v>
      </c>
      <c r="C282" s="90"/>
      <c r="D282" s="90" t="s">
        <v>677</v>
      </c>
      <c r="E282" s="90" t="s">
        <v>1034</v>
      </c>
      <c r="F282" s="100" t="s">
        <v>1300</v>
      </c>
      <c r="G282" s="100" t="s">
        <v>1320</v>
      </c>
      <c r="H282" s="129" t="s">
        <v>1323</v>
      </c>
      <c r="I282" s="129" t="s">
        <v>1321</v>
      </c>
      <c r="J282" s="129" t="s">
        <v>1322</v>
      </c>
      <c r="K282" s="132">
        <v>8</v>
      </c>
      <c r="L282" s="133">
        <v>43718</v>
      </c>
      <c r="M282" s="203">
        <v>44012</v>
      </c>
      <c r="N282" s="88">
        <f t="shared" si="103"/>
        <v>42</v>
      </c>
      <c r="O282" s="90" t="s">
        <v>1632</v>
      </c>
      <c r="P282" s="90">
        <v>0</v>
      </c>
      <c r="Q282" s="92">
        <f t="shared" si="92"/>
        <v>0</v>
      </c>
      <c r="R282" s="93">
        <f t="shared" si="93"/>
        <v>0</v>
      </c>
      <c r="S282" s="93">
        <f t="shared" si="94"/>
        <v>0</v>
      </c>
      <c r="T282" s="93">
        <f t="shared" si="95"/>
        <v>42</v>
      </c>
      <c r="U282" s="94" t="str">
        <f t="shared" si="96"/>
        <v>VENCIDA</v>
      </c>
      <c r="V282" s="94" t="str">
        <f t="shared" si="97"/>
        <v>VENCIDO</v>
      </c>
      <c r="W282" s="127" t="s">
        <v>1009</v>
      </c>
      <c r="X282" s="81" t="str">
        <f t="shared" si="101"/>
        <v>H46AF18</v>
      </c>
      <c r="Y282" s="95">
        <f t="shared" si="98"/>
        <v>1</v>
      </c>
      <c r="Z282" s="95" t="str">
        <f t="shared" si="102"/>
        <v>H46AF18 - 1</v>
      </c>
      <c r="AA282" s="77">
        <f t="shared" si="85"/>
        <v>1</v>
      </c>
      <c r="AB282" s="77">
        <f t="shared" si="86"/>
        <v>1</v>
      </c>
      <c r="AC282" s="77" t="str">
        <f t="shared" si="99"/>
        <v>H46AF18.</v>
      </c>
      <c r="AD282" s="77" t="str">
        <f t="shared" si="87"/>
        <v>H46AF18</v>
      </c>
      <c r="AE282" s="96"/>
      <c r="AF282" s="97"/>
      <c r="AG282" s="98"/>
    </row>
    <row r="283" spans="1:33" s="10" customFormat="1" ht="350.1" customHeight="1" x14ac:dyDescent="0.2">
      <c r="A283" s="81">
        <f>IF(ISBLANK(D283),"",COUNTA($D$2:D283))</f>
        <v>213</v>
      </c>
      <c r="B283" s="82">
        <f t="shared" si="84"/>
        <v>282</v>
      </c>
      <c r="C283" s="90"/>
      <c r="D283" s="90" t="s">
        <v>676</v>
      </c>
      <c r="E283" s="90" t="s">
        <v>1034</v>
      </c>
      <c r="F283" s="100" t="s">
        <v>1301</v>
      </c>
      <c r="G283" s="100" t="s">
        <v>1052</v>
      </c>
      <c r="H283" s="129" t="s">
        <v>1182</v>
      </c>
      <c r="I283" s="129" t="s">
        <v>1478</v>
      </c>
      <c r="J283" s="132" t="s">
        <v>1181</v>
      </c>
      <c r="K283" s="136" t="s">
        <v>1051</v>
      </c>
      <c r="L283" s="133">
        <v>43690</v>
      </c>
      <c r="M283" s="203">
        <v>43830</v>
      </c>
      <c r="N283" s="88">
        <f t="shared" si="103"/>
        <v>20</v>
      </c>
      <c r="O283" s="90" t="s">
        <v>1632</v>
      </c>
      <c r="P283" s="90">
        <v>0</v>
      </c>
      <c r="Q283" s="92">
        <f t="shared" si="92"/>
        <v>0</v>
      </c>
      <c r="R283" s="93">
        <f t="shared" si="93"/>
        <v>0</v>
      </c>
      <c r="S283" s="93">
        <f t="shared" si="94"/>
        <v>0</v>
      </c>
      <c r="T283" s="93">
        <f t="shared" si="95"/>
        <v>20</v>
      </c>
      <c r="U283" s="94" t="str">
        <f t="shared" si="96"/>
        <v>VENCIDA</v>
      </c>
      <c r="V283" s="94" t="str">
        <f t="shared" si="97"/>
        <v>VENCIDO</v>
      </c>
      <c r="W283" s="127" t="s">
        <v>1009</v>
      </c>
      <c r="X283" s="81" t="str">
        <f t="shared" si="101"/>
        <v>H48AF18</v>
      </c>
      <c r="Y283" s="95">
        <f t="shared" si="98"/>
        <v>1</v>
      </c>
      <c r="Z283" s="95" t="str">
        <f t="shared" si="102"/>
        <v>H48AF18 - 1</v>
      </c>
      <c r="AA283" s="77">
        <f t="shared" si="85"/>
        <v>1</v>
      </c>
      <c r="AB283" s="77">
        <f t="shared" si="86"/>
        <v>1</v>
      </c>
      <c r="AC283" s="77" t="str">
        <f t="shared" si="99"/>
        <v>H48AF18.</v>
      </c>
      <c r="AD283" s="77" t="str">
        <f t="shared" si="87"/>
        <v>H48AF18</v>
      </c>
      <c r="AE283" s="96"/>
      <c r="AF283" s="97"/>
      <c r="AG283" s="98"/>
    </row>
    <row r="284" spans="1:33" s="10" customFormat="1" ht="350.1" customHeight="1" x14ac:dyDescent="0.2">
      <c r="A284" s="81" t="str">
        <f>IF(ISBLANK(D284),"",COUNTA($D$2:D284))</f>
        <v/>
      </c>
      <c r="B284" s="82">
        <f t="shared" si="84"/>
        <v>283</v>
      </c>
      <c r="C284" s="90"/>
      <c r="D284" s="90"/>
      <c r="E284" s="90" t="s">
        <v>1034</v>
      </c>
      <c r="F284" s="100" t="s">
        <v>1302</v>
      </c>
      <c r="G284" s="100" t="s">
        <v>1052</v>
      </c>
      <c r="H284" s="129" t="s">
        <v>1053</v>
      </c>
      <c r="I284" s="129" t="s">
        <v>1054</v>
      </c>
      <c r="J284" s="132" t="s">
        <v>9</v>
      </c>
      <c r="K284" s="136" t="s">
        <v>1051</v>
      </c>
      <c r="L284" s="133">
        <v>43690</v>
      </c>
      <c r="M284" s="203">
        <v>43830</v>
      </c>
      <c r="N284" s="88">
        <f t="shared" si="103"/>
        <v>20</v>
      </c>
      <c r="O284" s="90" t="s">
        <v>1632</v>
      </c>
      <c r="P284" s="90">
        <v>0</v>
      </c>
      <c r="Q284" s="92">
        <f t="shared" si="92"/>
        <v>0</v>
      </c>
      <c r="R284" s="93">
        <f t="shared" si="93"/>
        <v>0</v>
      </c>
      <c r="S284" s="93">
        <f t="shared" si="94"/>
        <v>0</v>
      </c>
      <c r="T284" s="93">
        <f t="shared" si="95"/>
        <v>20</v>
      </c>
      <c r="U284" s="94" t="str">
        <f t="shared" si="96"/>
        <v>VENCIDA</v>
      </c>
      <c r="V284" s="94" t="str">
        <f t="shared" si="97"/>
        <v/>
      </c>
      <c r="W284" s="127" t="s">
        <v>1009</v>
      </c>
      <c r="X284" s="81" t="str">
        <f t="shared" si="101"/>
        <v>H48AF18</v>
      </c>
      <c r="Y284" s="95">
        <f t="shared" si="98"/>
        <v>2</v>
      </c>
      <c r="Z284" s="95" t="str">
        <f t="shared" si="102"/>
        <v>H48AF18 - 2</v>
      </c>
      <c r="AA284" s="77">
        <f t="shared" si="85"/>
        <v>1</v>
      </c>
      <c r="AB284" s="77">
        <f t="shared" si="86"/>
        <v>1</v>
      </c>
      <c r="AC284" s="77" t="str">
        <f t="shared" si="99"/>
        <v>H48AF18.</v>
      </c>
      <c r="AD284" s="77" t="str">
        <f t="shared" si="87"/>
        <v>H48AF18</v>
      </c>
      <c r="AE284" s="96"/>
      <c r="AF284" s="97"/>
      <c r="AG284" s="98"/>
    </row>
    <row r="285" spans="1:33" s="10" customFormat="1" ht="350.1" customHeight="1" x14ac:dyDescent="0.2">
      <c r="A285" s="81">
        <f>IF(ISBLANK(D285),"",COUNTA($D$2:D285))</f>
        <v>214</v>
      </c>
      <c r="B285" s="82">
        <f t="shared" ref="B285:B348" si="104">ROW()-1</f>
        <v>284</v>
      </c>
      <c r="C285" s="90"/>
      <c r="D285" s="90" t="s">
        <v>764</v>
      </c>
      <c r="E285" s="90" t="s">
        <v>1034</v>
      </c>
      <c r="F285" s="100" t="s">
        <v>1303</v>
      </c>
      <c r="G285" s="100" t="s">
        <v>1055</v>
      </c>
      <c r="H285" s="100" t="s">
        <v>1184</v>
      </c>
      <c r="I285" s="100" t="s">
        <v>1056</v>
      </c>
      <c r="J285" s="100" t="s">
        <v>1183</v>
      </c>
      <c r="K285" s="99">
        <v>2</v>
      </c>
      <c r="L285" s="123">
        <v>43690</v>
      </c>
      <c r="M285" s="200">
        <v>44055</v>
      </c>
      <c r="N285" s="88">
        <f t="shared" si="103"/>
        <v>52.142857142857146</v>
      </c>
      <c r="O285" s="99" t="s">
        <v>1662</v>
      </c>
      <c r="P285" s="90">
        <v>2</v>
      </c>
      <c r="Q285" s="92">
        <f t="shared" si="92"/>
        <v>100</v>
      </c>
      <c r="R285" s="93">
        <f t="shared" si="93"/>
        <v>52.142857142857146</v>
      </c>
      <c r="S285" s="93">
        <f t="shared" si="94"/>
        <v>52.142857142857146</v>
      </c>
      <c r="T285" s="93">
        <f t="shared" si="95"/>
        <v>52.142857142857146</v>
      </c>
      <c r="U285" s="94" t="str">
        <f t="shared" si="96"/>
        <v>CUMPLIDA</v>
      </c>
      <c r="V285" s="94" t="str">
        <f t="shared" si="97"/>
        <v>CUMPLIDO</v>
      </c>
      <c r="W285" s="127" t="s">
        <v>1009</v>
      </c>
      <c r="X285" s="81" t="str">
        <f t="shared" si="101"/>
        <v>H50AF18</v>
      </c>
      <c r="Y285" s="95">
        <f t="shared" si="98"/>
        <v>1</v>
      </c>
      <c r="Z285" s="95" t="str">
        <f t="shared" si="102"/>
        <v>H50AF18 - 1</v>
      </c>
      <c r="AA285" s="77">
        <f t="shared" si="85"/>
        <v>5</v>
      </c>
      <c r="AB285" s="77">
        <f t="shared" si="86"/>
        <v>5</v>
      </c>
      <c r="AC285" s="77" t="str">
        <f t="shared" si="99"/>
        <v>H50AF18.</v>
      </c>
      <c r="AD285" s="77" t="str">
        <f t="shared" si="87"/>
        <v>H50AF18</v>
      </c>
      <c r="AE285" s="96"/>
      <c r="AF285" s="97"/>
      <c r="AG285" s="98"/>
    </row>
    <row r="286" spans="1:33" s="10" customFormat="1" ht="350.1" customHeight="1" x14ac:dyDescent="0.2">
      <c r="A286" s="81" t="str">
        <f>IF(ISBLANK(D286),"",COUNTA($D$2:D286))</f>
        <v/>
      </c>
      <c r="B286" s="82">
        <f t="shared" si="104"/>
        <v>285</v>
      </c>
      <c r="C286" s="90"/>
      <c r="D286" s="90"/>
      <c r="E286" s="90" t="s">
        <v>1034</v>
      </c>
      <c r="F286" s="100" t="s">
        <v>1304</v>
      </c>
      <c r="G286" s="100" t="s">
        <v>1055</v>
      </c>
      <c r="H286" s="100" t="s">
        <v>1057</v>
      </c>
      <c r="I286" s="100" t="s">
        <v>1058</v>
      </c>
      <c r="J286" s="99" t="s">
        <v>1059</v>
      </c>
      <c r="K286" s="99">
        <v>40</v>
      </c>
      <c r="L286" s="123">
        <v>43690</v>
      </c>
      <c r="M286" s="200">
        <v>44012</v>
      </c>
      <c r="N286" s="88">
        <f t="shared" si="103"/>
        <v>46</v>
      </c>
      <c r="O286" s="99" t="s">
        <v>1662</v>
      </c>
      <c r="P286" s="99">
        <v>40</v>
      </c>
      <c r="Q286" s="92">
        <f t="shared" si="92"/>
        <v>100</v>
      </c>
      <c r="R286" s="93">
        <f t="shared" si="93"/>
        <v>46</v>
      </c>
      <c r="S286" s="93">
        <f t="shared" si="94"/>
        <v>46</v>
      </c>
      <c r="T286" s="93">
        <f t="shared" si="95"/>
        <v>46</v>
      </c>
      <c r="U286" s="94" t="str">
        <f t="shared" si="96"/>
        <v>CUMPLIDA</v>
      </c>
      <c r="V286" s="94" t="str">
        <f t="shared" si="97"/>
        <v/>
      </c>
      <c r="W286" s="127" t="s">
        <v>1009</v>
      </c>
      <c r="X286" s="81" t="str">
        <f t="shared" si="101"/>
        <v>H50AF18</v>
      </c>
      <c r="Y286" s="95">
        <f t="shared" si="98"/>
        <v>2</v>
      </c>
      <c r="Z286" s="95" t="str">
        <f t="shared" si="102"/>
        <v>H50AF18 - 2</v>
      </c>
      <c r="AA286" s="77">
        <f t="shared" si="85"/>
        <v>5</v>
      </c>
      <c r="AB286" s="77">
        <f t="shared" si="86"/>
        <v>5</v>
      </c>
      <c r="AC286" s="77" t="str">
        <f t="shared" si="99"/>
        <v>H50AF18.</v>
      </c>
      <c r="AD286" s="77" t="str">
        <f t="shared" si="87"/>
        <v>H50AF18</v>
      </c>
      <c r="AE286" s="96"/>
      <c r="AF286" s="97"/>
      <c r="AG286" s="98"/>
    </row>
    <row r="287" spans="1:33" s="10" customFormat="1" ht="350.1" customHeight="1" x14ac:dyDescent="0.2">
      <c r="A287" s="81">
        <f>IF(ISBLANK(D287),"",COUNTA($D$2:D287))</f>
        <v>215</v>
      </c>
      <c r="B287" s="82">
        <f t="shared" si="104"/>
        <v>286</v>
      </c>
      <c r="C287" s="90"/>
      <c r="D287" s="90" t="s">
        <v>1021</v>
      </c>
      <c r="E287" s="90" t="s">
        <v>1034</v>
      </c>
      <c r="F287" s="100" t="s">
        <v>1305</v>
      </c>
      <c r="G287" s="100" t="s">
        <v>1060</v>
      </c>
      <c r="H287" s="100" t="s">
        <v>1184</v>
      </c>
      <c r="I287" s="100" t="s">
        <v>1056</v>
      </c>
      <c r="J287" s="100" t="s">
        <v>1183</v>
      </c>
      <c r="K287" s="99">
        <v>2</v>
      </c>
      <c r="L287" s="123">
        <v>43690</v>
      </c>
      <c r="M287" s="200">
        <v>44055</v>
      </c>
      <c r="N287" s="88">
        <f t="shared" si="103"/>
        <v>52.142857142857146</v>
      </c>
      <c r="O287" s="99" t="s">
        <v>1662</v>
      </c>
      <c r="P287" s="90">
        <v>2</v>
      </c>
      <c r="Q287" s="92">
        <f t="shared" si="92"/>
        <v>100</v>
      </c>
      <c r="R287" s="93">
        <f t="shared" si="93"/>
        <v>52.142857142857146</v>
      </c>
      <c r="S287" s="93">
        <f t="shared" si="94"/>
        <v>52.142857142857146</v>
      </c>
      <c r="T287" s="93">
        <f t="shared" si="95"/>
        <v>52.142857142857146</v>
      </c>
      <c r="U287" s="94" t="str">
        <f t="shared" si="96"/>
        <v>CUMPLIDA</v>
      </c>
      <c r="V287" s="94" t="str">
        <f t="shared" si="97"/>
        <v>CUMPLIDO</v>
      </c>
      <c r="W287" s="127" t="s">
        <v>1009</v>
      </c>
      <c r="X287" s="81" t="str">
        <f t="shared" si="101"/>
        <v>H51AF18</v>
      </c>
      <c r="Y287" s="95">
        <f t="shared" si="98"/>
        <v>1</v>
      </c>
      <c r="Z287" s="95" t="str">
        <f t="shared" si="102"/>
        <v>H51AF18 - 1</v>
      </c>
      <c r="AA287" s="77">
        <f t="shared" ref="AA287:AA350" si="105">IF(U287="VENCIDA",1,IF(U287="PRÓXIMA A VENCER",2,IF(U287="EN TERMINO",3,IF(U287="CON AVANCE",4,IF(U287="CUMPLIDA",5,)))))</f>
        <v>5</v>
      </c>
      <c r="AB287" s="77">
        <f t="shared" ref="AB287:AB350" si="106">IF(Y288=Y287+1,MIN(AA287,AB288),AA287)</f>
        <v>5</v>
      </c>
      <c r="AC287" s="77" t="str">
        <f t="shared" si="99"/>
        <v>H51AF18.</v>
      </c>
      <c r="AD287" s="77" t="str">
        <f t="shared" ref="AD287:AD350" si="107">IFERROR(MID(AC287,1,FIND(".",AC287,1)-1),AC287)</f>
        <v>H51AF18</v>
      </c>
      <c r="AE287" s="96"/>
      <c r="AF287" s="97"/>
      <c r="AG287" s="98"/>
    </row>
    <row r="288" spans="1:33" s="10" customFormat="1" ht="350.1" customHeight="1" x14ac:dyDescent="0.2">
      <c r="A288" s="81">
        <f>IF(ISBLANK(D288),"",COUNTA($D$2:D288))</f>
        <v>216</v>
      </c>
      <c r="B288" s="82">
        <f t="shared" si="104"/>
        <v>287</v>
      </c>
      <c r="C288" s="90"/>
      <c r="D288" s="90" t="s">
        <v>677</v>
      </c>
      <c r="E288" s="90" t="s">
        <v>1034</v>
      </c>
      <c r="F288" s="100" t="s">
        <v>1306</v>
      </c>
      <c r="G288" s="100" t="s">
        <v>1061</v>
      </c>
      <c r="H288" s="100" t="s">
        <v>1062</v>
      </c>
      <c r="I288" s="100" t="s">
        <v>1063</v>
      </c>
      <c r="J288" s="100" t="s">
        <v>1064</v>
      </c>
      <c r="K288" s="99">
        <v>1</v>
      </c>
      <c r="L288" s="123">
        <v>43690</v>
      </c>
      <c r="M288" s="200">
        <v>44012</v>
      </c>
      <c r="N288" s="88">
        <f t="shared" si="103"/>
        <v>46</v>
      </c>
      <c r="O288" s="99" t="s">
        <v>1662</v>
      </c>
      <c r="P288" s="90">
        <v>1</v>
      </c>
      <c r="Q288" s="92">
        <f t="shared" si="92"/>
        <v>100</v>
      </c>
      <c r="R288" s="93">
        <f t="shared" si="93"/>
        <v>46</v>
      </c>
      <c r="S288" s="93">
        <f t="shared" si="94"/>
        <v>46</v>
      </c>
      <c r="T288" s="93">
        <f t="shared" si="95"/>
        <v>46</v>
      </c>
      <c r="U288" s="94" t="str">
        <f t="shared" si="96"/>
        <v>CUMPLIDA</v>
      </c>
      <c r="V288" s="94" t="str">
        <f t="shared" si="97"/>
        <v>CUMPLIDO</v>
      </c>
      <c r="W288" s="127" t="s">
        <v>1009</v>
      </c>
      <c r="X288" s="81" t="str">
        <f t="shared" si="101"/>
        <v>H52AF18</v>
      </c>
      <c r="Y288" s="95">
        <f t="shared" si="98"/>
        <v>1</v>
      </c>
      <c r="Z288" s="95" t="str">
        <f t="shared" si="102"/>
        <v>H52AF18 - 1</v>
      </c>
      <c r="AA288" s="77">
        <f t="shared" si="105"/>
        <v>5</v>
      </c>
      <c r="AB288" s="77">
        <f t="shared" si="106"/>
        <v>5</v>
      </c>
      <c r="AC288" s="77" t="str">
        <f t="shared" si="99"/>
        <v>H52AF18.</v>
      </c>
      <c r="AD288" s="77" t="str">
        <f t="shared" si="107"/>
        <v>H52AF18</v>
      </c>
      <c r="AE288" s="96"/>
      <c r="AF288" s="97"/>
      <c r="AG288" s="98"/>
    </row>
    <row r="289" spans="1:33" s="10" customFormat="1" ht="350.1" customHeight="1" x14ac:dyDescent="0.2">
      <c r="A289" s="81">
        <f>IF(ISBLANK(D289),"",COUNTA($D$2:D289))</f>
        <v>217</v>
      </c>
      <c r="B289" s="82">
        <f t="shared" si="104"/>
        <v>288</v>
      </c>
      <c r="C289" s="90"/>
      <c r="D289" s="90" t="s">
        <v>676</v>
      </c>
      <c r="E289" s="90" t="s">
        <v>1034</v>
      </c>
      <c r="F289" s="109" t="s">
        <v>1307</v>
      </c>
      <c r="G289" s="109" t="s">
        <v>1065</v>
      </c>
      <c r="H289" s="137" t="s">
        <v>1066</v>
      </c>
      <c r="I289" s="109" t="s">
        <v>1479</v>
      </c>
      <c r="J289" s="109" t="s">
        <v>1480</v>
      </c>
      <c r="K289" s="90">
        <v>1</v>
      </c>
      <c r="L289" s="122">
        <v>43690</v>
      </c>
      <c r="M289" s="192">
        <v>43830</v>
      </c>
      <c r="N289" s="88">
        <f t="shared" si="103"/>
        <v>20</v>
      </c>
      <c r="O289" s="90" t="s">
        <v>1637</v>
      </c>
      <c r="P289" s="90">
        <v>0</v>
      </c>
      <c r="Q289" s="92">
        <f t="shared" si="92"/>
        <v>0</v>
      </c>
      <c r="R289" s="93">
        <f t="shared" si="93"/>
        <v>0</v>
      </c>
      <c r="S289" s="93">
        <f t="shared" si="94"/>
        <v>0</v>
      </c>
      <c r="T289" s="93">
        <f t="shared" si="95"/>
        <v>20</v>
      </c>
      <c r="U289" s="94" t="str">
        <f t="shared" si="96"/>
        <v>VENCIDA</v>
      </c>
      <c r="V289" s="94" t="str">
        <f t="shared" si="97"/>
        <v>VENCIDO</v>
      </c>
      <c r="W289" s="127" t="s">
        <v>1009</v>
      </c>
      <c r="X289" s="81" t="str">
        <f t="shared" si="101"/>
        <v>H53AF18</v>
      </c>
      <c r="Y289" s="95">
        <f t="shared" si="98"/>
        <v>1</v>
      </c>
      <c r="Z289" s="95" t="str">
        <f t="shared" si="102"/>
        <v>H53AF18 - 1</v>
      </c>
      <c r="AA289" s="77">
        <f t="shared" si="105"/>
        <v>1</v>
      </c>
      <c r="AB289" s="77">
        <f t="shared" si="106"/>
        <v>1</v>
      </c>
      <c r="AC289" s="77" t="str">
        <f t="shared" si="99"/>
        <v>H53AF18.</v>
      </c>
      <c r="AD289" s="77" t="str">
        <f t="shared" si="107"/>
        <v>H53AF18</v>
      </c>
      <c r="AE289" s="96"/>
      <c r="AF289" s="97"/>
      <c r="AG289" s="98"/>
    </row>
    <row r="290" spans="1:33" s="10" customFormat="1" ht="350.1" customHeight="1" x14ac:dyDescent="0.2">
      <c r="A290" s="81">
        <f>IF(ISBLANK(D290),"",COUNTA($D$2:D290))</f>
        <v>218</v>
      </c>
      <c r="B290" s="82">
        <f t="shared" si="104"/>
        <v>289</v>
      </c>
      <c r="C290" s="90"/>
      <c r="D290" s="90" t="s">
        <v>676</v>
      </c>
      <c r="E290" s="90" t="s">
        <v>1034</v>
      </c>
      <c r="F290" s="109" t="s">
        <v>1308</v>
      </c>
      <c r="G290" s="109" t="s">
        <v>1067</v>
      </c>
      <c r="H290" s="129" t="s">
        <v>1900</v>
      </c>
      <c r="I290" s="129" t="s">
        <v>1481</v>
      </c>
      <c r="J290" s="129" t="s">
        <v>1482</v>
      </c>
      <c r="K290" s="132">
        <v>1</v>
      </c>
      <c r="L290" s="133">
        <v>43690</v>
      </c>
      <c r="M290" s="203">
        <v>43830</v>
      </c>
      <c r="N290" s="88">
        <f t="shared" si="103"/>
        <v>20</v>
      </c>
      <c r="O290" s="90" t="s">
        <v>1632</v>
      </c>
      <c r="P290" s="99">
        <v>0.7</v>
      </c>
      <c r="Q290" s="92">
        <f t="shared" si="92"/>
        <v>70</v>
      </c>
      <c r="R290" s="93">
        <f t="shared" si="93"/>
        <v>14</v>
      </c>
      <c r="S290" s="93">
        <f t="shared" si="94"/>
        <v>14</v>
      </c>
      <c r="T290" s="93">
        <f t="shared" si="95"/>
        <v>20</v>
      </c>
      <c r="U290" s="94" t="str">
        <f t="shared" si="96"/>
        <v>VENCIDA</v>
      </c>
      <c r="V290" s="94" t="str">
        <f t="shared" si="97"/>
        <v>VENCIDO</v>
      </c>
      <c r="W290" s="127" t="s">
        <v>1009</v>
      </c>
      <c r="X290" s="81" t="str">
        <f t="shared" si="101"/>
        <v xml:space="preserve">
H54AF18</v>
      </c>
      <c r="Y290" s="95">
        <f t="shared" si="98"/>
        <v>1</v>
      </c>
      <c r="Z290" s="95" t="str">
        <f t="shared" si="102"/>
        <v xml:space="preserve">
H54AF18 - 1</v>
      </c>
      <c r="AA290" s="77">
        <f t="shared" si="105"/>
        <v>1</v>
      </c>
      <c r="AB290" s="77">
        <f t="shared" si="106"/>
        <v>1</v>
      </c>
      <c r="AC290" s="77" t="str">
        <f t="shared" si="99"/>
        <v xml:space="preserve">
H54AF18.</v>
      </c>
      <c r="AD290" s="77" t="str">
        <f t="shared" si="107"/>
        <v xml:space="preserve">
H54AF18</v>
      </c>
      <c r="AE290" s="96"/>
      <c r="AF290" s="97"/>
      <c r="AG290" s="98"/>
    </row>
    <row r="291" spans="1:33" s="10" customFormat="1" ht="350.1" customHeight="1" x14ac:dyDescent="0.2">
      <c r="A291" s="81">
        <f>IF(ISBLANK(D291),"",COUNTA($D$2:D291))</f>
        <v>219</v>
      </c>
      <c r="B291" s="82">
        <f t="shared" si="104"/>
        <v>290</v>
      </c>
      <c r="C291" s="90"/>
      <c r="D291" s="90" t="s">
        <v>1278</v>
      </c>
      <c r="E291" s="90" t="s">
        <v>1034</v>
      </c>
      <c r="F291" s="109" t="s">
        <v>1309</v>
      </c>
      <c r="G291" s="109" t="s">
        <v>1068</v>
      </c>
      <c r="H291" s="129" t="s">
        <v>1899</v>
      </c>
      <c r="I291" s="129" t="s">
        <v>1074</v>
      </c>
      <c r="J291" s="129" t="s">
        <v>1483</v>
      </c>
      <c r="K291" s="132">
        <v>1</v>
      </c>
      <c r="L291" s="133">
        <v>43690</v>
      </c>
      <c r="M291" s="203">
        <v>43830</v>
      </c>
      <c r="N291" s="88">
        <f t="shared" si="103"/>
        <v>20</v>
      </c>
      <c r="O291" s="90" t="s">
        <v>1632</v>
      </c>
      <c r="P291" s="90">
        <v>0.3</v>
      </c>
      <c r="Q291" s="92">
        <f t="shared" si="92"/>
        <v>30</v>
      </c>
      <c r="R291" s="93">
        <f t="shared" si="93"/>
        <v>6</v>
      </c>
      <c r="S291" s="93">
        <f t="shared" si="94"/>
        <v>6</v>
      </c>
      <c r="T291" s="93">
        <f t="shared" si="95"/>
        <v>20</v>
      </c>
      <c r="U291" s="94" t="str">
        <f t="shared" si="96"/>
        <v>VENCIDA</v>
      </c>
      <c r="V291" s="94" t="str">
        <f t="shared" si="97"/>
        <v>VENCIDO</v>
      </c>
      <c r="W291" s="127" t="s">
        <v>1009</v>
      </c>
      <c r="X291" s="81" t="str">
        <f t="shared" si="101"/>
        <v>H55AF18</v>
      </c>
      <c r="Y291" s="95">
        <f t="shared" si="98"/>
        <v>1</v>
      </c>
      <c r="Z291" s="95" t="str">
        <f t="shared" si="102"/>
        <v>H55AF18 - 1</v>
      </c>
      <c r="AA291" s="77">
        <f t="shared" si="105"/>
        <v>1</v>
      </c>
      <c r="AB291" s="77">
        <f t="shared" si="106"/>
        <v>1</v>
      </c>
      <c r="AC291" s="77" t="str">
        <f t="shared" si="99"/>
        <v>H55AF18.</v>
      </c>
      <c r="AD291" s="77" t="str">
        <f t="shared" si="107"/>
        <v>H55AF18</v>
      </c>
      <c r="AE291" s="96"/>
      <c r="AF291" s="97"/>
      <c r="AG291" s="98"/>
    </row>
    <row r="292" spans="1:33" s="10" customFormat="1" ht="350.1" customHeight="1" x14ac:dyDescent="0.2">
      <c r="A292" s="81">
        <f>IF(ISBLANK(D292),"",COUNTA($D$2:D292))</f>
        <v>220</v>
      </c>
      <c r="B292" s="82">
        <f t="shared" si="104"/>
        <v>291</v>
      </c>
      <c r="C292" s="90"/>
      <c r="D292" s="90" t="s">
        <v>677</v>
      </c>
      <c r="E292" s="90" t="s">
        <v>1034</v>
      </c>
      <c r="F292" s="100" t="s">
        <v>1310</v>
      </c>
      <c r="G292" s="100" t="s">
        <v>1069</v>
      </c>
      <c r="H292" s="100" t="s">
        <v>1070</v>
      </c>
      <c r="I292" s="100" t="s">
        <v>1071</v>
      </c>
      <c r="J292" s="100" t="s">
        <v>1072</v>
      </c>
      <c r="K292" s="99">
        <v>1</v>
      </c>
      <c r="L292" s="123">
        <v>43690</v>
      </c>
      <c r="M292" s="200">
        <v>43753</v>
      </c>
      <c r="N292" s="88">
        <f t="shared" si="103"/>
        <v>9</v>
      </c>
      <c r="O292" s="99" t="s">
        <v>419</v>
      </c>
      <c r="P292" s="99">
        <v>1</v>
      </c>
      <c r="Q292" s="92">
        <f t="shared" si="92"/>
        <v>100</v>
      </c>
      <c r="R292" s="93">
        <f t="shared" si="93"/>
        <v>9</v>
      </c>
      <c r="S292" s="93">
        <f t="shared" si="94"/>
        <v>9</v>
      </c>
      <c r="T292" s="93">
        <f t="shared" si="95"/>
        <v>9</v>
      </c>
      <c r="U292" s="94" t="str">
        <f t="shared" si="96"/>
        <v>CUMPLIDA</v>
      </c>
      <c r="V292" s="94" t="str">
        <f t="shared" si="97"/>
        <v>CUMPLIDO</v>
      </c>
      <c r="W292" s="127" t="s">
        <v>1009</v>
      </c>
      <c r="X292" s="81" t="str">
        <f t="shared" si="101"/>
        <v>H57AF18</v>
      </c>
      <c r="Y292" s="95">
        <f t="shared" si="98"/>
        <v>1</v>
      </c>
      <c r="Z292" s="95" t="str">
        <f t="shared" si="102"/>
        <v>H57AF18 - 1</v>
      </c>
      <c r="AA292" s="77">
        <f t="shared" si="105"/>
        <v>5</v>
      </c>
      <c r="AB292" s="77">
        <f t="shared" si="106"/>
        <v>5</v>
      </c>
      <c r="AC292" s="77" t="str">
        <f t="shared" si="99"/>
        <v>H57AF18.</v>
      </c>
      <c r="AD292" s="77" t="str">
        <f t="shared" si="107"/>
        <v>H57AF18</v>
      </c>
      <c r="AE292" s="96"/>
      <c r="AF292" s="97"/>
      <c r="AG292" s="98"/>
    </row>
    <row r="293" spans="1:33" s="10" customFormat="1" ht="350.1" customHeight="1" x14ac:dyDescent="0.2">
      <c r="A293" s="81">
        <f>IF(ISBLANK(D293),"",COUNTA($D$2:D293))</f>
        <v>221</v>
      </c>
      <c r="B293" s="82">
        <f t="shared" si="104"/>
        <v>292</v>
      </c>
      <c r="C293" s="90"/>
      <c r="D293" s="90" t="s">
        <v>981</v>
      </c>
      <c r="E293" s="90" t="s">
        <v>930</v>
      </c>
      <c r="F293" s="100" t="s">
        <v>999</v>
      </c>
      <c r="G293" s="100" t="s">
        <v>983</v>
      </c>
      <c r="H293" s="109" t="s">
        <v>984</v>
      </c>
      <c r="I293" s="109" t="s">
        <v>985</v>
      </c>
      <c r="J293" s="90" t="s">
        <v>885</v>
      </c>
      <c r="K293" s="90">
        <v>1</v>
      </c>
      <c r="L293" s="122">
        <v>43480</v>
      </c>
      <c r="M293" s="192">
        <v>43524</v>
      </c>
      <c r="N293" s="88">
        <f t="shared" si="103"/>
        <v>6.2857142857142856</v>
      </c>
      <c r="O293" s="90" t="s">
        <v>419</v>
      </c>
      <c r="P293" s="90">
        <v>0.4</v>
      </c>
      <c r="Q293" s="92">
        <f t="shared" si="92"/>
        <v>40</v>
      </c>
      <c r="R293" s="93">
        <f t="shared" si="93"/>
        <v>2.5142857142857142</v>
      </c>
      <c r="S293" s="93">
        <f t="shared" si="94"/>
        <v>2.5142857142857142</v>
      </c>
      <c r="T293" s="93">
        <f t="shared" si="95"/>
        <v>6.2857142857142856</v>
      </c>
      <c r="U293" s="94" t="str">
        <f t="shared" si="96"/>
        <v>VENCIDA</v>
      </c>
      <c r="V293" s="94" t="str">
        <f t="shared" si="97"/>
        <v>VENCIDO</v>
      </c>
      <c r="W293" s="127" t="s">
        <v>998</v>
      </c>
      <c r="X293" s="81" t="str">
        <f t="shared" si="101"/>
        <v>H1APCSMF18</v>
      </c>
      <c r="Y293" s="95">
        <f t="shared" si="98"/>
        <v>1</v>
      </c>
      <c r="Z293" s="95" t="str">
        <f t="shared" si="102"/>
        <v>H1APCSMF18 - 1</v>
      </c>
      <c r="AA293" s="77">
        <f t="shared" si="105"/>
        <v>1</v>
      </c>
      <c r="AB293" s="77">
        <f t="shared" si="106"/>
        <v>1</v>
      </c>
      <c r="AC293" s="77" t="str">
        <f t="shared" si="99"/>
        <v>H1APCSMF18.</v>
      </c>
      <c r="AD293" s="77" t="str">
        <f t="shared" si="107"/>
        <v>H1APCSMF18</v>
      </c>
      <c r="AE293" s="96"/>
      <c r="AF293" s="97"/>
      <c r="AG293" s="98"/>
    </row>
    <row r="294" spans="1:33" s="10" customFormat="1" ht="350.1" customHeight="1" x14ac:dyDescent="0.2">
      <c r="A294" s="81">
        <f>IF(ISBLANK(D294),"",COUNTA($D$2:D294))</f>
        <v>222</v>
      </c>
      <c r="B294" s="82">
        <f t="shared" si="104"/>
        <v>293</v>
      </c>
      <c r="C294" s="90"/>
      <c r="D294" s="90" t="s">
        <v>982</v>
      </c>
      <c r="E294" s="90" t="s">
        <v>930</v>
      </c>
      <c r="F294" s="100" t="s">
        <v>1000</v>
      </c>
      <c r="G294" s="100" t="s">
        <v>986</v>
      </c>
      <c r="H294" s="109" t="s">
        <v>987</v>
      </c>
      <c r="I294" s="109" t="s">
        <v>880</v>
      </c>
      <c r="J294" s="90" t="s">
        <v>885</v>
      </c>
      <c r="K294" s="90">
        <v>1</v>
      </c>
      <c r="L294" s="122">
        <v>43480</v>
      </c>
      <c r="M294" s="192">
        <v>43524</v>
      </c>
      <c r="N294" s="88">
        <f t="shared" si="103"/>
        <v>6.2857142857142856</v>
      </c>
      <c r="O294" s="90" t="s">
        <v>419</v>
      </c>
      <c r="P294" s="90">
        <v>0.4</v>
      </c>
      <c r="Q294" s="92">
        <f t="shared" si="92"/>
        <v>40</v>
      </c>
      <c r="R294" s="93">
        <f t="shared" si="93"/>
        <v>2.5142857142857142</v>
      </c>
      <c r="S294" s="93">
        <f t="shared" si="94"/>
        <v>2.5142857142857142</v>
      </c>
      <c r="T294" s="93">
        <f t="shared" si="95"/>
        <v>6.2857142857142856</v>
      </c>
      <c r="U294" s="94" t="str">
        <f t="shared" si="96"/>
        <v>VENCIDA</v>
      </c>
      <c r="V294" s="94" t="str">
        <f t="shared" si="97"/>
        <v>VENCIDO</v>
      </c>
      <c r="W294" s="127" t="s">
        <v>998</v>
      </c>
      <c r="X294" s="81" t="str">
        <f t="shared" si="101"/>
        <v>H2APCSMF18</v>
      </c>
      <c r="Y294" s="95">
        <f t="shared" si="98"/>
        <v>1</v>
      </c>
      <c r="Z294" s="95" t="str">
        <f t="shared" si="102"/>
        <v>H2APCSMF18 - 1</v>
      </c>
      <c r="AA294" s="77">
        <f t="shared" si="105"/>
        <v>1</v>
      </c>
      <c r="AB294" s="77">
        <f t="shared" si="106"/>
        <v>1</v>
      </c>
      <c r="AC294" s="77" t="str">
        <f t="shared" si="99"/>
        <v>H2APCSMF18.</v>
      </c>
      <c r="AD294" s="77" t="str">
        <f t="shared" si="107"/>
        <v>H2APCSMF18</v>
      </c>
      <c r="AE294" s="96"/>
      <c r="AF294" s="97"/>
      <c r="AG294" s="98"/>
    </row>
    <row r="295" spans="1:33" s="10" customFormat="1" ht="350.1" customHeight="1" x14ac:dyDescent="0.2">
      <c r="A295" s="81">
        <f>IF(ISBLANK(D295),"",COUNTA($D$2:D295))</f>
        <v>223</v>
      </c>
      <c r="B295" s="82">
        <f t="shared" si="104"/>
        <v>294</v>
      </c>
      <c r="C295" s="90"/>
      <c r="D295" s="90" t="s">
        <v>677</v>
      </c>
      <c r="E295" s="90" t="s">
        <v>995</v>
      </c>
      <c r="F295" s="100" t="s">
        <v>1001</v>
      </c>
      <c r="G295" s="100" t="s">
        <v>988</v>
      </c>
      <c r="H295" s="109" t="s">
        <v>989</v>
      </c>
      <c r="I295" s="109" t="s">
        <v>990</v>
      </c>
      <c r="J295" s="90" t="s">
        <v>991</v>
      </c>
      <c r="K295" s="90">
        <v>1</v>
      </c>
      <c r="L295" s="122">
        <v>43480</v>
      </c>
      <c r="M295" s="192">
        <v>43524</v>
      </c>
      <c r="N295" s="88">
        <f t="shared" si="103"/>
        <v>6.2857142857142856</v>
      </c>
      <c r="O295" s="90" t="s">
        <v>419</v>
      </c>
      <c r="P295" s="90">
        <v>1</v>
      </c>
      <c r="Q295" s="92">
        <f t="shared" si="92"/>
        <v>100</v>
      </c>
      <c r="R295" s="93">
        <f t="shared" si="93"/>
        <v>6.2857142857142856</v>
      </c>
      <c r="S295" s="93">
        <f t="shared" si="94"/>
        <v>6.2857142857142856</v>
      </c>
      <c r="T295" s="93">
        <f t="shared" si="95"/>
        <v>6.2857142857142856</v>
      </c>
      <c r="U295" s="94" t="str">
        <f t="shared" si="96"/>
        <v>CUMPLIDA</v>
      </c>
      <c r="V295" s="94" t="str">
        <f t="shared" si="97"/>
        <v>CUMPLIDO</v>
      </c>
      <c r="W295" s="127" t="s">
        <v>998</v>
      </c>
      <c r="X295" s="81" t="str">
        <f t="shared" si="101"/>
        <v>H5APCSMF18</v>
      </c>
      <c r="Y295" s="95">
        <f t="shared" si="98"/>
        <v>1</v>
      </c>
      <c r="Z295" s="95" t="str">
        <f t="shared" si="102"/>
        <v>H5APCSMF18 - 1</v>
      </c>
      <c r="AA295" s="77">
        <f t="shared" si="105"/>
        <v>5</v>
      </c>
      <c r="AB295" s="77">
        <f t="shared" si="106"/>
        <v>5</v>
      </c>
      <c r="AC295" s="77" t="str">
        <f t="shared" si="99"/>
        <v>H5APCSMF18.</v>
      </c>
      <c r="AD295" s="77" t="str">
        <f t="shared" si="107"/>
        <v>H5APCSMF18</v>
      </c>
      <c r="AE295" s="96"/>
      <c r="AF295" s="97"/>
      <c r="AG295" s="98"/>
    </row>
    <row r="296" spans="1:33" s="10" customFormat="1" ht="350.1" customHeight="1" x14ac:dyDescent="0.2">
      <c r="A296" s="81">
        <f>IF(ISBLANK(D296),"",COUNTA($D$2:D296))</f>
        <v>224</v>
      </c>
      <c r="B296" s="82">
        <f t="shared" si="104"/>
        <v>295</v>
      </c>
      <c r="C296" s="90"/>
      <c r="D296" s="90" t="s">
        <v>981</v>
      </c>
      <c r="E296" s="90" t="s">
        <v>930</v>
      </c>
      <c r="F296" s="100" t="s">
        <v>1002</v>
      </c>
      <c r="G296" s="100" t="s">
        <v>992</v>
      </c>
      <c r="H296" s="109" t="s">
        <v>993</v>
      </c>
      <c r="I296" s="109" t="s">
        <v>994</v>
      </c>
      <c r="J296" s="90" t="s">
        <v>885</v>
      </c>
      <c r="K296" s="90">
        <v>1</v>
      </c>
      <c r="L296" s="122">
        <v>43480</v>
      </c>
      <c r="M296" s="192">
        <v>43524</v>
      </c>
      <c r="N296" s="88">
        <f t="shared" si="103"/>
        <v>6.2857142857142856</v>
      </c>
      <c r="O296" s="90" t="s">
        <v>419</v>
      </c>
      <c r="P296" s="90">
        <v>0.4</v>
      </c>
      <c r="Q296" s="92">
        <f t="shared" si="92"/>
        <v>40</v>
      </c>
      <c r="R296" s="93">
        <f t="shared" si="93"/>
        <v>2.5142857142857142</v>
      </c>
      <c r="S296" s="93">
        <f t="shared" si="94"/>
        <v>2.5142857142857142</v>
      </c>
      <c r="T296" s="93">
        <f t="shared" si="95"/>
        <v>6.2857142857142856</v>
      </c>
      <c r="U296" s="94" t="str">
        <f t="shared" si="96"/>
        <v>VENCIDA</v>
      </c>
      <c r="V296" s="94" t="str">
        <f t="shared" si="97"/>
        <v>VENCIDO</v>
      </c>
      <c r="W296" s="127" t="s">
        <v>998</v>
      </c>
      <c r="X296" s="81" t="str">
        <f t="shared" si="101"/>
        <v>H6APCSMF18</v>
      </c>
      <c r="Y296" s="95">
        <f t="shared" si="98"/>
        <v>1</v>
      </c>
      <c r="Z296" s="95" t="str">
        <f t="shared" si="102"/>
        <v>H6APCSMF18 - 1</v>
      </c>
      <c r="AA296" s="77">
        <f t="shared" si="105"/>
        <v>1</v>
      </c>
      <c r="AB296" s="77">
        <f t="shared" si="106"/>
        <v>1</v>
      </c>
      <c r="AC296" s="77" t="str">
        <f t="shared" si="99"/>
        <v>H6APCSMF18.</v>
      </c>
      <c r="AD296" s="77" t="str">
        <f t="shared" si="107"/>
        <v>H6APCSMF18</v>
      </c>
      <c r="AE296" s="96"/>
      <c r="AF296" s="97"/>
      <c r="AG296" s="98"/>
    </row>
    <row r="297" spans="1:33" s="10" customFormat="1" ht="350.1" customHeight="1" x14ac:dyDescent="0.2">
      <c r="A297" s="81">
        <f>IF(ISBLANK(D297),"",COUNTA($D$2:D297))</f>
        <v>225</v>
      </c>
      <c r="B297" s="82">
        <f t="shared" si="104"/>
        <v>296</v>
      </c>
      <c r="C297" s="90"/>
      <c r="D297" s="90" t="s">
        <v>765</v>
      </c>
      <c r="E297" s="90" t="s">
        <v>927</v>
      </c>
      <c r="F297" s="100" t="s">
        <v>829</v>
      </c>
      <c r="G297" s="100" t="s">
        <v>830</v>
      </c>
      <c r="H297" s="109" t="s">
        <v>891</v>
      </c>
      <c r="I297" s="109" t="s">
        <v>879</v>
      </c>
      <c r="J297" s="90" t="s">
        <v>892</v>
      </c>
      <c r="K297" s="90">
        <v>1</v>
      </c>
      <c r="L297" s="122">
        <v>43467</v>
      </c>
      <c r="M297" s="192">
        <v>43524</v>
      </c>
      <c r="N297" s="88">
        <f t="shared" si="103"/>
        <v>8.1428571428571423</v>
      </c>
      <c r="O297" s="90" t="s">
        <v>1638</v>
      </c>
      <c r="P297" s="90">
        <v>0</v>
      </c>
      <c r="Q297" s="92">
        <f t="shared" si="92"/>
        <v>0</v>
      </c>
      <c r="R297" s="93">
        <f t="shared" si="93"/>
        <v>0</v>
      </c>
      <c r="S297" s="93">
        <f t="shared" si="94"/>
        <v>0</v>
      </c>
      <c r="T297" s="93">
        <f t="shared" si="95"/>
        <v>8.1428571428571423</v>
      </c>
      <c r="U297" s="94" t="str">
        <f t="shared" si="96"/>
        <v>VENCIDA</v>
      </c>
      <c r="V297" s="94" t="str">
        <f t="shared" si="97"/>
        <v>VENCIDO</v>
      </c>
      <c r="W297" s="138" t="s">
        <v>890</v>
      </c>
      <c r="X297" s="81" t="str">
        <f t="shared" si="101"/>
        <v>H1ACSRT17</v>
      </c>
      <c r="Y297" s="95">
        <f t="shared" si="98"/>
        <v>1</v>
      </c>
      <c r="Z297" s="95" t="str">
        <f t="shared" si="102"/>
        <v>H1ACSRT17 - 1</v>
      </c>
      <c r="AA297" s="77">
        <f t="shared" si="105"/>
        <v>1</v>
      </c>
      <c r="AB297" s="77">
        <f t="shared" si="106"/>
        <v>1</v>
      </c>
      <c r="AC297" s="77" t="str">
        <f t="shared" si="99"/>
        <v>H1ACSRT17.</v>
      </c>
      <c r="AD297" s="77" t="str">
        <f t="shared" si="107"/>
        <v>H1ACSRT17</v>
      </c>
      <c r="AE297" s="96"/>
      <c r="AF297" s="97"/>
      <c r="AG297" s="98"/>
    </row>
    <row r="298" spans="1:33" s="10" customFormat="1" ht="350.1" customHeight="1" x14ac:dyDescent="0.2">
      <c r="A298" s="81">
        <f>IF(ISBLANK(D298),"",COUNTA($D$2:D298))</f>
        <v>226</v>
      </c>
      <c r="B298" s="82">
        <f t="shared" si="104"/>
        <v>297</v>
      </c>
      <c r="C298" s="90"/>
      <c r="D298" s="90" t="s">
        <v>676</v>
      </c>
      <c r="E298" s="90" t="s">
        <v>929</v>
      </c>
      <c r="F298" s="100" t="s">
        <v>978</v>
      </c>
      <c r="G298" s="100" t="s">
        <v>928</v>
      </c>
      <c r="H298" s="109" t="s">
        <v>893</v>
      </c>
      <c r="I298" s="109" t="s">
        <v>894</v>
      </c>
      <c r="J298" s="90" t="s">
        <v>895</v>
      </c>
      <c r="K298" s="90">
        <v>1</v>
      </c>
      <c r="L298" s="122">
        <v>43467</v>
      </c>
      <c r="M298" s="192">
        <v>43524</v>
      </c>
      <c r="N298" s="88">
        <f t="shared" si="103"/>
        <v>8.1428571428571423</v>
      </c>
      <c r="O298" s="90" t="s">
        <v>1638</v>
      </c>
      <c r="P298" s="90">
        <v>0</v>
      </c>
      <c r="Q298" s="92">
        <f t="shared" si="92"/>
        <v>0</v>
      </c>
      <c r="R298" s="93">
        <f t="shared" si="93"/>
        <v>0</v>
      </c>
      <c r="S298" s="93">
        <f t="shared" si="94"/>
        <v>0</v>
      </c>
      <c r="T298" s="93">
        <f t="shared" si="95"/>
        <v>8.1428571428571423</v>
      </c>
      <c r="U298" s="94" t="str">
        <f t="shared" si="96"/>
        <v>VENCIDA</v>
      </c>
      <c r="V298" s="94" t="str">
        <f t="shared" si="97"/>
        <v>VENCIDO</v>
      </c>
      <c r="W298" s="138" t="s">
        <v>890</v>
      </c>
      <c r="X298" s="81" t="str">
        <f t="shared" si="101"/>
        <v>H2ACSRT17</v>
      </c>
      <c r="Y298" s="95">
        <f t="shared" si="98"/>
        <v>1</v>
      </c>
      <c r="Z298" s="95" t="str">
        <f t="shared" si="102"/>
        <v>H2ACSRT17 - 1</v>
      </c>
      <c r="AA298" s="77">
        <f t="shared" si="105"/>
        <v>1</v>
      </c>
      <c r="AB298" s="77">
        <f t="shared" si="106"/>
        <v>1</v>
      </c>
      <c r="AC298" s="77" t="str">
        <f t="shared" si="99"/>
        <v>H2ACSRT17.</v>
      </c>
      <c r="AD298" s="77" t="str">
        <f t="shared" si="107"/>
        <v>H2ACSRT17</v>
      </c>
      <c r="AE298" s="96"/>
      <c r="AF298" s="97"/>
      <c r="AG298" s="98"/>
    </row>
    <row r="299" spans="1:33" s="10" customFormat="1" ht="350.1" customHeight="1" x14ac:dyDescent="0.2">
      <c r="A299" s="81">
        <f>IF(ISBLANK(D299),"",COUNTA($D$2:D299))</f>
        <v>227</v>
      </c>
      <c r="B299" s="82">
        <f t="shared" si="104"/>
        <v>298</v>
      </c>
      <c r="C299" s="90"/>
      <c r="D299" s="90" t="s">
        <v>676</v>
      </c>
      <c r="E299" s="90" t="s">
        <v>930</v>
      </c>
      <c r="F299" s="100" t="s">
        <v>831</v>
      </c>
      <c r="G299" s="100" t="s">
        <v>832</v>
      </c>
      <c r="H299" s="109" t="s">
        <v>893</v>
      </c>
      <c r="I299" s="109" t="s">
        <v>896</v>
      </c>
      <c r="J299" s="90" t="s">
        <v>895</v>
      </c>
      <c r="K299" s="90">
        <v>1</v>
      </c>
      <c r="L299" s="122">
        <v>43467</v>
      </c>
      <c r="M299" s="192">
        <v>43524</v>
      </c>
      <c r="N299" s="88">
        <f t="shared" si="103"/>
        <v>8.1428571428571423</v>
      </c>
      <c r="O299" s="90" t="s">
        <v>1638</v>
      </c>
      <c r="P299" s="90">
        <v>0</v>
      </c>
      <c r="Q299" s="92">
        <f t="shared" si="92"/>
        <v>0</v>
      </c>
      <c r="R299" s="93">
        <f t="shared" si="93"/>
        <v>0</v>
      </c>
      <c r="S299" s="93">
        <f t="shared" si="94"/>
        <v>0</v>
      </c>
      <c r="T299" s="93">
        <f t="shared" si="95"/>
        <v>8.1428571428571423</v>
      </c>
      <c r="U299" s="94" t="str">
        <f t="shared" si="96"/>
        <v>VENCIDA</v>
      </c>
      <c r="V299" s="94" t="str">
        <f t="shared" si="97"/>
        <v>VENCIDO</v>
      </c>
      <c r="W299" s="138" t="s">
        <v>890</v>
      </c>
      <c r="X299" s="81" t="str">
        <f t="shared" si="101"/>
        <v>H3ACSRT17</v>
      </c>
      <c r="Y299" s="95">
        <f t="shared" si="98"/>
        <v>1</v>
      </c>
      <c r="Z299" s="95" t="str">
        <f t="shared" si="102"/>
        <v>H3ACSRT17 - 1</v>
      </c>
      <c r="AA299" s="77">
        <f t="shared" si="105"/>
        <v>1</v>
      </c>
      <c r="AB299" s="77">
        <f t="shared" si="106"/>
        <v>1</v>
      </c>
      <c r="AC299" s="77" t="str">
        <f t="shared" si="99"/>
        <v>H3ACSRT17.</v>
      </c>
      <c r="AD299" s="77" t="str">
        <f t="shared" si="107"/>
        <v>H3ACSRT17</v>
      </c>
      <c r="AE299" s="96"/>
      <c r="AF299" s="97"/>
      <c r="AG299" s="98"/>
    </row>
    <row r="300" spans="1:33" s="10" customFormat="1" ht="350.1" customHeight="1" x14ac:dyDescent="0.2">
      <c r="A300" s="81">
        <f>IF(ISBLANK(D300),"",COUNTA($D$2:D300))</f>
        <v>228</v>
      </c>
      <c r="B300" s="82">
        <f t="shared" si="104"/>
        <v>299</v>
      </c>
      <c r="C300" s="90"/>
      <c r="D300" s="90" t="s">
        <v>676</v>
      </c>
      <c r="E300" s="90" t="s">
        <v>931</v>
      </c>
      <c r="F300" s="100" t="s">
        <v>833</v>
      </c>
      <c r="G300" s="100" t="s">
        <v>910</v>
      </c>
      <c r="H300" s="109" t="s">
        <v>897</v>
      </c>
      <c r="I300" s="109" t="s">
        <v>898</v>
      </c>
      <c r="J300" s="90" t="s">
        <v>892</v>
      </c>
      <c r="K300" s="90">
        <v>1</v>
      </c>
      <c r="L300" s="122">
        <v>43467</v>
      </c>
      <c r="M300" s="192">
        <v>43524</v>
      </c>
      <c r="N300" s="88">
        <f t="shared" si="103"/>
        <v>8.1428571428571423</v>
      </c>
      <c r="O300" s="90" t="s">
        <v>1638</v>
      </c>
      <c r="P300" s="90">
        <v>0</v>
      </c>
      <c r="Q300" s="92">
        <f t="shared" si="92"/>
        <v>0</v>
      </c>
      <c r="R300" s="93">
        <f t="shared" si="93"/>
        <v>0</v>
      </c>
      <c r="S300" s="93">
        <f t="shared" si="94"/>
        <v>0</v>
      </c>
      <c r="T300" s="93">
        <f t="shared" si="95"/>
        <v>8.1428571428571423</v>
      </c>
      <c r="U300" s="94" t="str">
        <f t="shared" si="96"/>
        <v>VENCIDA</v>
      </c>
      <c r="V300" s="94" t="str">
        <f t="shared" si="97"/>
        <v>VENCIDO</v>
      </c>
      <c r="W300" s="138" t="s">
        <v>890</v>
      </c>
      <c r="X300" s="81" t="str">
        <f t="shared" si="101"/>
        <v>H4ACSRT17</v>
      </c>
      <c r="Y300" s="95">
        <f t="shared" si="98"/>
        <v>1</v>
      </c>
      <c r="Z300" s="95" t="str">
        <f t="shared" si="102"/>
        <v>H4ACSRT17 - 1</v>
      </c>
      <c r="AA300" s="77">
        <f t="shared" si="105"/>
        <v>1</v>
      </c>
      <c r="AB300" s="77">
        <f t="shared" si="106"/>
        <v>1</v>
      </c>
      <c r="AC300" s="77" t="str">
        <f t="shared" si="99"/>
        <v>H4ACSRT17.</v>
      </c>
      <c r="AD300" s="77" t="str">
        <f t="shared" si="107"/>
        <v>H4ACSRT17</v>
      </c>
      <c r="AE300" s="96"/>
      <c r="AF300" s="97"/>
      <c r="AG300" s="98"/>
    </row>
    <row r="301" spans="1:33" s="10" customFormat="1" ht="350.1" customHeight="1" x14ac:dyDescent="0.2">
      <c r="A301" s="81">
        <f>IF(ISBLANK(D301),"",COUNTA($D$2:D301))</f>
        <v>229</v>
      </c>
      <c r="B301" s="82">
        <f t="shared" si="104"/>
        <v>300</v>
      </c>
      <c r="C301" s="90"/>
      <c r="D301" s="90" t="s">
        <v>677</v>
      </c>
      <c r="E301" s="90" t="s">
        <v>933</v>
      </c>
      <c r="F301" s="100" t="s">
        <v>932</v>
      </c>
      <c r="G301" s="100" t="s">
        <v>834</v>
      </c>
      <c r="H301" s="109" t="s">
        <v>914</v>
      </c>
      <c r="I301" s="109" t="s">
        <v>920</v>
      </c>
      <c r="J301" s="90" t="s">
        <v>921</v>
      </c>
      <c r="K301" s="90">
        <v>1</v>
      </c>
      <c r="L301" s="122">
        <v>43467</v>
      </c>
      <c r="M301" s="192">
        <v>43524</v>
      </c>
      <c r="N301" s="88">
        <f t="shared" ref="N301:N324" si="108">(+M301-L301)/7</f>
        <v>8.1428571428571423</v>
      </c>
      <c r="O301" s="90" t="s">
        <v>1638</v>
      </c>
      <c r="P301" s="90">
        <v>0</v>
      </c>
      <c r="Q301" s="92">
        <f t="shared" si="92"/>
        <v>0</v>
      </c>
      <c r="R301" s="93">
        <f t="shared" si="93"/>
        <v>0</v>
      </c>
      <c r="S301" s="93">
        <f t="shared" si="94"/>
        <v>0</v>
      </c>
      <c r="T301" s="93">
        <f t="shared" si="95"/>
        <v>8.1428571428571423</v>
      </c>
      <c r="U301" s="94" t="str">
        <f t="shared" si="96"/>
        <v>VENCIDA</v>
      </c>
      <c r="V301" s="94" t="str">
        <f t="shared" si="97"/>
        <v>VENCIDO</v>
      </c>
      <c r="W301" s="138" t="s">
        <v>890</v>
      </c>
      <c r="X301" s="81" t="str">
        <f t="shared" si="101"/>
        <v>H5ACSRT17</v>
      </c>
      <c r="Y301" s="95">
        <f t="shared" si="98"/>
        <v>1</v>
      </c>
      <c r="Z301" s="95" t="str">
        <f t="shared" si="102"/>
        <v>H5ACSRT17 - 1</v>
      </c>
      <c r="AA301" s="77">
        <f t="shared" si="105"/>
        <v>1</v>
      </c>
      <c r="AB301" s="77">
        <f t="shared" si="106"/>
        <v>1</v>
      </c>
      <c r="AC301" s="77" t="str">
        <f t="shared" si="99"/>
        <v>H5ACSRT17.</v>
      </c>
      <c r="AD301" s="77" t="str">
        <f t="shared" si="107"/>
        <v>H5ACSRT17</v>
      </c>
      <c r="AE301" s="96"/>
      <c r="AF301" s="97"/>
      <c r="AG301" s="98"/>
    </row>
    <row r="302" spans="1:33" s="10" customFormat="1" ht="350.1" customHeight="1" x14ac:dyDescent="0.2">
      <c r="A302" s="81">
        <f>IF(ISBLANK(D302),"",COUNTA($D$2:D302))</f>
        <v>230</v>
      </c>
      <c r="B302" s="82">
        <f t="shared" si="104"/>
        <v>301</v>
      </c>
      <c r="C302" s="90"/>
      <c r="D302" s="90" t="s">
        <v>676</v>
      </c>
      <c r="E302" s="90" t="s">
        <v>935</v>
      </c>
      <c r="F302" s="100" t="s">
        <v>934</v>
      </c>
      <c r="G302" s="100" t="s">
        <v>835</v>
      </c>
      <c r="H302" s="109" t="s">
        <v>891</v>
      </c>
      <c r="I302" s="109" t="s">
        <v>899</v>
      </c>
      <c r="J302" s="90" t="s">
        <v>892</v>
      </c>
      <c r="K302" s="90">
        <v>1</v>
      </c>
      <c r="L302" s="122">
        <v>43467</v>
      </c>
      <c r="M302" s="192">
        <v>43524</v>
      </c>
      <c r="N302" s="88">
        <f t="shared" si="108"/>
        <v>8.1428571428571423</v>
      </c>
      <c r="O302" s="90" t="s">
        <v>1638</v>
      </c>
      <c r="P302" s="90">
        <v>0</v>
      </c>
      <c r="Q302" s="92">
        <f t="shared" si="92"/>
        <v>0</v>
      </c>
      <c r="R302" s="93">
        <f t="shared" si="93"/>
        <v>0</v>
      </c>
      <c r="S302" s="93">
        <f t="shared" si="94"/>
        <v>0</v>
      </c>
      <c r="T302" s="93">
        <f t="shared" si="95"/>
        <v>8.1428571428571423</v>
      </c>
      <c r="U302" s="94" t="str">
        <f t="shared" si="96"/>
        <v>VENCIDA</v>
      </c>
      <c r="V302" s="94" t="str">
        <f t="shared" si="97"/>
        <v>VENCIDO</v>
      </c>
      <c r="W302" s="138" t="s">
        <v>890</v>
      </c>
      <c r="X302" s="81" t="str">
        <f t="shared" si="101"/>
        <v>H6ACSRT17</v>
      </c>
      <c r="Y302" s="95">
        <f t="shared" si="98"/>
        <v>1</v>
      </c>
      <c r="Z302" s="95" t="str">
        <f t="shared" si="102"/>
        <v>H6ACSRT17 - 1</v>
      </c>
      <c r="AA302" s="77">
        <f t="shared" si="105"/>
        <v>1</v>
      </c>
      <c r="AB302" s="77">
        <f t="shared" si="106"/>
        <v>1</v>
      </c>
      <c r="AC302" s="77" t="str">
        <f t="shared" si="99"/>
        <v>H6ACSRT17.</v>
      </c>
      <c r="AD302" s="77" t="str">
        <f t="shared" si="107"/>
        <v>H6ACSRT17</v>
      </c>
      <c r="AE302" s="96"/>
      <c r="AF302" s="97"/>
      <c r="AG302" s="98"/>
    </row>
    <row r="303" spans="1:33" s="10" customFormat="1" ht="350.1" customHeight="1" x14ac:dyDescent="0.2">
      <c r="A303" s="81">
        <f>IF(ISBLANK(D303),"",COUNTA($D$2:D303))</f>
        <v>231</v>
      </c>
      <c r="B303" s="82">
        <f t="shared" si="104"/>
        <v>302</v>
      </c>
      <c r="C303" s="90"/>
      <c r="D303" s="90" t="s">
        <v>676</v>
      </c>
      <c r="E303" s="90" t="s">
        <v>938</v>
      </c>
      <c r="F303" s="100" t="s">
        <v>937</v>
      </c>
      <c r="G303" s="100" t="s">
        <v>836</v>
      </c>
      <c r="H303" s="109" t="s">
        <v>893</v>
      </c>
      <c r="I303" s="109" t="s">
        <v>896</v>
      </c>
      <c r="J303" s="90" t="s">
        <v>895</v>
      </c>
      <c r="K303" s="90">
        <v>1</v>
      </c>
      <c r="L303" s="122">
        <v>43467</v>
      </c>
      <c r="M303" s="192">
        <v>43524</v>
      </c>
      <c r="N303" s="88">
        <f t="shared" si="108"/>
        <v>8.1428571428571423</v>
      </c>
      <c r="O303" s="90" t="s">
        <v>1638</v>
      </c>
      <c r="P303" s="90">
        <v>0</v>
      </c>
      <c r="Q303" s="92">
        <f t="shared" si="92"/>
        <v>0</v>
      </c>
      <c r="R303" s="93">
        <f t="shared" si="93"/>
        <v>0</v>
      </c>
      <c r="S303" s="93">
        <f t="shared" si="94"/>
        <v>0</v>
      </c>
      <c r="T303" s="93">
        <f t="shared" si="95"/>
        <v>8.1428571428571423</v>
      </c>
      <c r="U303" s="94" t="str">
        <f t="shared" si="96"/>
        <v>VENCIDA</v>
      </c>
      <c r="V303" s="94" t="str">
        <f t="shared" si="97"/>
        <v>VENCIDO</v>
      </c>
      <c r="W303" s="138" t="s">
        <v>890</v>
      </c>
      <c r="X303" s="81" t="str">
        <f t="shared" si="101"/>
        <v>H8ACSRT17</v>
      </c>
      <c r="Y303" s="95">
        <f t="shared" si="98"/>
        <v>1</v>
      </c>
      <c r="Z303" s="95" t="str">
        <f t="shared" si="102"/>
        <v>H8ACSRT17 - 1</v>
      </c>
      <c r="AA303" s="77">
        <f t="shared" si="105"/>
        <v>1</v>
      </c>
      <c r="AB303" s="77">
        <f t="shared" si="106"/>
        <v>1</v>
      </c>
      <c r="AC303" s="77" t="str">
        <f t="shared" si="99"/>
        <v>H8ACSRT17.</v>
      </c>
      <c r="AD303" s="77" t="str">
        <f t="shared" si="107"/>
        <v>H8ACSRT17</v>
      </c>
      <c r="AE303" s="96"/>
      <c r="AF303" s="97"/>
      <c r="AG303" s="98"/>
    </row>
    <row r="304" spans="1:33" s="10" customFormat="1" ht="350.1" customHeight="1" x14ac:dyDescent="0.2">
      <c r="A304" s="81">
        <f>IF(ISBLANK(D304),"",COUNTA($D$2:D304))</f>
        <v>232</v>
      </c>
      <c r="B304" s="82">
        <f t="shared" si="104"/>
        <v>303</v>
      </c>
      <c r="C304" s="90"/>
      <c r="D304" s="90" t="s">
        <v>676</v>
      </c>
      <c r="E304" s="90" t="s">
        <v>939</v>
      </c>
      <c r="F304" s="100" t="s">
        <v>936</v>
      </c>
      <c r="G304" s="100" t="s">
        <v>837</v>
      </c>
      <c r="H304" s="109" t="s">
        <v>876</v>
      </c>
      <c r="I304" s="109" t="s">
        <v>880</v>
      </c>
      <c r="J304" s="90" t="s">
        <v>892</v>
      </c>
      <c r="K304" s="90">
        <v>1</v>
      </c>
      <c r="L304" s="122">
        <v>43467</v>
      </c>
      <c r="M304" s="192">
        <v>43524</v>
      </c>
      <c r="N304" s="88">
        <f t="shared" si="108"/>
        <v>8.1428571428571423</v>
      </c>
      <c r="O304" s="90" t="s">
        <v>1638</v>
      </c>
      <c r="P304" s="90">
        <v>0</v>
      </c>
      <c r="Q304" s="92">
        <f t="shared" si="92"/>
        <v>0</v>
      </c>
      <c r="R304" s="93">
        <f t="shared" si="93"/>
        <v>0</v>
      </c>
      <c r="S304" s="93">
        <f t="shared" si="94"/>
        <v>0</v>
      </c>
      <c r="T304" s="93">
        <f t="shared" si="95"/>
        <v>8.1428571428571423</v>
      </c>
      <c r="U304" s="94" t="str">
        <f t="shared" si="96"/>
        <v>VENCIDA</v>
      </c>
      <c r="V304" s="94" t="str">
        <f t="shared" si="97"/>
        <v>VENCIDO</v>
      </c>
      <c r="W304" s="138" t="s">
        <v>890</v>
      </c>
      <c r="X304" s="81" t="str">
        <f t="shared" si="101"/>
        <v>H9ACSRT17</v>
      </c>
      <c r="Y304" s="95">
        <f t="shared" si="98"/>
        <v>1</v>
      </c>
      <c r="Z304" s="95" t="str">
        <f t="shared" si="102"/>
        <v>H9ACSRT17 - 1</v>
      </c>
      <c r="AA304" s="77">
        <f t="shared" si="105"/>
        <v>1</v>
      </c>
      <c r="AB304" s="77">
        <f t="shared" si="106"/>
        <v>1</v>
      </c>
      <c r="AC304" s="77" t="str">
        <f t="shared" si="99"/>
        <v>H9ACSRT17.</v>
      </c>
      <c r="AD304" s="77" t="str">
        <f t="shared" si="107"/>
        <v>H9ACSRT17</v>
      </c>
      <c r="AE304" s="96"/>
      <c r="AF304" s="97"/>
      <c r="AG304" s="98"/>
    </row>
    <row r="305" spans="1:33" s="10" customFormat="1" ht="350.1" customHeight="1" x14ac:dyDescent="0.2">
      <c r="A305" s="81">
        <f>IF(ISBLANK(D305),"",COUNTA($D$2:D305))</f>
        <v>233</v>
      </c>
      <c r="B305" s="82">
        <f t="shared" si="104"/>
        <v>304</v>
      </c>
      <c r="C305" s="90"/>
      <c r="D305" s="90" t="s">
        <v>676</v>
      </c>
      <c r="E305" s="90" t="s">
        <v>930</v>
      </c>
      <c r="F305" s="100" t="s">
        <v>838</v>
      </c>
      <c r="G305" s="100" t="s">
        <v>839</v>
      </c>
      <c r="H305" s="109" t="s">
        <v>900</v>
      </c>
      <c r="I305" s="109" t="s">
        <v>881</v>
      </c>
      <c r="J305" s="90" t="s">
        <v>901</v>
      </c>
      <c r="K305" s="90">
        <v>1</v>
      </c>
      <c r="L305" s="122">
        <v>43467</v>
      </c>
      <c r="M305" s="192">
        <v>43524</v>
      </c>
      <c r="N305" s="88">
        <f t="shared" si="108"/>
        <v>8.1428571428571423</v>
      </c>
      <c r="O305" s="90" t="s">
        <v>1638</v>
      </c>
      <c r="P305" s="90">
        <v>0</v>
      </c>
      <c r="Q305" s="92">
        <f t="shared" si="92"/>
        <v>0</v>
      </c>
      <c r="R305" s="93">
        <f t="shared" si="93"/>
        <v>0</v>
      </c>
      <c r="S305" s="93">
        <f t="shared" si="94"/>
        <v>0</v>
      </c>
      <c r="T305" s="93">
        <f t="shared" si="95"/>
        <v>8.1428571428571423</v>
      </c>
      <c r="U305" s="94" t="str">
        <f t="shared" si="96"/>
        <v>VENCIDA</v>
      </c>
      <c r="V305" s="94" t="str">
        <f t="shared" si="97"/>
        <v>VENCIDO</v>
      </c>
      <c r="W305" s="138" t="s">
        <v>890</v>
      </c>
      <c r="X305" s="81" t="str">
        <f t="shared" si="101"/>
        <v>H10ACSRT17</v>
      </c>
      <c r="Y305" s="95">
        <f t="shared" si="98"/>
        <v>1</v>
      </c>
      <c r="Z305" s="95" t="str">
        <f t="shared" si="102"/>
        <v>H10ACSRT17 - 1</v>
      </c>
      <c r="AA305" s="77">
        <f t="shared" si="105"/>
        <v>1</v>
      </c>
      <c r="AB305" s="77">
        <f t="shared" si="106"/>
        <v>1</v>
      </c>
      <c r="AC305" s="77" t="str">
        <f t="shared" si="99"/>
        <v>H10ACSRT17.</v>
      </c>
      <c r="AD305" s="77" t="str">
        <f t="shared" si="107"/>
        <v>H10ACSRT17</v>
      </c>
      <c r="AE305" s="96"/>
      <c r="AF305" s="97"/>
      <c r="AG305" s="98"/>
    </row>
    <row r="306" spans="1:33" s="10" customFormat="1" ht="350.1" customHeight="1" x14ac:dyDescent="0.2">
      <c r="A306" s="81">
        <f>IF(ISBLANK(D306),"",COUNTA($D$2:D306))</f>
        <v>234</v>
      </c>
      <c r="B306" s="82">
        <f t="shared" si="104"/>
        <v>305</v>
      </c>
      <c r="C306" s="90"/>
      <c r="D306" s="90" t="s">
        <v>677</v>
      </c>
      <c r="E306" s="90" t="s">
        <v>940</v>
      </c>
      <c r="F306" s="100" t="s">
        <v>840</v>
      </c>
      <c r="G306" s="100" t="s">
        <v>841</v>
      </c>
      <c r="H306" s="109" t="s">
        <v>915</v>
      </c>
      <c r="I306" s="109" t="s">
        <v>922</v>
      </c>
      <c r="J306" s="90" t="s">
        <v>885</v>
      </c>
      <c r="K306" s="90">
        <v>2</v>
      </c>
      <c r="L306" s="122">
        <v>43467</v>
      </c>
      <c r="M306" s="192">
        <v>43524</v>
      </c>
      <c r="N306" s="88">
        <f t="shared" si="108"/>
        <v>8.1428571428571423</v>
      </c>
      <c r="O306" s="90" t="s">
        <v>1638</v>
      </c>
      <c r="P306" s="90">
        <v>0</v>
      </c>
      <c r="Q306" s="92">
        <f t="shared" si="92"/>
        <v>0</v>
      </c>
      <c r="R306" s="93">
        <f t="shared" si="93"/>
        <v>0</v>
      </c>
      <c r="S306" s="93">
        <f t="shared" si="94"/>
        <v>0</v>
      </c>
      <c r="T306" s="93">
        <f t="shared" si="95"/>
        <v>8.1428571428571423</v>
      </c>
      <c r="U306" s="94" t="str">
        <f t="shared" si="96"/>
        <v>VENCIDA</v>
      </c>
      <c r="V306" s="94" t="str">
        <f t="shared" si="97"/>
        <v>VENCIDO</v>
      </c>
      <c r="W306" s="138" t="s">
        <v>890</v>
      </c>
      <c r="X306" s="81" t="str">
        <f t="shared" si="101"/>
        <v>H11ACSRT17</v>
      </c>
      <c r="Y306" s="95">
        <f t="shared" si="98"/>
        <v>1</v>
      </c>
      <c r="Z306" s="95" t="str">
        <f t="shared" si="102"/>
        <v>H11ACSRT17 - 1</v>
      </c>
      <c r="AA306" s="77">
        <f t="shared" si="105"/>
        <v>1</v>
      </c>
      <c r="AB306" s="77">
        <f t="shared" si="106"/>
        <v>1</v>
      </c>
      <c r="AC306" s="77" t="str">
        <f t="shared" si="99"/>
        <v>H11ACSRT17.</v>
      </c>
      <c r="AD306" s="77" t="str">
        <f t="shared" si="107"/>
        <v>H11ACSRT17</v>
      </c>
      <c r="AE306" s="96"/>
      <c r="AF306" s="97"/>
      <c r="AG306" s="98"/>
    </row>
    <row r="307" spans="1:33" s="10" customFormat="1" ht="350.1" customHeight="1" x14ac:dyDescent="0.2">
      <c r="A307" s="81">
        <f>IF(ISBLANK(D307),"",COUNTA($D$2:D307))</f>
        <v>235</v>
      </c>
      <c r="B307" s="82">
        <f t="shared" si="104"/>
        <v>306</v>
      </c>
      <c r="C307" s="90"/>
      <c r="D307" s="90" t="s">
        <v>676</v>
      </c>
      <c r="E307" s="90" t="s">
        <v>941</v>
      </c>
      <c r="F307" s="100" t="s">
        <v>842</v>
      </c>
      <c r="G307" s="100" t="s">
        <v>843</v>
      </c>
      <c r="H307" s="109" t="s">
        <v>916</v>
      </c>
      <c r="I307" s="109" t="s">
        <v>922</v>
      </c>
      <c r="J307" s="90" t="s">
        <v>885</v>
      </c>
      <c r="K307" s="90">
        <v>2</v>
      </c>
      <c r="L307" s="122">
        <v>43467</v>
      </c>
      <c r="M307" s="192">
        <v>43524</v>
      </c>
      <c r="N307" s="88">
        <f t="shared" si="108"/>
        <v>8.1428571428571423</v>
      </c>
      <c r="O307" s="90" t="s">
        <v>1638</v>
      </c>
      <c r="P307" s="90">
        <v>0</v>
      </c>
      <c r="Q307" s="92">
        <f t="shared" si="92"/>
        <v>0</v>
      </c>
      <c r="R307" s="93">
        <f t="shared" si="93"/>
        <v>0</v>
      </c>
      <c r="S307" s="93">
        <f t="shared" si="94"/>
        <v>0</v>
      </c>
      <c r="T307" s="93">
        <f t="shared" si="95"/>
        <v>8.1428571428571423</v>
      </c>
      <c r="U307" s="94" t="str">
        <f t="shared" si="96"/>
        <v>VENCIDA</v>
      </c>
      <c r="V307" s="94" t="str">
        <f t="shared" si="97"/>
        <v>VENCIDO</v>
      </c>
      <c r="W307" s="138" t="s">
        <v>890</v>
      </c>
      <c r="X307" s="81" t="str">
        <f t="shared" si="101"/>
        <v>H12ACSRT17</v>
      </c>
      <c r="Y307" s="95">
        <f t="shared" si="98"/>
        <v>1</v>
      </c>
      <c r="Z307" s="95" t="str">
        <f t="shared" si="102"/>
        <v>H12ACSRT17 - 1</v>
      </c>
      <c r="AA307" s="77">
        <f t="shared" si="105"/>
        <v>1</v>
      </c>
      <c r="AB307" s="77">
        <f t="shared" si="106"/>
        <v>1</v>
      </c>
      <c r="AC307" s="77" t="str">
        <f t="shared" si="99"/>
        <v>H12ACSRT17.</v>
      </c>
      <c r="AD307" s="77" t="str">
        <f t="shared" si="107"/>
        <v>H12ACSRT17</v>
      </c>
      <c r="AE307" s="96"/>
      <c r="AF307" s="97"/>
      <c r="AG307" s="98"/>
    </row>
    <row r="308" spans="1:33" s="10" customFormat="1" ht="350.1" customHeight="1" x14ac:dyDescent="0.2">
      <c r="A308" s="81">
        <f>IF(ISBLANK(D308),"",COUNTA($D$2:D308))</f>
        <v>236</v>
      </c>
      <c r="B308" s="82">
        <f t="shared" si="104"/>
        <v>307</v>
      </c>
      <c r="C308" s="90"/>
      <c r="D308" s="90" t="s">
        <v>677</v>
      </c>
      <c r="E308" s="90" t="s">
        <v>941</v>
      </c>
      <c r="F308" s="100" t="s">
        <v>844</v>
      </c>
      <c r="G308" s="100" t="s">
        <v>845</v>
      </c>
      <c r="H308" s="109" t="s">
        <v>902</v>
      </c>
      <c r="I308" s="109" t="s">
        <v>882</v>
      </c>
      <c r="J308" s="90" t="s">
        <v>885</v>
      </c>
      <c r="K308" s="90">
        <v>1</v>
      </c>
      <c r="L308" s="122">
        <v>43467</v>
      </c>
      <c r="M308" s="192">
        <v>43524</v>
      </c>
      <c r="N308" s="88">
        <f t="shared" si="108"/>
        <v>8.1428571428571423</v>
      </c>
      <c r="O308" s="90" t="s">
        <v>1638</v>
      </c>
      <c r="P308" s="90">
        <v>0</v>
      </c>
      <c r="Q308" s="92">
        <f t="shared" si="92"/>
        <v>0</v>
      </c>
      <c r="R308" s="93">
        <f t="shared" si="93"/>
        <v>0</v>
      </c>
      <c r="S308" s="93">
        <f t="shared" si="94"/>
        <v>0</v>
      </c>
      <c r="T308" s="93">
        <f t="shared" si="95"/>
        <v>8.1428571428571423</v>
      </c>
      <c r="U308" s="94" t="str">
        <f t="shared" si="96"/>
        <v>VENCIDA</v>
      </c>
      <c r="V308" s="94" t="str">
        <f t="shared" si="97"/>
        <v>VENCIDO</v>
      </c>
      <c r="W308" s="138" t="s">
        <v>890</v>
      </c>
      <c r="X308" s="81" t="str">
        <f t="shared" si="101"/>
        <v>H13ACSRT17</v>
      </c>
      <c r="Y308" s="95">
        <f t="shared" si="98"/>
        <v>1</v>
      </c>
      <c r="Z308" s="95" t="str">
        <f t="shared" si="102"/>
        <v>H13ACSRT17 - 1</v>
      </c>
      <c r="AA308" s="77">
        <f t="shared" si="105"/>
        <v>1</v>
      </c>
      <c r="AB308" s="77">
        <f t="shared" si="106"/>
        <v>1</v>
      </c>
      <c r="AC308" s="77" t="str">
        <f t="shared" si="99"/>
        <v>H13ACSRT17.</v>
      </c>
      <c r="AD308" s="77" t="str">
        <f t="shared" si="107"/>
        <v>H13ACSRT17</v>
      </c>
      <c r="AE308" s="96"/>
      <c r="AF308" s="97"/>
      <c r="AG308" s="98"/>
    </row>
    <row r="309" spans="1:33" s="10" customFormat="1" ht="350.1" customHeight="1" x14ac:dyDescent="0.2">
      <c r="A309" s="81">
        <f>IF(ISBLANK(D309),"",COUNTA($D$2:D309))</f>
        <v>237</v>
      </c>
      <c r="B309" s="82">
        <f t="shared" si="104"/>
        <v>308</v>
      </c>
      <c r="C309" s="90"/>
      <c r="D309" s="90" t="s">
        <v>676</v>
      </c>
      <c r="E309" s="90" t="s">
        <v>942</v>
      </c>
      <c r="F309" s="100" t="s">
        <v>846</v>
      </c>
      <c r="G309" s="100" t="s">
        <v>952</v>
      </c>
      <c r="H309" s="109" t="s">
        <v>903</v>
      </c>
      <c r="I309" s="109" t="s">
        <v>894</v>
      </c>
      <c r="J309" s="90" t="s">
        <v>895</v>
      </c>
      <c r="K309" s="90">
        <v>1</v>
      </c>
      <c r="L309" s="122">
        <v>43467</v>
      </c>
      <c r="M309" s="192">
        <v>43524</v>
      </c>
      <c r="N309" s="88">
        <f t="shared" si="108"/>
        <v>8.1428571428571423</v>
      </c>
      <c r="O309" s="90" t="s">
        <v>1638</v>
      </c>
      <c r="P309" s="90">
        <v>0</v>
      </c>
      <c r="Q309" s="92">
        <f t="shared" si="92"/>
        <v>0</v>
      </c>
      <c r="R309" s="93">
        <f t="shared" si="93"/>
        <v>0</v>
      </c>
      <c r="S309" s="93">
        <f t="shared" si="94"/>
        <v>0</v>
      </c>
      <c r="T309" s="93">
        <f t="shared" si="95"/>
        <v>8.1428571428571423</v>
      </c>
      <c r="U309" s="94" t="str">
        <f t="shared" si="96"/>
        <v>VENCIDA</v>
      </c>
      <c r="V309" s="94" t="str">
        <f t="shared" si="97"/>
        <v>VENCIDO</v>
      </c>
      <c r="W309" s="138" t="s">
        <v>890</v>
      </c>
      <c r="X309" s="81" t="str">
        <f t="shared" si="101"/>
        <v>H14ACSRT17</v>
      </c>
      <c r="Y309" s="95">
        <f t="shared" si="98"/>
        <v>1</v>
      </c>
      <c r="Z309" s="95" t="str">
        <f t="shared" si="102"/>
        <v>H14ACSRT17 - 1</v>
      </c>
      <c r="AA309" s="77">
        <f t="shared" si="105"/>
        <v>1</v>
      </c>
      <c r="AB309" s="77">
        <f t="shared" si="106"/>
        <v>1</v>
      </c>
      <c r="AC309" s="77" t="str">
        <f t="shared" si="99"/>
        <v>H14ACSRT17.</v>
      </c>
      <c r="AD309" s="77" t="str">
        <f t="shared" si="107"/>
        <v>H14ACSRT17</v>
      </c>
      <c r="AE309" s="96"/>
      <c r="AF309" s="97"/>
      <c r="AG309" s="98"/>
    </row>
    <row r="310" spans="1:33" s="10" customFormat="1" ht="350.1" customHeight="1" x14ac:dyDescent="0.2">
      <c r="A310" s="81">
        <f>IF(ISBLANK(D310),"",COUNTA($D$2:D310))</f>
        <v>238</v>
      </c>
      <c r="B310" s="82">
        <f t="shared" si="104"/>
        <v>309</v>
      </c>
      <c r="C310" s="90"/>
      <c r="D310" s="90" t="s">
        <v>677</v>
      </c>
      <c r="E310" s="90" t="s">
        <v>930</v>
      </c>
      <c r="F310" s="100" t="s">
        <v>847</v>
      </c>
      <c r="G310" s="100" t="s">
        <v>848</v>
      </c>
      <c r="H310" s="109" t="s">
        <v>903</v>
      </c>
      <c r="I310" s="109" t="s">
        <v>894</v>
      </c>
      <c r="J310" s="90" t="s">
        <v>895</v>
      </c>
      <c r="K310" s="90">
        <v>1</v>
      </c>
      <c r="L310" s="122">
        <v>43467</v>
      </c>
      <c r="M310" s="192">
        <v>43524</v>
      </c>
      <c r="N310" s="88">
        <f t="shared" si="108"/>
        <v>8.1428571428571423</v>
      </c>
      <c r="O310" s="90" t="s">
        <v>1638</v>
      </c>
      <c r="P310" s="90">
        <v>0</v>
      </c>
      <c r="Q310" s="92">
        <f t="shared" si="92"/>
        <v>0</v>
      </c>
      <c r="R310" s="93">
        <f t="shared" si="93"/>
        <v>0</v>
      </c>
      <c r="S310" s="93">
        <f t="shared" si="94"/>
        <v>0</v>
      </c>
      <c r="T310" s="93">
        <f t="shared" si="95"/>
        <v>8.1428571428571423</v>
      </c>
      <c r="U310" s="94" t="str">
        <f t="shared" si="96"/>
        <v>VENCIDA</v>
      </c>
      <c r="V310" s="94" t="str">
        <f t="shared" si="97"/>
        <v>VENCIDO</v>
      </c>
      <c r="W310" s="138" t="s">
        <v>890</v>
      </c>
      <c r="X310" s="81" t="str">
        <f t="shared" si="101"/>
        <v>H15ACSRT17</v>
      </c>
      <c r="Y310" s="95">
        <f t="shared" si="98"/>
        <v>1</v>
      </c>
      <c r="Z310" s="95" t="str">
        <f t="shared" si="102"/>
        <v>H15ACSRT17 - 1</v>
      </c>
      <c r="AA310" s="77">
        <f t="shared" si="105"/>
        <v>1</v>
      </c>
      <c r="AB310" s="77">
        <f t="shared" si="106"/>
        <v>1</v>
      </c>
      <c r="AC310" s="77" t="str">
        <f t="shared" si="99"/>
        <v>H15ACSRT17.</v>
      </c>
      <c r="AD310" s="77" t="str">
        <f t="shared" si="107"/>
        <v>H15ACSRT17</v>
      </c>
      <c r="AE310" s="96"/>
      <c r="AF310" s="97"/>
      <c r="AG310" s="98"/>
    </row>
    <row r="311" spans="1:33" s="10" customFormat="1" ht="350.1" customHeight="1" x14ac:dyDescent="0.2">
      <c r="A311" s="81">
        <f>IF(ISBLANK(D311),"",COUNTA($D$2:D311))</f>
        <v>239</v>
      </c>
      <c r="B311" s="82">
        <f t="shared" si="104"/>
        <v>310</v>
      </c>
      <c r="C311" s="90"/>
      <c r="D311" s="90" t="s">
        <v>677</v>
      </c>
      <c r="E311" s="90" t="s">
        <v>943</v>
      </c>
      <c r="F311" s="109" t="s">
        <v>849</v>
      </c>
      <c r="G311" s="109" t="s">
        <v>850</v>
      </c>
      <c r="H311" s="109" t="s">
        <v>904</v>
      </c>
      <c r="I311" s="109" t="s">
        <v>905</v>
      </c>
      <c r="J311" s="90" t="s">
        <v>895</v>
      </c>
      <c r="K311" s="90">
        <v>1</v>
      </c>
      <c r="L311" s="122">
        <v>43467</v>
      </c>
      <c r="M311" s="192">
        <v>43524</v>
      </c>
      <c r="N311" s="88">
        <f t="shared" si="108"/>
        <v>8.1428571428571423</v>
      </c>
      <c r="O311" s="90" t="s">
        <v>1638</v>
      </c>
      <c r="P311" s="90">
        <v>0</v>
      </c>
      <c r="Q311" s="92">
        <f t="shared" si="92"/>
        <v>0</v>
      </c>
      <c r="R311" s="93">
        <f t="shared" si="93"/>
        <v>0</v>
      </c>
      <c r="S311" s="93">
        <f t="shared" si="94"/>
        <v>0</v>
      </c>
      <c r="T311" s="93">
        <f t="shared" si="95"/>
        <v>8.1428571428571423</v>
      </c>
      <c r="U311" s="94" t="str">
        <f t="shared" si="96"/>
        <v>VENCIDA</v>
      </c>
      <c r="V311" s="94" t="str">
        <f t="shared" si="97"/>
        <v>VENCIDO</v>
      </c>
      <c r="W311" s="138" t="s">
        <v>890</v>
      </c>
      <c r="X311" s="81" t="str">
        <f t="shared" si="101"/>
        <v>H17ACSRT17</v>
      </c>
      <c r="Y311" s="95">
        <f t="shared" si="98"/>
        <v>1</v>
      </c>
      <c r="Z311" s="95" t="str">
        <f t="shared" si="102"/>
        <v>H17ACSRT17 - 1</v>
      </c>
      <c r="AA311" s="77">
        <f t="shared" si="105"/>
        <v>1</v>
      </c>
      <c r="AB311" s="77">
        <f t="shared" si="106"/>
        <v>1</v>
      </c>
      <c r="AC311" s="77" t="str">
        <f t="shared" si="99"/>
        <v>H17ACSRT17.</v>
      </c>
      <c r="AD311" s="77" t="str">
        <f t="shared" si="107"/>
        <v>H17ACSRT17</v>
      </c>
      <c r="AE311" s="96"/>
      <c r="AF311" s="97"/>
      <c r="AG311" s="98"/>
    </row>
    <row r="312" spans="1:33" s="10" customFormat="1" ht="350.1" customHeight="1" x14ac:dyDescent="0.2">
      <c r="A312" s="81">
        <f>IF(ISBLANK(D312),"",COUNTA($D$2:D312))</f>
        <v>240</v>
      </c>
      <c r="B312" s="82">
        <f t="shared" si="104"/>
        <v>311</v>
      </c>
      <c r="C312" s="90"/>
      <c r="D312" s="90" t="s">
        <v>676</v>
      </c>
      <c r="E312" s="90" t="s">
        <v>944</v>
      </c>
      <c r="F312" s="100" t="s">
        <v>851</v>
      </c>
      <c r="G312" s="100" t="s">
        <v>852</v>
      </c>
      <c r="H312" s="109" t="s">
        <v>891</v>
      </c>
      <c r="I312" s="109" t="s">
        <v>906</v>
      </c>
      <c r="J312" s="90" t="s">
        <v>895</v>
      </c>
      <c r="K312" s="90">
        <v>1</v>
      </c>
      <c r="L312" s="122">
        <v>43467</v>
      </c>
      <c r="M312" s="192">
        <v>43524</v>
      </c>
      <c r="N312" s="88">
        <f t="shared" si="108"/>
        <v>8.1428571428571423</v>
      </c>
      <c r="O312" s="90" t="s">
        <v>1638</v>
      </c>
      <c r="P312" s="90">
        <v>0</v>
      </c>
      <c r="Q312" s="92">
        <f t="shared" si="92"/>
        <v>0</v>
      </c>
      <c r="R312" s="93">
        <f t="shared" si="93"/>
        <v>0</v>
      </c>
      <c r="S312" s="93">
        <f t="shared" si="94"/>
        <v>0</v>
      </c>
      <c r="T312" s="93">
        <f t="shared" si="95"/>
        <v>8.1428571428571423</v>
      </c>
      <c r="U312" s="94" t="str">
        <f t="shared" si="96"/>
        <v>VENCIDA</v>
      </c>
      <c r="V312" s="94" t="str">
        <f t="shared" si="97"/>
        <v>VENCIDO</v>
      </c>
      <c r="W312" s="138" t="s">
        <v>890</v>
      </c>
      <c r="X312" s="81" t="str">
        <f t="shared" si="101"/>
        <v>H19ACSRT17</v>
      </c>
      <c r="Y312" s="95">
        <f t="shared" si="98"/>
        <v>1</v>
      </c>
      <c r="Z312" s="95" t="str">
        <f t="shared" si="102"/>
        <v>H19ACSRT17 - 1</v>
      </c>
      <c r="AA312" s="77">
        <f t="shared" si="105"/>
        <v>1</v>
      </c>
      <c r="AB312" s="77">
        <f t="shared" si="106"/>
        <v>1</v>
      </c>
      <c r="AC312" s="77" t="str">
        <f t="shared" si="99"/>
        <v>H19ACSRT17.</v>
      </c>
      <c r="AD312" s="77" t="str">
        <f t="shared" si="107"/>
        <v>H19ACSRT17</v>
      </c>
      <c r="AE312" s="96"/>
      <c r="AF312" s="97"/>
      <c r="AG312" s="98"/>
    </row>
    <row r="313" spans="1:33" s="10" customFormat="1" ht="350.1" customHeight="1" x14ac:dyDescent="0.2">
      <c r="A313" s="81">
        <f>IF(ISBLANK(D313),"",COUNTA($D$2:D313))</f>
        <v>241</v>
      </c>
      <c r="B313" s="82">
        <f t="shared" si="104"/>
        <v>312</v>
      </c>
      <c r="C313" s="90"/>
      <c r="D313" s="90" t="s">
        <v>676</v>
      </c>
      <c r="E313" s="90" t="s">
        <v>942</v>
      </c>
      <c r="F313" s="100" t="s">
        <v>853</v>
      </c>
      <c r="G313" s="100" t="s">
        <v>854</v>
      </c>
      <c r="H313" s="109" t="s">
        <v>916</v>
      </c>
      <c r="I313" s="109" t="s">
        <v>922</v>
      </c>
      <c r="J313" s="90" t="s">
        <v>885</v>
      </c>
      <c r="K313" s="90">
        <v>2</v>
      </c>
      <c r="L313" s="122">
        <v>43467</v>
      </c>
      <c r="M313" s="192">
        <v>43524</v>
      </c>
      <c r="N313" s="88">
        <f t="shared" si="108"/>
        <v>8.1428571428571423</v>
      </c>
      <c r="O313" s="90" t="s">
        <v>1638</v>
      </c>
      <c r="P313" s="90">
        <v>0</v>
      </c>
      <c r="Q313" s="92">
        <f t="shared" si="92"/>
        <v>0</v>
      </c>
      <c r="R313" s="93">
        <f t="shared" si="93"/>
        <v>0</v>
      </c>
      <c r="S313" s="93">
        <f t="shared" si="94"/>
        <v>0</v>
      </c>
      <c r="T313" s="93">
        <f t="shared" si="95"/>
        <v>8.1428571428571423</v>
      </c>
      <c r="U313" s="94" t="str">
        <f t="shared" si="96"/>
        <v>VENCIDA</v>
      </c>
      <c r="V313" s="94" t="str">
        <f t="shared" si="97"/>
        <v>VENCIDO</v>
      </c>
      <c r="W313" s="138" t="s">
        <v>890</v>
      </c>
      <c r="X313" s="81" t="str">
        <f t="shared" si="101"/>
        <v>H20ACSRT17</v>
      </c>
      <c r="Y313" s="95">
        <f t="shared" si="98"/>
        <v>1</v>
      </c>
      <c r="Z313" s="95" t="str">
        <f t="shared" si="102"/>
        <v>H20ACSRT17 - 1</v>
      </c>
      <c r="AA313" s="77">
        <f t="shared" si="105"/>
        <v>1</v>
      </c>
      <c r="AB313" s="77">
        <f t="shared" si="106"/>
        <v>1</v>
      </c>
      <c r="AC313" s="77" t="str">
        <f t="shared" si="99"/>
        <v>H20ACSRT17.</v>
      </c>
      <c r="AD313" s="77" t="str">
        <f t="shared" si="107"/>
        <v>H20ACSRT17</v>
      </c>
      <c r="AE313" s="96"/>
      <c r="AF313" s="97"/>
      <c r="AG313" s="98"/>
    </row>
    <row r="314" spans="1:33" s="10" customFormat="1" ht="350.1" customHeight="1" x14ac:dyDescent="0.2">
      <c r="A314" s="81">
        <f>IF(ISBLANK(D314),"",COUNTA($D$2:D314))</f>
        <v>242</v>
      </c>
      <c r="B314" s="82">
        <f t="shared" si="104"/>
        <v>313</v>
      </c>
      <c r="C314" s="90"/>
      <c r="D314" s="90" t="s">
        <v>676</v>
      </c>
      <c r="E314" s="90" t="s">
        <v>945</v>
      </c>
      <c r="F314" s="100" t="s">
        <v>855</v>
      </c>
      <c r="G314" s="100" t="s">
        <v>856</v>
      </c>
      <c r="H314" s="109" t="s">
        <v>907</v>
      </c>
      <c r="I314" s="109" t="s">
        <v>908</v>
      </c>
      <c r="J314" s="90" t="s">
        <v>886</v>
      </c>
      <c r="K314" s="90">
        <v>12</v>
      </c>
      <c r="L314" s="122">
        <v>43467</v>
      </c>
      <c r="M314" s="192">
        <v>43827</v>
      </c>
      <c r="N314" s="88">
        <f t="shared" si="108"/>
        <v>51.428571428571431</v>
      </c>
      <c r="O314" s="90" t="s">
        <v>1638</v>
      </c>
      <c r="P314" s="90">
        <v>0</v>
      </c>
      <c r="Q314" s="92">
        <f t="shared" si="92"/>
        <v>0</v>
      </c>
      <c r="R314" s="93">
        <f t="shared" si="93"/>
        <v>0</v>
      </c>
      <c r="S314" s="93">
        <f t="shared" si="94"/>
        <v>0</v>
      </c>
      <c r="T314" s="93">
        <f t="shared" si="95"/>
        <v>51.428571428571431</v>
      </c>
      <c r="U314" s="94" t="str">
        <f t="shared" si="96"/>
        <v>VENCIDA</v>
      </c>
      <c r="V314" s="94" t="str">
        <f t="shared" si="97"/>
        <v>VENCIDO</v>
      </c>
      <c r="W314" s="138" t="s">
        <v>890</v>
      </c>
      <c r="X314" s="81" t="str">
        <f t="shared" si="101"/>
        <v>H21ACSRT17</v>
      </c>
      <c r="Y314" s="95">
        <f t="shared" si="98"/>
        <v>1</v>
      </c>
      <c r="Z314" s="95" t="str">
        <f t="shared" si="102"/>
        <v>H21ACSRT17 - 1</v>
      </c>
      <c r="AA314" s="77">
        <f t="shared" si="105"/>
        <v>1</v>
      </c>
      <c r="AB314" s="77">
        <f t="shared" si="106"/>
        <v>1</v>
      </c>
      <c r="AC314" s="77" t="str">
        <f t="shared" si="99"/>
        <v>H21ACSRT17.</v>
      </c>
      <c r="AD314" s="77" t="str">
        <f t="shared" si="107"/>
        <v>H21ACSRT17</v>
      </c>
      <c r="AE314" s="96"/>
      <c r="AF314" s="97"/>
      <c r="AG314" s="98"/>
    </row>
    <row r="315" spans="1:33" s="10" customFormat="1" ht="350.1" customHeight="1" x14ac:dyDescent="0.2">
      <c r="A315" s="81">
        <f>IF(ISBLANK(D315),"",COUNTA($D$2:D315))</f>
        <v>243</v>
      </c>
      <c r="B315" s="82">
        <f t="shared" si="104"/>
        <v>314</v>
      </c>
      <c r="C315" s="90"/>
      <c r="D315" s="90" t="s">
        <v>676</v>
      </c>
      <c r="E315" s="90" t="s">
        <v>946</v>
      </c>
      <c r="F315" s="100" t="s">
        <v>857</v>
      </c>
      <c r="G315" s="100" t="s">
        <v>858</v>
      </c>
      <c r="H315" s="109" t="s">
        <v>878</v>
      </c>
      <c r="I315" s="109" t="s">
        <v>911</v>
      </c>
      <c r="J315" s="90" t="s">
        <v>886</v>
      </c>
      <c r="K315" s="90">
        <v>12</v>
      </c>
      <c r="L315" s="122">
        <v>43467</v>
      </c>
      <c r="M315" s="192">
        <v>43827</v>
      </c>
      <c r="N315" s="88">
        <f t="shared" si="108"/>
        <v>51.428571428571431</v>
      </c>
      <c r="O315" s="90" t="s">
        <v>1634</v>
      </c>
      <c r="P315" s="90">
        <v>12</v>
      </c>
      <c r="Q315" s="92">
        <f t="shared" si="92"/>
        <v>100</v>
      </c>
      <c r="R315" s="93">
        <f t="shared" si="93"/>
        <v>51.428571428571431</v>
      </c>
      <c r="S315" s="93">
        <f t="shared" si="94"/>
        <v>51.428571428571431</v>
      </c>
      <c r="T315" s="93">
        <f t="shared" si="95"/>
        <v>51.428571428571431</v>
      </c>
      <c r="U315" s="94" t="str">
        <f t="shared" si="96"/>
        <v>CUMPLIDA</v>
      </c>
      <c r="V315" s="94" t="str">
        <f t="shared" si="97"/>
        <v>CUMPLIDO</v>
      </c>
      <c r="W315" s="138" t="s">
        <v>890</v>
      </c>
      <c r="X315" s="81" t="str">
        <f t="shared" si="101"/>
        <v>H22ACSRT17</v>
      </c>
      <c r="Y315" s="95">
        <f t="shared" si="98"/>
        <v>1</v>
      </c>
      <c r="Z315" s="95" t="str">
        <f t="shared" si="102"/>
        <v>H22ACSRT17 - 1</v>
      </c>
      <c r="AA315" s="77">
        <f t="shared" si="105"/>
        <v>5</v>
      </c>
      <c r="AB315" s="77">
        <f t="shared" si="106"/>
        <v>5</v>
      </c>
      <c r="AC315" s="77" t="str">
        <f t="shared" si="99"/>
        <v>H22ACSRT17.</v>
      </c>
      <c r="AD315" s="77" t="str">
        <f t="shared" si="107"/>
        <v>H22ACSRT17</v>
      </c>
      <c r="AE315" s="96"/>
      <c r="AF315" s="97"/>
      <c r="AG315" s="98"/>
    </row>
    <row r="316" spans="1:33" s="10" customFormat="1" ht="350.1" customHeight="1" x14ac:dyDescent="0.2">
      <c r="A316" s="81">
        <f>IF(ISBLANK(D316),"",COUNTA($D$2:D316))</f>
        <v>244</v>
      </c>
      <c r="B316" s="82">
        <f t="shared" si="104"/>
        <v>315</v>
      </c>
      <c r="C316" s="90"/>
      <c r="D316" s="90" t="s">
        <v>677</v>
      </c>
      <c r="E316" s="90" t="s">
        <v>947</v>
      </c>
      <c r="F316" s="100" t="s">
        <v>859</v>
      </c>
      <c r="G316" s="100" t="s">
        <v>860</v>
      </c>
      <c r="H316" s="109" t="s">
        <v>912</v>
      </c>
      <c r="I316" s="109" t="s">
        <v>923</v>
      </c>
      <c r="J316" s="90" t="s">
        <v>887</v>
      </c>
      <c r="K316" s="139">
        <v>1</v>
      </c>
      <c r="L316" s="122">
        <v>43527</v>
      </c>
      <c r="M316" s="192">
        <v>43830</v>
      </c>
      <c r="N316" s="88">
        <f t="shared" si="108"/>
        <v>43.285714285714285</v>
      </c>
      <c r="O316" s="90" t="s">
        <v>1638</v>
      </c>
      <c r="P316" s="90">
        <v>0</v>
      </c>
      <c r="Q316" s="92">
        <f t="shared" si="92"/>
        <v>0</v>
      </c>
      <c r="R316" s="93">
        <f t="shared" si="93"/>
        <v>0</v>
      </c>
      <c r="S316" s="93">
        <f t="shared" si="94"/>
        <v>0</v>
      </c>
      <c r="T316" s="93">
        <f t="shared" si="95"/>
        <v>43.285714285714285</v>
      </c>
      <c r="U316" s="94" t="str">
        <f t="shared" si="96"/>
        <v>VENCIDA</v>
      </c>
      <c r="V316" s="94" t="str">
        <f t="shared" si="97"/>
        <v>VENCIDO</v>
      </c>
      <c r="W316" s="138" t="s">
        <v>890</v>
      </c>
      <c r="X316" s="81" t="str">
        <f t="shared" si="101"/>
        <v>H23ACSRT17</v>
      </c>
      <c r="Y316" s="95">
        <f t="shared" si="98"/>
        <v>1</v>
      </c>
      <c r="Z316" s="95" t="str">
        <f t="shared" si="102"/>
        <v>H23ACSRT17 - 1</v>
      </c>
      <c r="AA316" s="77">
        <f t="shared" si="105"/>
        <v>1</v>
      </c>
      <c r="AB316" s="77">
        <f t="shared" si="106"/>
        <v>1</v>
      </c>
      <c r="AC316" s="77" t="str">
        <f t="shared" si="99"/>
        <v>H23ACSRT17.</v>
      </c>
      <c r="AD316" s="77" t="str">
        <f t="shared" si="107"/>
        <v>H23ACSRT17</v>
      </c>
      <c r="AE316" s="96"/>
      <c r="AF316" s="97"/>
      <c r="AG316" s="98"/>
    </row>
    <row r="317" spans="1:33" s="10" customFormat="1" ht="350.1" customHeight="1" x14ac:dyDescent="0.2">
      <c r="A317" s="81">
        <f>IF(ISBLANK(D317),"",COUNTA($D$2:D317))</f>
        <v>245</v>
      </c>
      <c r="B317" s="82">
        <f t="shared" si="104"/>
        <v>316</v>
      </c>
      <c r="C317" s="90"/>
      <c r="D317" s="90" t="s">
        <v>676</v>
      </c>
      <c r="E317" s="90" t="s">
        <v>948</v>
      </c>
      <c r="F317" s="100" t="s">
        <v>861</v>
      </c>
      <c r="G317" s="100" t="s">
        <v>862</v>
      </c>
      <c r="H317" s="109" t="s">
        <v>913</v>
      </c>
      <c r="I317" s="109" t="s">
        <v>924</v>
      </c>
      <c r="J317" s="90" t="s">
        <v>888</v>
      </c>
      <c r="K317" s="90">
        <v>1</v>
      </c>
      <c r="L317" s="122">
        <v>43467</v>
      </c>
      <c r="M317" s="192">
        <v>43524</v>
      </c>
      <c r="N317" s="88">
        <f t="shared" si="108"/>
        <v>8.1428571428571423</v>
      </c>
      <c r="O317" s="90" t="s">
        <v>1638</v>
      </c>
      <c r="P317" s="90">
        <v>0</v>
      </c>
      <c r="Q317" s="92">
        <f t="shared" si="92"/>
        <v>0</v>
      </c>
      <c r="R317" s="93">
        <f t="shared" si="93"/>
        <v>0</v>
      </c>
      <c r="S317" s="93">
        <f t="shared" si="94"/>
        <v>0</v>
      </c>
      <c r="T317" s="93">
        <f t="shared" si="95"/>
        <v>8.1428571428571423</v>
      </c>
      <c r="U317" s="94" t="str">
        <f t="shared" si="96"/>
        <v>VENCIDA</v>
      </c>
      <c r="V317" s="94" t="str">
        <f t="shared" si="97"/>
        <v>VENCIDO</v>
      </c>
      <c r="W317" s="138" t="s">
        <v>890</v>
      </c>
      <c r="X317" s="81" t="str">
        <f t="shared" si="101"/>
        <v>H24ACSRT17</v>
      </c>
      <c r="Y317" s="95">
        <f t="shared" si="98"/>
        <v>1</v>
      </c>
      <c r="Z317" s="95" t="str">
        <f t="shared" si="102"/>
        <v>H24ACSRT17 - 1</v>
      </c>
      <c r="AA317" s="77">
        <f t="shared" si="105"/>
        <v>1</v>
      </c>
      <c r="AB317" s="77">
        <f t="shared" si="106"/>
        <v>1</v>
      </c>
      <c r="AC317" s="77" t="str">
        <f t="shared" si="99"/>
        <v>H24ACSRT17.</v>
      </c>
      <c r="AD317" s="77" t="str">
        <f t="shared" si="107"/>
        <v>H24ACSRT17</v>
      </c>
      <c r="AE317" s="96"/>
      <c r="AF317" s="97"/>
      <c r="AG317" s="98"/>
    </row>
    <row r="318" spans="1:33" s="10" customFormat="1" ht="350.1" customHeight="1" x14ac:dyDescent="0.2">
      <c r="A318" s="81">
        <f>IF(ISBLANK(D318),"",COUNTA($D$2:D318))</f>
        <v>246</v>
      </c>
      <c r="B318" s="82">
        <f t="shared" si="104"/>
        <v>317</v>
      </c>
      <c r="C318" s="90"/>
      <c r="D318" s="90" t="s">
        <v>676</v>
      </c>
      <c r="E318" s="90" t="s">
        <v>949</v>
      </c>
      <c r="F318" s="100" t="s">
        <v>863</v>
      </c>
      <c r="G318" s="100" t="s">
        <v>864</v>
      </c>
      <c r="H318" s="109" t="s">
        <v>1499</v>
      </c>
      <c r="I318" s="109" t="s">
        <v>925</v>
      </c>
      <c r="J318" s="90" t="s">
        <v>889</v>
      </c>
      <c r="K318" s="90">
        <v>1</v>
      </c>
      <c r="L318" s="122">
        <v>43467</v>
      </c>
      <c r="M318" s="192">
        <v>43830</v>
      </c>
      <c r="N318" s="88">
        <f t="shared" si="108"/>
        <v>51.857142857142854</v>
      </c>
      <c r="O318" s="90" t="s">
        <v>1638</v>
      </c>
      <c r="P318" s="90">
        <v>0</v>
      </c>
      <c r="Q318" s="92">
        <f t="shared" si="92"/>
        <v>0</v>
      </c>
      <c r="R318" s="93">
        <f t="shared" si="93"/>
        <v>0</v>
      </c>
      <c r="S318" s="93">
        <f t="shared" si="94"/>
        <v>0</v>
      </c>
      <c r="T318" s="93">
        <f t="shared" si="95"/>
        <v>51.857142857142854</v>
      </c>
      <c r="U318" s="94" t="str">
        <f t="shared" si="96"/>
        <v>VENCIDA</v>
      </c>
      <c r="V318" s="94" t="str">
        <f t="shared" si="97"/>
        <v>VENCIDO</v>
      </c>
      <c r="W318" s="138" t="s">
        <v>890</v>
      </c>
      <c r="X318" s="81" t="str">
        <f t="shared" si="101"/>
        <v>H25ACSRT17</v>
      </c>
      <c r="Y318" s="95">
        <f t="shared" si="98"/>
        <v>1</v>
      </c>
      <c r="Z318" s="95" t="str">
        <f t="shared" si="102"/>
        <v>H25ACSRT17 - 1</v>
      </c>
      <c r="AA318" s="77">
        <f t="shared" si="105"/>
        <v>1</v>
      </c>
      <c r="AB318" s="77">
        <f t="shared" si="106"/>
        <v>1</v>
      </c>
      <c r="AC318" s="77" t="str">
        <f t="shared" si="99"/>
        <v>H25ACSRT17.</v>
      </c>
      <c r="AD318" s="77" t="str">
        <f t="shared" si="107"/>
        <v>H25ACSRT17</v>
      </c>
      <c r="AE318" s="96"/>
      <c r="AF318" s="97"/>
      <c r="AG318" s="98"/>
    </row>
    <row r="319" spans="1:33" s="10" customFormat="1" ht="350.1" customHeight="1" x14ac:dyDescent="0.2">
      <c r="A319" s="81">
        <f>IF(ISBLANK(D319),"",COUNTA($D$2:D319))</f>
        <v>247</v>
      </c>
      <c r="B319" s="82">
        <f t="shared" si="104"/>
        <v>318</v>
      </c>
      <c r="C319" s="90"/>
      <c r="D319" s="90" t="s">
        <v>677</v>
      </c>
      <c r="E319" s="90" t="s">
        <v>950</v>
      </c>
      <c r="F319" s="100" t="s">
        <v>865</v>
      </c>
      <c r="G319" s="100" t="s">
        <v>866</v>
      </c>
      <c r="H319" s="109" t="s">
        <v>917</v>
      </c>
      <c r="I319" s="109" t="s">
        <v>883</v>
      </c>
      <c r="J319" s="90" t="s">
        <v>885</v>
      </c>
      <c r="K319" s="90">
        <v>2</v>
      </c>
      <c r="L319" s="122">
        <v>43467</v>
      </c>
      <c r="M319" s="192">
        <v>43524</v>
      </c>
      <c r="N319" s="88">
        <f t="shared" si="108"/>
        <v>8.1428571428571423</v>
      </c>
      <c r="O319" s="90" t="s">
        <v>1638</v>
      </c>
      <c r="P319" s="90">
        <v>0</v>
      </c>
      <c r="Q319" s="92">
        <f t="shared" si="92"/>
        <v>0</v>
      </c>
      <c r="R319" s="93">
        <f t="shared" si="93"/>
        <v>0</v>
      </c>
      <c r="S319" s="93">
        <f t="shared" si="94"/>
        <v>0</v>
      </c>
      <c r="T319" s="93">
        <f t="shared" si="95"/>
        <v>8.1428571428571423</v>
      </c>
      <c r="U319" s="94" t="str">
        <f t="shared" si="96"/>
        <v>VENCIDA</v>
      </c>
      <c r="V319" s="94" t="str">
        <f t="shared" si="97"/>
        <v>VENCIDO</v>
      </c>
      <c r="W319" s="138" t="s">
        <v>890</v>
      </c>
      <c r="X319" s="81" t="str">
        <f t="shared" si="101"/>
        <v>H26ACSRT17</v>
      </c>
      <c r="Y319" s="95">
        <f t="shared" si="98"/>
        <v>1</v>
      </c>
      <c r="Z319" s="95" t="str">
        <f t="shared" si="102"/>
        <v>H26ACSRT17 - 1</v>
      </c>
      <c r="AA319" s="77">
        <f t="shared" si="105"/>
        <v>1</v>
      </c>
      <c r="AB319" s="77">
        <f t="shared" si="106"/>
        <v>1</v>
      </c>
      <c r="AC319" s="77" t="str">
        <f t="shared" si="99"/>
        <v>H26ACSRT17.</v>
      </c>
      <c r="AD319" s="77" t="str">
        <f t="shared" si="107"/>
        <v>H26ACSRT17</v>
      </c>
      <c r="AE319" s="96"/>
      <c r="AF319" s="97"/>
      <c r="AG319" s="98"/>
    </row>
    <row r="320" spans="1:33" s="10" customFormat="1" ht="350.1" customHeight="1" x14ac:dyDescent="0.2">
      <c r="A320" s="81">
        <f>IF(ISBLANK(D320),"",COUNTA($D$2:D320))</f>
        <v>248</v>
      </c>
      <c r="B320" s="82">
        <f t="shared" si="104"/>
        <v>319</v>
      </c>
      <c r="C320" s="90"/>
      <c r="D320" s="90" t="s">
        <v>677</v>
      </c>
      <c r="E320" s="90" t="s">
        <v>947</v>
      </c>
      <c r="F320" s="100" t="s">
        <v>867</v>
      </c>
      <c r="G320" s="100" t="s">
        <v>868</v>
      </c>
      <c r="H320" s="109" t="s">
        <v>918</v>
      </c>
      <c r="I320" s="109" t="s">
        <v>926</v>
      </c>
      <c r="J320" s="90" t="s">
        <v>885</v>
      </c>
      <c r="K320" s="90">
        <v>2</v>
      </c>
      <c r="L320" s="122">
        <v>43467</v>
      </c>
      <c r="M320" s="192">
        <v>43524</v>
      </c>
      <c r="N320" s="88">
        <f t="shared" si="108"/>
        <v>8.1428571428571423</v>
      </c>
      <c r="O320" s="90" t="s">
        <v>1638</v>
      </c>
      <c r="P320" s="90">
        <v>0</v>
      </c>
      <c r="Q320" s="92">
        <f t="shared" si="92"/>
        <v>0</v>
      </c>
      <c r="R320" s="93">
        <f t="shared" si="93"/>
        <v>0</v>
      </c>
      <c r="S320" s="93">
        <f t="shared" si="94"/>
        <v>0</v>
      </c>
      <c r="T320" s="93">
        <f t="shared" si="95"/>
        <v>8.1428571428571423</v>
      </c>
      <c r="U320" s="94" t="str">
        <f t="shared" si="96"/>
        <v>VENCIDA</v>
      </c>
      <c r="V320" s="94" t="str">
        <f t="shared" si="97"/>
        <v>VENCIDO</v>
      </c>
      <c r="W320" s="138" t="s">
        <v>890</v>
      </c>
      <c r="X320" s="81" t="str">
        <f t="shared" si="101"/>
        <v>H27ACSRT17</v>
      </c>
      <c r="Y320" s="95">
        <f t="shared" si="98"/>
        <v>1</v>
      </c>
      <c r="Z320" s="95" t="str">
        <f t="shared" si="102"/>
        <v>H27ACSRT17 - 1</v>
      </c>
      <c r="AA320" s="77">
        <f t="shared" si="105"/>
        <v>1</v>
      </c>
      <c r="AB320" s="77">
        <f t="shared" si="106"/>
        <v>1</v>
      </c>
      <c r="AC320" s="77" t="str">
        <f t="shared" si="99"/>
        <v>H27ACSRT17.</v>
      </c>
      <c r="AD320" s="77" t="str">
        <f t="shared" si="107"/>
        <v>H27ACSRT17</v>
      </c>
      <c r="AE320" s="96"/>
      <c r="AF320" s="97"/>
      <c r="AG320" s="98"/>
    </row>
    <row r="321" spans="1:33" s="10" customFormat="1" ht="350.1" customHeight="1" x14ac:dyDescent="0.2">
      <c r="A321" s="81">
        <f>IF(ISBLANK(D321),"",COUNTA($D$2:D321))</f>
        <v>249</v>
      </c>
      <c r="B321" s="82">
        <f t="shared" si="104"/>
        <v>320</v>
      </c>
      <c r="C321" s="90"/>
      <c r="D321" s="90" t="s">
        <v>676</v>
      </c>
      <c r="E321" s="90" t="s">
        <v>951</v>
      </c>
      <c r="F321" s="100" t="s">
        <v>869</v>
      </c>
      <c r="G321" s="100" t="s">
        <v>919</v>
      </c>
      <c r="H321" s="109" t="s">
        <v>878</v>
      </c>
      <c r="I321" s="109" t="s">
        <v>911</v>
      </c>
      <c r="J321" s="90" t="s">
        <v>886</v>
      </c>
      <c r="K321" s="90">
        <v>12</v>
      </c>
      <c r="L321" s="122">
        <v>43467</v>
      </c>
      <c r="M321" s="192">
        <v>43827</v>
      </c>
      <c r="N321" s="88">
        <f t="shared" si="108"/>
        <v>51.428571428571431</v>
      </c>
      <c r="O321" s="90" t="s">
        <v>1634</v>
      </c>
      <c r="P321" s="90">
        <v>12</v>
      </c>
      <c r="Q321" s="92">
        <f t="shared" si="92"/>
        <v>100</v>
      </c>
      <c r="R321" s="93">
        <f t="shared" si="93"/>
        <v>51.428571428571431</v>
      </c>
      <c r="S321" s="93">
        <f t="shared" si="94"/>
        <v>51.428571428571431</v>
      </c>
      <c r="T321" s="93">
        <f t="shared" si="95"/>
        <v>51.428571428571431</v>
      </c>
      <c r="U321" s="94" t="str">
        <f t="shared" si="96"/>
        <v>CUMPLIDA</v>
      </c>
      <c r="V321" s="94" t="str">
        <f t="shared" si="97"/>
        <v>CUMPLIDO</v>
      </c>
      <c r="W321" s="138" t="s">
        <v>890</v>
      </c>
      <c r="X321" s="81" t="str">
        <f t="shared" si="101"/>
        <v>H28ACSRT17</v>
      </c>
      <c r="Y321" s="95">
        <f t="shared" si="98"/>
        <v>1</v>
      </c>
      <c r="Z321" s="95" t="str">
        <f t="shared" si="102"/>
        <v>H28ACSRT17 - 1</v>
      </c>
      <c r="AA321" s="77">
        <f t="shared" si="105"/>
        <v>5</v>
      </c>
      <c r="AB321" s="77">
        <f t="shared" si="106"/>
        <v>5</v>
      </c>
      <c r="AC321" s="77" t="str">
        <f t="shared" si="99"/>
        <v>H28ACSRT17.</v>
      </c>
      <c r="AD321" s="77" t="str">
        <f t="shared" si="107"/>
        <v>H28ACSRT17</v>
      </c>
      <c r="AE321" s="96"/>
      <c r="AF321" s="97"/>
      <c r="AG321" s="98"/>
    </row>
    <row r="322" spans="1:33" s="10" customFormat="1" ht="350.1" customHeight="1" x14ac:dyDescent="0.2">
      <c r="A322" s="81">
        <f>IF(ISBLANK(D322),"",COUNTA($D$2:D322))</f>
        <v>250</v>
      </c>
      <c r="B322" s="82">
        <f t="shared" si="104"/>
        <v>321</v>
      </c>
      <c r="C322" s="90"/>
      <c r="D322" s="90" t="s">
        <v>676</v>
      </c>
      <c r="E322" s="90" t="s">
        <v>930</v>
      </c>
      <c r="F322" s="100" t="s">
        <v>870</v>
      </c>
      <c r="G322" s="100" t="s">
        <v>871</v>
      </c>
      <c r="H322" s="109" t="s">
        <v>877</v>
      </c>
      <c r="I322" s="109" t="s">
        <v>884</v>
      </c>
      <c r="J322" s="90" t="s">
        <v>895</v>
      </c>
      <c r="K322" s="90">
        <v>1</v>
      </c>
      <c r="L322" s="122">
        <v>43467</v>
      </c>
      <c r="M322" s="192">
        <v>43524</v>
      </c>
      <c r="N322" s="88">
        <f t="shared" si="108"/>
        <v>8.1428571428571423</v>
      </c>
      <c r="O322" s="90" t="s">
        <v>1638</v>
      </c>
      <c r="P322" s="90">
        <v>0</v>
      </c>
      <c r="Q322" s="92">
        <f t="shared" ref="Q322:Q385" si="109">IF(P322/K322&gt;1,100,+P322/K322*100)</f>
        <v>0</v>
      </c>
      <c r="R322" s="93">
        <f t="shared" ref="R322:R385" si="110">+N322*Q322/100</f>
        <v>0</v>
      </c>
      <c r="S322" s="93">
        <f t="shared" ref="S322:S385" si="111">IF(M322&lt;=$AF$1,R322,0)</f>
        <v>0</v>
      </c>
      <c r="T322" s="93">
        <f t="shared" ref="T322:T385" si="112">IF($AF$1&gt;=M322,N322,0)</f>
        <v>8.1428571428571423</v>
      </c>
      <c r="U322" s="94" t="str">
        <f t="shared" ref="U322:U385" si="113">IF(Q322=100,"CUMPLIDA",IF(M322-$AF$1&lt;0,"VENCIDA",IF(M322-$AF$1&lt;=30,"PRÓXIMA A VENCER",IF(Q322&gt;0,"CON AVANCE","EN TERMINO"))))</f>
        <v>VENCIDA</v>
      </c>
      <c r="V322" s="94" t="str">
        <f t="shared" ref="V322:V385" si="114">IF(A322&lt;&gt;"",IF(AB322=1,"VENCIDO",IF(AB322=2,"PRÓXIMO A VENCER",IF(AB322=3,"EN TERMINO",IF(AB322=4,"CON AVANCE",IF(AB322=5,"CUMPLIDO",))))),"")</f>
        <v>VENCIDO</v>
      </c>
      <c r="W322" s="138" t="s">
        <v>890</v>
      </c>
      <c r="X322" s="81" t="str">
        <f t="shared" si="101"/>
        <v>H29ACSRT17</v>
      </c>
      <c r="Y322" s="95">
        <f t="shared" ref="Y322:Y385" si="115">IF(A322&lt;&gt;"",1,Y321+1)</f>
        <v>1</v>
      </c>
      <c r="Z322" s="95" t="str">
        <f t="shared" si="102"/>
        <v>H29ACSRT17 - 1</v>
      </c>
      <c r="AA322" s="77">
        <f t="shared" si="105"/>
        <v>1</v>
      </c>
      <c r="AB322" s="77">
        <f t="shared" si="106"/>
        <v>1</v>
      </c>
      <c r="AC322" s="77" t="str">
        <f t="shared" ref="AC322:AC385" si="116">IF(A322&lt;&gt;"",MID(F322,1,FIND(" ",F322,1)-1),AC321)</f>
        <v>H29ACSRT17.</v>
      </c>
      <c r="AD322" s="77" t="str">
        <f t="shared" si="107"/>
        <v>H29ACSRT17</v>
      </c>
      <c r="AE322" s="96"/>
      <c r="AF322" s="97"/>
      <c r="AG322" s="98"/>
    </row>
    <row r="323" spans="1:33" s="10" customFormat="1" ht="350.1" customHeight="1" x14ac:dyDescent="0.2">
      <c r="A323" s="81">
        <f>IF(ISBLANK(D323),"",COUNTA($D$2:D323))</f>
        <v>251</v>
      </c>
      <c r="B323" s="82">
        <f t="shared" si="104"/>
        <v>322</v>
      </c>
      <c r="C323" s="90"/>
      <c r="D323" s="90" t="s">
        <v>677</v>
      </c>
      <c r="E323" s="90" t="s">
        <v>943</v>
      </c>
      <c r="F323" s="100" t="s">
        <v>872</v>
      </c>
      <c r="G323" s="100" t="s">
        <v>873</v>
      </c>
      <c r="H323" s="109" t="s">
        <v>878</v>
      </c>
      <c r="I323" s="109" t="s">
        <v>911</v>
      </c>
      <c r="J323" s="90" t="s">
        <v>886</v>
      </c>
      <c r="K323" s="90">
        <v>12</v>
      </c>
      <c r="L323" s="122">
        <v>43467</v>
      </c>
      <c r="M323" s="192">
        <v>43827</v>
      </c>
      <c r="N323" s="88">
        <f t="shared" si="108"/>
        <v>51.428571428571431</v>
      </c>
      <c r="O323" s="90" t="s">
        <v>1634</v>
      </c>
      <c r="P323" s="90">
        <v>12</v>
      </c>
      <c r="Q323" s="92">
        <f t="shared" si="109"/>
        <v>100</v>
      </c>
      <c r="R323" s="93">
        <f t="shared" si="110"/>
        <v>51.428571428571431</v>
      </c>
      <c r="S323" s="93">
        <f t="shared" si="111"/>
        <v>51.428571428571431</v>
      </c>
      <c r="T323" s="93">
        <f t="shared" si="112"/>
        <v>51.428571428571431</v>
      </c>
      <c r="U323" s="94" t="str">
        <f t="shared" si="113"/>
        <v>CUMPLIDA</v>
      </c>
      <c r="V323" s="94" t="str">
        <f t="shared" si="114"/>
        <v>CUMPLIDO</v>
      </c>
      <c r="W323" s="138" t="s">
        <v>890</v>
      </c>
      <c r="X323" s="81" t="str">
        <f t="shared" si="101"/>
        <v>H30ACSRT17</v>
      </c>
      <c r="Y323" s="95">
        <f t="shared" si="115"/>
        <v>1</v>
      </c>
      <c r="Z323" s="95" t="str">
        <f t="shared" si="102"/>
        <v>H30ACSRT17 - 1</v>
      </c>
      <c r="AA323" s="77">
        <f t="shared" si="105"/>
        <v>5</v>
      </c>
      <c r="AB323" s="77">
        <f t="shared" si="106"/>
        <v>5</v>
      </c>
      <c r="AC323" s="77" t="str">
        <f t="shared" si="116"/>
        <v>H30ACSRT17.</v>
      </c>
      <c r="AD323" s="77" t="str">
        <f t="shared" si="107"/>
        <v>H30ACSRT17</v>
      </c>
      <c r="AE323" s="96"/>
      <c r="AF323" s="97"/>
      <c r="AG323" s="98"/>
    </row>
    <row r="324" spans="1:33" s="10" customFormat="1" ht="350.1" customHeight="1" x14ac:dyDescent="0.2">
      <c r="A324" s="81">
        <f>IF(ISBLANK(D324),"",COUNTA($D$2:D324))</f>
        <v>252</v>
      </c>
      <c r="B324" s="82">
        <f t="shared" si="104"/>
        <v>323</v>
      </c>
      <c r="C324" s="90"/>
      <c r="D324" s="90" t="s">
        <v>677</v>
      </c>
      <c r="E324" s="90" t="s">
        <v>942</v>
      </c>
      <c r="F324" s="100" t="s">
        <v>874</v>
      </c>
      <c r="G324" s="100" t="s">
        <v>875</v>
      </c>
      <c r="H324" s="109" t="s">
        <v>903</v>
      </c>
      <c r="I324" s="109" t="s">
        <v>909</v>
      </c>
      <c r="J324" s="90" t="s">
        <v>895</v>
      </c>
      <c r="K324" s="90">
        <v>1</v>
      </c>
      <c r="L324" s="122">
        <v>43467</v>
      </c>
      <c r="M324" s="192">
        <v>43524</v>
      </c>
      <c r="N324" s="88">
        <f t="shared" si="108"/>
        <v>8.1428571428571423</v>
      </c>
      <c r="O324" s="90" t="s">
        <v>1638</v>
      </c>
      <c r="P324" s="90">
        <v>0</v>
      </c>
      <c r="Q324" s="92">
        <f t="shared" si="109"/>
        <v>0</v>
      </c>
      <c r="R324" s="93">
        <f t="shared" si="110"/>
        <v>0</v>
      </c>
      <c r="S324" s="93">
        <f t="shared" si="111"/>
        <v>0</v>
      </c>
      <c r="T324" s="93">
        <f t="shared" si="112"/>
        <v>8.1428571428571423</v>
      </c>
      <c r="U324" s="94" t="str">
        <f t="shared" si="113"/>
        <v>VENCIDA</v>
      </c>
      <c r="V324" s="94" t="str">
        <f t="shared" si="114"/>
        <v>VENCIDO</v>
      </c>
      <c r="W324" s="138" t="s">
        <v>890</v>
      </c>
      <c r="X324" s="81" t="str">
        <f t="shared" si="101"/>
        <v>H31ACSRT17</v>
      </c>
      <c r="Y324" s="95">
        <f t="shared" si="115"/>
        <v>1</v>
      </c>
      <c r="Z324" s="95" t="str">
        <f t="shared" si="102"/>
        <v>H31ACSRT17 - 1</v>
      </c>
      <c r="AA324" s="77">
        <f t="shared" si="105"/>
        <v>1</v>
      </c>
      <c r="AB324" s="77">
        <f t="shared" si="106"/>
        <v>1</v>
      </c>
      <c r="AC324" s="77" t="str">
        <f t="shared" si="116"/>
        <v>H31ACSRT17.</v>
      </c>
      <c r="AD324" s="77" t="str">
        <f t="shared" si="107"/>
        <v>H31ACSRT17</v>
      </c>
      <c r="AE324" s="96"/>
      <c r="AF324" s="97"/>
      <c r="AG324" s="98"/>
    </row>
    <row r="325" spans="1:33" s="10" customFormat="1" ht="350.1" customHeight="1" x14ac:dyDescent="0.2">
      <c r="A325" s="81">
        <f>IF(ISBLANK(D325),"",COUNTA($D$2:D325))</f>
        <v>253</v>
      </c>
      <c r="B325" s="82">
        <f t="shared" si="104"/>
        <v>324</v>
      </c>
      <c r="C325" s="90"/>
      <c r="D325" s="90" t="s">
        <v>764</v>
      </c>
      <c r="E325" s="90" t="s">
        <v>14</v>
      </c>
      <c r="F325" s="100" t="s">
        <v>1003</v>
      </c>
      <c r="G325" s="100" t="s">
        <v>817</v>
      </c>
      <c r="H325" s="100" t="s">
        <v>1114</v>
      </c>
      <c r="I325" s="100" t="s">
        <v>1113</v>
      </c>
      <c r="J325" s="99" t="s">
        <v>1151</v>
      </c>
      <c r="K325" s="99">
        <v>1</v>
      </c>
      <c r="L325" s="123">
        <v>43858</v>
      </c>
      <c r="M325" s="200">
        <v>44165</v>
      </c>
      <c r="N325" s="88">
        <f t="shared" ref="N325:N329" si="117">(+M325-L325)/7</f>
        <v>43.857142857142854</v>
      </c>
      <c r="O325" s="90" t="s">
        <v>2109</v>
      </c>
      <c r="P325" s="90">
        <v>0</v>
      </c>
      <c r="Q325" s="92">
        <f t="shared" si="109"/>
        <v>0</v>
      </c>
      <c r="R325" s="93">
        <f t="shared" si="110"/>
        <v>0</v>
      </c>
      <c r="S325" s="93">
        <f t="shared" si="111"/>
        <v>0</v>
      </c>
      <c r="T325" s="93">
        <f t="shared" si="112"/>
        <v>43.857142857142854</v>
      </c>
      <c r="U325" s="94" t="str">
        <f t="shared" si="113"/>
        <v>VENCIDA</v>
      </c>
      <c r="V325" s="94" t="str">
        <f t="shared" si="114"/>
        <v>VENCIDO</v>
      </c>
      <c r="W325" s="138" t="s">
        <v>818</v>
      </c>
      <c r="X325" s="81" t="str">
        <f t="shared" si="101"/>
        <v>H2DP17</v>
      </c>
      <c r="Y325" s="95">
        <f t="shared" si="115"/>
        <v>1</v>
      </c>
      <c r="Z325" s="95" t="str">
        <f t="shared" si="102"/>
        <v>H2DP17 - 1</v>
      </c>
      <c r="AA325" s="77">
        <f t="shared" si="105"/>
        <v>1</v>
      </c>
      <c r="AB325" s="77">
        <f t="shared" si="106"/>
        <v>1</v>
      </c>
      <c r="AC325" s="77" t="str">
        <f t="shared" si="116"/>
        <v>H2DP17.</v>
      </c>
      <c r="AD325" s="77" t="str">
        <f t="shared" si="107"/>
        <v>H2DP17</v>
      </c>
      <c r="AE325" s="96"/>
      <c r="AF325" s="97"/>
      <c r="AG325" s="98"/>
    </row>
    <row r="326" spans="1:33" s="10" customFormat="1" ht="350.1" customHeight="1" x14ac:dyDescent="0.2">
      <c r="A326" s="81">
        <f>IF(ISBLANK(D326),"",COUNTA($D$2:D326))</f>
        <v>254</v>
      </c>
      <c r="B326" s="82">
        <f t="shared" si="104"/>
        <v>325</v>
      </c>
      <c r="C326" s="90"/>
      <c r="D326" s="90" t="s">
        <v>764</v>
      </c>
      <c r="E326" s="90" t="s">
        <v>14</v>
      </c>
      <c r="F326" s="100" t="s">
        <v>1005</v>
      </c>
      <c r="G326" s="100" t="s">
        <v>817</v>
      </c>
      <c r="H326" s="100" t="s">
        <v>820</v>
      </c>
      <c r="I326" s="100" t="s">
        <v>821</v>
      </c>
      <c r="J326" s="99" t="s">
        <v>819</v>
      </c>
      <c r="K326" s="99">
        <v>4</v>
      </c>
      <c r="L326" s="123">
        <v>43361</v>
      </c>
      <c r="M326" s="200">
        <v>43434</v>
      </c>
      <c r="N326" s="88">
        <f t="shared" si="117"/>
        <v>10.428571428571429</v>
      </c>
      <c r="O326" s="90" t="s">
        <v>2109</v>
      </c>
      <c r="P326" s="99">
        <v>4</v>
      </c>
      <c r="Q326" s="92">
        <f t="shared" si="109"/>
        <v>100</v>
      </c>
      <c r="R326" s="93">
        <f t="shared" si="110"/>
        <v>10.428571428571429</v>
      </c>
      <c r="S326" s="93">
        <f t="shared" si="111"/>
        <v>10.428571428571429</v>
      </c>
      <c r="T326" s="93">
        <f t="shared" si="112"/>
        <v>10.428571428571429</v>
      </c>
      <c r="U326" s="94" t="str">
        <f t="shared" si="113"/>
        <v>CUMPLIDA</v>
      </c>
      <c r="V326" s="94" t="str">
        <f t="shared" si="114"/>
        <v>VENCIDO</v>
      </c>
      <c r="W326" s="138" t="s">
        <v>818</v>
      </c>
      <c r="X326" s="81" t="str">
        <f t="shared" si="101"/>
        <v>H3DP17</v>
      </c>
      <c r="Y326" s="95">
        <f t="shared" si="115"/>
        <v>1</v>
      </c>
      <c r="Z326" s="95" t="str">
        <f t="shared" si="102"/>
        <v>H3DP17 - 1</v>
      </c>
      <c r="AA326" s="77">
        <f t="shared" si="105"/>
        <v>5</v>
      </c>
      <c r="AB326" s="77">
        <f t="shared" si="106"/>
        <v>1</v>
      </c>
      <c r="AC326" s="77" t="str">
        <f t="shared" si="116"/>
        <v>H3DP17.</v>
      </c>
      <c r="AD326" s="77" t="str">
        <f t="shared" si="107"/>
        <v>H3DP17</v>
      </c>
      <c r="AE326" s="96"/>
      <c r="AF326" s="97"/>
      <c r="AG326" s="98"/>
    </row>
    <row r="327" spans="1:33" s="10" customFormat="1" ht="350.1" customHeight="1" x14ac:dyDescent="0.2">
      <c r="A327" s="81" t="str">
        <f>IF(ISBLANK(D327),"",COUNTA($D$2:D327))</f>
        <v/>
      </c>
      <c r="B327" s="82">
        <f t="shared" si="104"/>
        <v>326</v>
      </c>
      <c r="C327" s="90"/>
      <c r="D327" s="90"/>
      <c r="E327" s="90" t="s">
        <v>14</v>
      </c>
      <c r="F327" s="100" t="s">
        <v>1004</v>
      </c>
      <c r="G327" s="100" t="s">
        <v>817</v>
      </c>
      <c r="H327" s="100" t="s">
        <v>824</v>
      </c>
      <c r="I327" s="100" t="s">
        <v>822</v>
      </c>
      <c r="J327" s="99" t="s">
        <v>823</v>
      </c>
      <c r="K327" s="99">
        <v>2</v>
      </c>
      <c r="L327" s="123">
        <v>43361</v>
      </c>
      <c r="M327" s="200">
        <v>43434</v>
      </c>
      <c r="N327" s="88">
        <f t="shared" si="117"/>
        <v>10.428571428571429</v>
      </c>
      <c r="O327" s="90" t="s">
        <v>2109</v>
      </c>
      <c r="P327" s="90">
        <v>0</v>
      </c>
      <c r="Q327" s="92">
        <f t="shared" si="109"/>
        <v>0</v>
      </c>
      <c r="R327" s="93">
        <f t="shared" si="110"/>
        <v>0</v>
      </c>
      <c r="S327" s="93">
        <f t="shared" si="111"/>
        <v>0</v>
      </c>
      <c r="T327" s="93">
        <f t="shared" si="112"/>
        <v>10.428571428571429</v>
      </c>
      <c r="U327" s="94" t="str">
        <f t="shared" si="113"/>
        <v>VENCIDA</v>
      </c>
      <c r="V327" s="94" t="str">
        <f t="shared" si="114"/>
        <v/>
      </c>
      <c r="W327" s="138" t="s">
        <v>818</v>
      </c>
      <c r="X327" s="81" t="str">
        <f t="shared" ref="X327:X390" si="118">AD327</f>
        <v>H3DP17</v>
      </c>
      <c r="Y327" s="95">
        <f t="shared" si="115"/>
        <v>2</v>
      </c>
      <c r="Z327" s="95" t="str">
        <f t="shared" si="102"/>
        <v>H3DP17 - 2</v>
      </c>
      <c r="AA327" s="77">
        <f t="shared" si="105"/>
        <v>1</v>
      </c>
      <c r="AB327" s="77">
        <f t="shared" si="106"/>
        <v>1</v>
      </c>
      <c r="AC327" s="77" t="str">
        <f t="shared" si="116"/>
        <v>H3DP17.</v>
      </c>
      <c r="AD327" s="77" t="str">
        <f t="shared" si="107"/>
        <v>H3DP17</v>
      </c>
      <c r="AE327" s="96"/>
      <c r="AF327" s="97"/>
      <c r="AG327" s="98"/>
    </row>
    <row r="328" spans="1:33" s="10" customFormat="1" ht="350.1" customHeight="1" x14ac:dyDescent="0.2">
      <c r="A328" s="81">
        <f>IF(ISBLANK(D328),"",COUNTA($D$2:D328))</f>
        <v>255</v>
      </c>
      <c r="B328" s="82">
        <f t="shared" si="104"/>
        <v>327</v>
      </c>
      <c r="C328" s="90"/>
      <c r="D328" s="90" t="s">
        <v>764</v>
      </c>
      <c r="E328" s="90" t="s">
        <v>14</v>
      </c>
      <c r="F328" s="100" t="s">
        <v>1006</v>
      </c>
      <c r="G328" s="100" t="s">
        <v>817</v>
      </c>
      <c r="H328" s="100" t="s">
        <v>1114</v>
      </c>
      <c r="I328" s="100" t="s">
        <v>1113</v>
      </c>
      <c r="J328" s="99" t="s">
        <v>1151</v>
      </c>
      <c r="K328" s="99">
        <v>1</v>
      </c>
      <c r="L328" s="123">
        <v>43858</v>
      </c>
      <c r="M328" s="200">
        <v>44165</v>
      </c>
      <c r="N328" s="88">
        <f t="shared" si="117"/>
        <v>43.857142857142854</v>
      </c>
      <c r="O328" s="90" t="s">
        <v>2109</v>
      </c>
      <c r="P328" s="90">
        <v>0</v>
      </c>
      <c r="Q328" s="92">
        <f t="shared" si="109"/>
        <v>0</v>
      </c>
      <c r="R328" s="93">
        <f t="shared" si="110"/>
        <v>0</v>
      </c>
      <c r="S328" s="93">
        <f t="shared" si="111"/>
        <v>0</v>
      </c>
      <c r="T328" s="93">
        <f t="shared" si="112"/>
        <v>43.857142857142854</v>
      </c>
      <c r="U328" s="94" t="str">
        <f t="shared" si="113"/>
        <v>VENCIDA</v>
      </c>
      <c r="V328" s="94" t="str">
        <f t="shared" si="114"/>
        <v>VENCIDO</v>
      </c>
      <c r="W328" s="138" t="s">
        <v>818</v>
      </c>
      <c r="X328" s="81" t="str">
        <f t="shared" si="118"/>
        <v>H4DP17</v>
      </c>
      <c r="Y328" s="95">
        <f t="shared" si="115"/>
        <v>1</v>
      </c>
      <c r="Z328" s="95" t="str">
        <f t="shared" ref="Z328:Z391" si="119">CONCATENATE(X328," - ",Y328)</f>
        <v>H4DP17 - 1</v>
      </c>
      <c r="AA328" s="77">
        <f t="shared" si="105"/>
        <v>1</v>
      </c>
      <c r="AB328" s="77">
        <f t="shared" si="106"/>
        <v>1</v>
      </c>
      <c r="AC328" s="77" t="str">
        <f t="shared" si="116"/>
        <v>H4DP17.</v>
      </c>
      <c r="AD328" s="77" t="str">
        <f t="shared" si="107"/>
        <v>H4DP17</v>
      </c>
      <c r="AE328" s="96"/>
      <c r="AF328" s="97"/>
      <c r="AG328" s="98"/>
    </row>
    <row r="329" spans="1:33" s="10" customFormat="1" ht="350.1" customHeight="1" x14ac:dyDescent="0.2">
      <c r="A329" s="81">
        <f>IF(ISBLANK(D329),"",COUNTA($D$2:D329))</f>
        <v>256</v>
      </c>
      <c r="B329" s="82">
        <f t="shared" si="104"/>
        <v>328</v>
      </c>
      <c r="C329" s="90"/>
      <c r="D329" s="90" t="s">
        <v>764</v>
      </c>
      <c r="E329" s="90" t="s">
        <v>14</v>
      </c>
      <c r="F329" s="100" t="s">
        <v>1007</v>
      </c>
      <c r="G329" s="100" t="s">
        <v>817</v>
      </c>
      <c r="H329" s="100" t="s">
        <v>1115</v>
      </c>
      <c r="I329" s="100" t="s">
        <v>1113</v>
      </c>
      <c r="J329" s="99" t="s">
        <v>1151</v>
      </c>
      <c r="K329" s="99">
        <v>1</v>
      </c>
      <c r="L329" s="123">
        <v>43858</v>
      </c>
      <c r="M329" s="200">
        <v>44165</v>
      </c>
      <c r="N329" s="88">
        <f t="shared" si="117"/>
        <v>43.857142857142854</v>
      </c>
      <c r="O329" s="90" t="s">
        <v>2109</v>
      </c>
      <c r="P329" s="90">
        <v>0</v>
      </c>
      <c r="Q329" s="92">
        <f t="shared" si="109"/>
        <v>0</v>
      </c>
      <c r="R329" s="93">
        <f t="shared" si="110"/>
        <v>0</v>
      </c>
      <c r="S329" s="93">
        <f t="shared" si="111"/>
        <v>0</v>
      </c>
      <c r="T329" s="93">
        <f t="shared" si="112"/>
        <v>43.857142857142854</v>
      </c>
      <c r="U329" s="94" t="str">
        <f t="shared" si="113"/>
        <v>VENCIDA</v>
      </c>
      <c r="V329" s="94" t="str">
        <f t="shared" si="114"/>
        <v>VENCIDO</v>
      </c>
      <c r="W329" s="138" t="s">
        <v>818</v>
      </c>
      <c r="X329" s="81" t="str">
        <f t="shared" si="118"/>
        <v>H7DP17</v>
      </c>
      <c r="Y329" s="95">
        <f t="shared" si="115"/>
        <v>1</v>
      </c>
      <c r="Z329" s="95" t="str">
        <f t="shared" si="119"/>
        <v>H7DP17 - 1</v>
      </c>
      <c r="AA329" s="77">
        <f t="shared" si="105"/>
        <v>1</v>
      </c>
      <c r="AB329" s="77">
        <f t="shared" si="106"/>
        <v>1</v>
      </c>
      <c r="AC329" s="77" t="str">
        <f t="shared" si="116"/>
        <v>H7DP17.</v>
      </c>
      <c r="AD329" s="77" t="str">
        <f t="shared" si="107"/>
        <v>H7DP17</v>
      </c>
      <c r="AE329" s="96"/>
      <c r="AF329" s="97"/>
      <c r="AG329" s="98"/>
    </row>
    <row r="330" spans="1:33" s="10" customFormat="1" ht="350.1" customHeight="1" x14ac:dyDescent="0.2">
      <c r="A330" s="81">
        <f>IF(ISBLANK(D330),"",COUNTA($D$2:D330))</f>
        <v>257</v>
      </c>
      <c r="B330" s="82">
        <f t="shared" si="104"/>
        <v>329</v>
      </c>
      <c r="C330" s="90"/>
      <c r="D330" s="90" t="s">
        <v>766</v>
      </c>
      <c r="E330" s="90" t="s">
        <v>74</v>
      </c>
      <c r="F330" s="109" t="s">
        <v>1099</v>
      </c>
      <c r="G330" s="109" t="s">
        <v>736</v>
      </c>
      <c r="H330" s="109" t="s">
        <v>1110</v>
      </c>
      <c r="I330" s="109" t="s">
        <v>1100</v>
      </c>
      <c r="J330" s="90" t="s">
        <v>1101</v>
      </c>
      <c r="K330" s="90">
        <v>4</v>
      </c>
      <c r="L330" s="122">
        <v>43859</v>
      </c>
      <c r="M330" s="192">
        <v>44224</v>
      </c>
      <c r="N330" s="88">
        <f t="shared" ref="N330:N364" si="120">(+M330-L330)/7</f>
        <v>52.142857142857146</v>
      </c>
      <c r="O330" s="90" t="s">
        <v>301</v>
      </c>
      <c r="P330" s="90">
        <v>4</v>
      </c>
      <c r="Q330" s="92">
        <f t="shared" si="109"/>
        <v>100</v>
      </c>
      <c r="R330" s="93">
        <f t="shared" si="110"/>
        <v>52.142857142857146</v>
      </c>
      <c r="S330" s="93">
        <f t="shared" si="111"/>
        <v>52.142857142857146</v>
      </c>
      <c r="T330" s="93">
        <f t="shared" si="112"/>
        <v>52.142857142857146</v>
      </c>
      <c r="U330" s="94" t="str">
        <f t="shared" si="113"/>
        <v>CUMPLIDA</v>
      </c>
      <c r="V330" s="94" t="str">
        <f t="shared" si="114"/>
        <v>CUMPLIDO</v>
      </c>
      <c r="W330" s="138" t="s">
        <v>768</v>
      </c>
      <c r="X330" s="81" t="str">
        <f t="shared" si="118"/>
        <v>H3AF17</v>
      </c>
      <c r="Y330" s="95">
        <f t="shared" si="115"/>
        <v>1</v>
      </c>
      <c r="Z330" s="95" t="str">
        <f t="shared" si="119"/>
        <v>H3AF17 - 1</v>
      </c>
      <c r="AA330" s="77">
        <f t="shared" si="105"/>
        <v>5</v>
      </c>
      <c r="AB330" s="77">
        <f t="shared" si="106"/>
        <v>5</v>
      </c>
      <c r="AC330" s="77" t="str">
        <f t="shared" si="116"/>
        <v>H3AF17.</v>
      </c>
      <c r="AD330" s="77" t="str">
        <f t="shared" si="107"/>
        <v>H3AF17</v>
      </c>
      <c r="AE330" s="96"/>
      <c r="AF330" s="97"/>
      <c r="AG330" s="98"/>
    </row>
    <row r="331" spans="1:33" s="10" customFormat="1" ht="350.1" customHeight="1" x14ac:dyDescent="0.2">
      <c r="A331" s="81">
        <f>IF(ISBLANK(D331),"",COUNTA($D$2:D331))</f>
        <v>258</v>
      </c>
      <c r="B331" s="82">
        <f t="shared" si="104"/>
        <v>330</v>
      </c>
      <c r="C331" s="90"/>
      <c r="D331" s="90" t="s">
        <v>766</v>
      </c>
      <c r="E331" s="90" t="s">
        <v>74</v>
      </c>
      <c r="F331" s="109" t="s">
        <v>737</v>
      </c>
      <c r="G331" s="109" t="s">
        <v>738</v>
      </c>
      <c r="H331" s="109" t="s">
        <v>739</v>
      </c>
      <c r="I331" s="109" t="s">
        <v>953</v>
      </c>
      <c r="J331" s="90" t="s">
        <v>740</v>
      </c>
      <c r="K331" s="90">
        <v>3</v>
      </c>
      <c r="L331" s="122">
        <v>43313</v>
      </c>
      <c r="M331" s="192">
        <v>43497</v>
      </c>
      <c r="N331" s="88">
        <f t="shared" si="120"/>
        <v>26.285714285714285</v>
      </c>
      <c r="O331" s="90" t="s">
        <v>1654</v>
      </c>
      <c r="P331" s="90">
        <v>3</v>
      </c>
      <c r="Q331" s="92">
        <f t="shared" si="109"/>
        <v>100</v>
      </c>
      <c r="R331" s="93">
        <f t="shared" si="110"/>
        <v>26.285714285714285</v>
      </c>
      <c r="S331" s="93">
        <f t="shared" si="111"/>
        <v>26.285714285714285</v>
      </c>
      <c r="T331" s="93">
        <f t="shared" si="112"/>
        <v>26.285714285714285</v>
      </c>
      <c r="U331" s="94" t="str">
        <f t="shared" si="113"/>
        <v>CUMPLIDA</v>
      </c>
      <c r="V331" s="94" t="str">
        <f t="shared" si="114"/>
        <v>CUMPLIDO</v>
      </c>
      <c r="W331" s="138" t="s">
        <v>768</v>
      </c>
      <c r="X331" s="81" t="str">
        <f t="shared" si="118"/>
        <v>H7AF17</v>
      </c>
      <c r="Y331" s="95">
        <f t="shared" si="115"/>
        <v>1</v>
      </c>
      <c r="Z331" s="95" t="str">
        <f t="shared" si="119"/>
        <v>H7AF17 - 1</v>
      </c>
      <c r="AA331" s="77">
        <f t="shared" si="105"/>
        <v>5</v>
      </c>
      <c r="AB331" s="77">
        <f t="shared" si="106"/>
        <v>5</v>
      </c>
      <c r="AC331" s="77" t="str">
        <f t="shared" si="116"/>
        <v>H7AF17.</v>
      </c>
      <c r="AD331" s="77" t="str">
        <f t="shared" si="107"/>
        <v>H7AF17</v>
      </c>
      <c r="AE331" s="96"/>
      <c r="AF331" s="97"/>
      <c r="AG331" s="98"/>
    </row>
    <row r="332" spans="1:33" s="10" customFormat="1" ht="350.1" customHeight="1" x14ac:dyDescent="0.2">
      <c r="A332" s="81">
        <f>IF(ISBLANK(D332),"",COUNTA($D$2:D332))</f>
        <v>259</v>
      </c>
      <c r="B332" s="82">
        <f t="shared" si="104"/>
        <v>331</v>
      </c>
      <c r="C332" s="90"/>
      <c r="D332" s="90" t="s">
        <v>677</v>
      </c>
      <c r="E332" s="90" t="s">
        <v>85</v>
      </c>
      <c r="F332" s="109" t="s">
        <v>741</v>
      </c>
      <c r="G332" s="109" t="s">
        <v>742</v>
      </c>
      <c r="H332" s="109" t="s">
        <v>743</v>
      </c>
      <c r="I332" s="109" t="s">
        <v>954</v>
      </c>
      <c r="J332" s="90" t="s">
        <v>744</v>
      </c>
      <c r="K332" s="90">
        <v>1</v>
      </c>
      <c r="L332" s="122">
        <v>43405</v>
      </c>
      <c r="M332" s="192">
        <v>43554</v>
      </c>
      <c r="N332" s="88">
        <f t="shared" si="120"/>
        <v>21.285714285714285</v>
      </c>
      <c r="O332" s="90" t="s">
        <v>315</v>
      </c>
      <c r="P332" s="90">
        <v>1</v>
      </c>
      <c r="Q332" s="92">
        <f t="shared" si="109"/>
        <v>100</v>
      </c>
      <c r="R332" s="93">
        <f t="shared" si="110"/>
        <v>21.285714285714285</v>
      </c>
      <c r="S332" s="93">
        <f t="shared" si="111"/>
        <v>21.285714285714285</v>
      </c>
      <c r="T332" s="93">
        <f t="shared" si="112"/>
        <v>21.285714285714285</v>
      </c>
      <c r="U332" s="94" t="str">
        <f t="shared" si="113"/>
        <v>CUMPLIDA</v>
      </c>
      <c r="V332" s="94" t="str">
        <f t="shared" si="114"/>
        <v>CUMPLIDO</v>
      </c>
      <c r="W332" s="138" t="s">
        <v>768</v>
      </c>
      <c r="X332" s="81" t="str">
        <f t="shared" si="118"/>
        <v>H18AF17</v>
      </c>
      <c r="Y332" s="95">
        <f t="shared" si="115"/>
        <v>1</v>
      </c>
      <c r="Z332" s="95" t="str">
        <f t="shared" si="119"/>
        <v>H18AF17 - 1</v>
      </c>
      <c r="AA332" s="77">
        <f t="shared" si="105"/>
        <v>5</v>
      </c>
      <c r="AB332" s="77">
        <f t="shared" si="106"/>
        <v>5</v>
      </c>
      <c r="AC332" s="77" t="str">
        <f t="shared" si="116"/>
        <v>H18AF17.</v>
      </c>
      <c r="AD332" s="77" t="str">
        <f t="shared" si="107"/>
        <v>H18AF17</v>
      </c>
      <c r="AE332" s="96"/>
      <c r="AF332" s="97"/>
      <c r="AG332" s="98"/>
    </row>
    <row r="333" spans="1:33" s="10" customFormat="1" ht="350.1" customHeight="1" x14ac:dyDescent="0.2">
      <c r="A333" s="81">
        <f>IF(ISBLANK(D333),"",COUNTA($D$2:D333))</f>
        <v>260</v>
      </c>
      <c r="B333" s="82">
        <f t="shared" si="104"/>
        <v>332</v>
      </c>
      <c r="C333" s="90"/>
      <c r="D333" s="90" t="s">
        <v>766</v>
      </c>
      <c r="E333" s="95" t="s">
        <v>28</v>
      </c>
      <c r="F333" s="109" t="s">
        <v>1124</v>
      </c>
      <c r="G333" s="109" t="s">
        <v>745</v>
      </c>
      <c r="H333" s="109" t="s">
        <v>1118</v>
      </c>
      <c r="I333" s="109" t="s">
        <v>1119</v>
      </c>
      <c r="J333" s="90" t="s">
        <v>1126</v>
      </c>
      <c r="K333" s="90">
        <v>8</v>
      </c>
      <c r="L333" s="122">
        <v>43831</v>
      </c>
      <c r="M333" s="192">
        <v>43921</v>
      </c>
      <c r="N333" s="88">
        <f t="shared" si="120"/>
        <v>12.857142857142858</v>
      </c>
      <c r="O333" s="90" t="s">
        <v>1641</v>
      </c>
      <c r="P333" s="90">
        <v>8</v>
      </c>
      <c r="Q333" s="92">
        <f t="shared" si="109"/>
        <v>100</v>
      </c>
      <c r="R333" s="93">
        <f t="shared" si="110"/>
        <v>12.857142857142858</v>
      </c>
      <c r="S333" s="93">
        <f t="shared" si="111"/>
        <v>12.857142857142858</v>
      </c>
      <c r="T333" s="93">
        <f t="shared" si="112"/>
        <v>12.857142857142858</v>
      </c>
      <c r="U333" s="94" t="str">
        <f t="shared" si="113"/>
        <v>CUMPLIDA</v>
      </c>
      <c r="V333" s="94" t="str">
        <f t="shared" si="114"/>
        <v>CUMPLIDO</v>
      </c>
      <c r="W333" s="138" t="s">
        <v>768</v>
      </c>
      <c r="X333" s="81" t="str">
        <f t="shared" si="118"/>
        <v>H24AF17</v>
      </c>
      <c r="Y333" s="95">
        <f t="shared" si="115"/>
        <v>1</v>
      </c>
      <c r="Z333" s="95" t="str">
        <f t="shared" si="119"/>
        <v>H24AF17 - 1</v>
      </c>
      <c r="AA333" s="77">
        <f t="shared" si="105"/>
        <v>5</v>
      </c>
      <c r="AB333" s="77">
        <f t="shared" si="106"/>
        <v>5</v>
      </c>
      <c r="AC333" s="77" t="str">
        <f t="shared" si="116"/>
        <v>H24AF17.</v>
      </c>
      <c r="AD333" s="77" t="str">
        <f t="shared" si="107"/>
        <v>H24AF17</v>
      </c>
      <c r="AE333" s="96"/>
      <c r="AF333" s="97"/>
      <c r="AG333" s="98"/>
    </row>
    <row r="334" spans="1:33" s="10" customFormat="1" ht="350.1" customHeight="1" x14ac:dyDescent="0.2">
      <c r="A334" s="81" t="str">
        <f>IF(ISBLANK(D334),"",COUNTA($D$2:D334))</f>
        <v/>
      </c>
      <c r="B334" s="82">
        <f t="shared" si="104"/>
        <v>333</v>
      </c>
      <c r="C334" s="90"/>
      <c r="D334" s="90"/>
      <c r="E334" s="95" t="s">
        <v>28</v>
      </c>
      <c r="F334" s="109" t="s">
        <v>1125</v>
      </c>
      <c r="G334" s="109" t="s">
        <v>745</v>
      </c>
      <c r="H334" s="109" t="s">
        <v>1118</v>
      </c>
      <c r="I334" s="109" t="s">
        <v>1120</v>
      </c>
      <c r="J334" s="90" t="s">
        <v>1127</v>
      </c>
      <c r="K334" s="90">
        <v>4</v>
      </c>
      <c r="L334" s="122">
        <v>43831</v>
      </c>
      <c r="M334" s="192">
        <v>44196</v>
      </c>
      <c r="N334" s="88">
        <f t="shared" ref="N334" si="121">(+M334-L334)/7</f>
        <v>52.142857142857146</v>
      </c>
      <c r="O334" s="90" t="s">
        <v>1641</v>
      </c>
      <c r="P334" s="90">
        <v>4</v>
      </c>
      <c r="Q334" s="92">
        <f t="shared" si="109"/>
        <v>100</v>
      </c>
      <c r="R334" s="93">
        <f t="shared" si="110"/>
        <v>52.142857142857146</v>
      </c>
      <c r="S334" s="93">
        <f t="shared" si="111"/>
        <v>52.142857142857146</v>
      </c>
      <c r="T334" s="93">
        <f t="shared" si="112"/>
        <v>52.142857142857146</v>
      </c>
      <c r="U334" s="94" t="str">
        <f t="shared" si="113"/>
        <v>CUMPLIDA</v>
      </c>
      <c r="V334" s="94" t="str">
        <f t="shared" si="114"/>
        <v/>
      </c>
      <c r="W334" s="138" t="s">
        <v>768</v>
      </c>
      <c r="X334" s="81" t="str">
        <f t="shared" si="118"/>
        <v>H24AF17</v>
      </c>
      <c r="Y334" s="95">
        <f t="shared" si="115"/>
        <v>2</v>
      </c>
      <c r="Z334" s="95" t="str">
        <f t="shared" si="119"/>
        <v>H24AF17 - 2</v>
      </c>
      <c r="AA334" s="77">
        <f t="shared" si="105"/>
        <v>5</v>
      </c>
      <c r="AB334" s="77">
        <f t="shared" si="106"/>
        <v>5</v>
      </c>
      <c r="AC334" s="77" t="str">
        <f t="shared" si="116"/>
        <v>H24AF17.</v>
      </c>
      <c r="AD334" s="77" t="str">
        <f t="shared" si="107"/>
        <v>H24AF17</v>
      </c>
      <c r="AE334" s="96"/>
      <c r="AF334" s="97"/>
      <c r="AG334" s="98"/>
    </row>
    <row r="335" spans="1:33" s="10" customFormat="1" ht="350.1" customHeight="1" x14ac:dyDescent="0.2">
      <c r="A335" s="81">
        <f>IF(ISBLANK(D335),"",COUNTA($D$2:D335))</f>
        <v>261</v>
      </c>
      <c r="B335" s="82">
        <f t="shared" si="104"/>
        <v>334</v>
      </c>
      <c r="C335" s="90"/>
      <c r="D335" s="90" t="s">
        <v>766</v>
      </c>
      <c r="E335" s="95" t="s">
        <v>28</v>
      </c>
      <c r="F335" s="109" t="s">
        <v>746</v>
      </c>
      <c r="G335" s="109" t="s">
        <v>745</v>
      </c>
      <c r="H335" s="109" t="s">
        <v>1118</v>
      </c>
      <c r="I335" s="109" t="s">
        <v>1119</v>
      </c>
      <c r="J335" s="90" t="s">
        <v>1126</v>
      </c>
      <c r="K335" s="90">
        <v>8</v>
      </c>
      <c r="L335" s="122">
        <v>43831</v>
      </c>
      <c r="M335" s="192">
        <v>43921</v>
      </c>
      <c r="N335" s="88">
        <f t="shared" si="120"/>
        <v>12.857142857142858</v>
      </c>
      <c r="O335" s="90" t="s">
        <v>1641</v>
      </c>
      <c r="P335" s="90">
        <v>8</v>
      </c>
      <c r="Q335" s="92">
        <f t="shared" si="109"/>
        <v>100</v>
      </c>
      <c r="R335" s="93">
        <f t="shared" si="110"/>
        <v>12.857142857142858</v>
      </c>
      <c r="S335" s="93">
        <f t="shared" si="111"/>
        <v>12.857142857142858</v>
      </c>
      <c r="T335" s="93">
        <f t="shared" si="112"/>
        <v>12.857142857142858</v>
      </c>
      <c r="U335" s="94" t="str">
        <f t="shared" si="113"/>
        <v>CUMPLIDA</v>
      </c>
      <c r="V335" s="94" t="str">
        <f t="shared" si="114"/>
        <v>CUMPLIDO</v>
      </c>
      <c r="W335" s="138" t="s">
        <v>768</v>
      </c>
      <c r="X335" s="81" t="str">
        <f t="shared" si="118"/>
        <v>H25AF17</v>
      </c>
      <c r="Y335" s="95">
        <f t="shared" si="115"/>
        <v>1</v>
      </c>
      <c r="Z335" s="95" t="str">
        <f t="shared" si="119"/>
        <v>H25AF17 - 1</v>
      </c>
      <c r="AA335" s="77">
        <f t="shared" si="105"/>
        <v>5</v>
      </c>
      <c r="AB335" s="77">
        <f t="shared" si="106"/>
        <v>5</v>
      </c>
      <c r="AC335" s="77" t="str">
        <f t="shared" si="116"/>
        <v>H25AF17.</v>
      </c>
      <c r="AD335" s="77" t="str">
        <f t="shared" si="107"/>
        <v>H25AF17</v>
      </c>
      <c r="AE335" s="96"/>
      <c r="AF335" s="97"/>
      <c r="AG335" s="98"/>
    </row>
    <row r="336" spans="1:33" s="10" customFormat="1" ht="350.1" customHeight="1" x14ac:dyDescent="0.2">
      <c r="A336" s="81" t="str">
        <f>IF(ISBLANK(D336),"",COUNTA($D$2:D336))</f>
        <v/>
      </c>
      <c r="B336" s="82">
        <f t="shared" si="104"/>
        <v>335</v>
      </c>
      <c r="C336" s="90"/>
      <c r="D336" s="90"/>
      <c r="E336" s="95" t="s">
        <v>28</v>
      </c>
      <c r="F336" s="109" t="s">
        <v>747</v>
      </c>
      <c r="G336" s="109" t="s">
        <v>745</v>
      </c>
      <c r="H336" s="109" t="s">
        <v>1118</v>
      </c>
      <c r="I336" s="109" t="s">
        <v>1120</v>
      </c>
      <c r="J336" s="90" t="s">
        <v>1127</v>
      </c>
      <c r="K336" s="90">
        <v>4</v>
      </c>
      <c r="L336" s="122">
        <v>43831</v>
      </c>
      <c r="M336" s="192">
        <v>44196</v>
      </c>
      <c r="N336" s="88">
        <f t="shared" si="120"/>
        <v>52.142857142857146</v>
      </c>
      <c r="O336" s="90" t="s">
        <v>1641</v>
      </c>
      <c r="P336" s="90">
        <v>4</v>
      </c>
      <c r="Q336" s="92">
        <f t="shared" si="109"/>
        <v>100</v>
      </c>
      <c r="R336" s="93">
        <f t="shared" si="110"/>
        <v>52.142857142857146</v>
      </c>
      <c r="S336" s="93">
        <f t="shared" si="111"/>
        <v>52.142857142857146</v>
      </c>
      <c r="T336" s="93">
        <f t="shared" si="112"/>
        <v>52.142857142857146</v>
      </c>
      <c r="U336" s="94" t="str">
        <f t="shared" si="113"/>
        <v>CUMPLIDA</v>
      </c>
      <c r="V336" s="94" t="str">
        <f t="shared" si="114"/>
        <v/>
      </c>
      <c r="W336" s="138" t="s">
        <v>768</v>
      </c>
      <c r="X336" s="81" t="str">
        <f t="shared" si="118"/>
        <v>H25AF17</v>
      </c>
      <c r="Y336" s="95">
        <f t="shared" si="115"/>
        <v>2</v>
      </c>
      <c r="Z336" s="95" t="str">
        <f t="shared" si="119"/>
        <v>H25AF17 - 2</v>
      </c>
      <c r="AA336" s="77">
        <f t="shared" si="105"/>
        <v>5</v>
      </c>
      <c r="AB336" s="77">
        <f t="shared" si="106"/>
        <v>5</v>
      </c>
      <c r="AC336" s="77" t="str">
        <f t="shared" si="116"/>
        <v>H25AF17.</v>
      </c>
      <c r="AD336" s="77" t="str">
        <f t="shared" si="107"/>
        <v>H25AF17</v>
      </c>
      <c r="AE336" s="96"/>
      <c r="AF336" s="97"/>
      <c r="AG336" s="98"/>
    </row>
    <row r="337" spans="1:33" s="10" customFormat="1" ht="350.1" customHeight="1" x14ac:dyDescent="0.2">
      <c r="A337" s="81">
        <f>IF(ISBLANK(D337),"",COUNTA($D$2:D337))</f>
        <v>262</v>
      </c>
      <c r="B337" s="82">
        <f t="shared" si="104"/>
        <v>336</v>
      </c>
      <c r="C337" s="90"/>
      <c r="D337" s="90" t="s">
        <v>766</v>
      </c>
      <c r="E337" s="95" t="s">
        <v>28</v>
      </c>
      <c r="F337" s="109" t="s">
        <v>1128</v>
      </c>
      <c r="G337" s="109" t="s">
        <v>745</v>
      </c>
      <c r="H337" s="109" t="s">
        <v>1118</v>
      </c>
      <c r="I337" s="109" t="s">
        <v>1119</v>
      </c>
      <c r="J337" s="90" t="s">
        <v>1126</v>
      </c>
      <c r="K337" s="90">
        <v>8</v>
      </c>
      <c r="L337" s="122">
        <v>43831</v>
      </c>
      <c r="M337" s="192">
        <v>43921</v>
      </c>
      <c r="N337" s="88">
        <f t="shared" si="120"/>
        <v>12.857142857142858</v>
      </c>
      <c r="O337" s="90" t="s">
        <v>1641</v>
      </c>
      <c r="P337" s="90">
        <v>8</v>
      </c>
      <c r="Q337" s="92">
        <f t="shared" si="109"/>
        <v>100</v>
      </c>
      <c r="R337" s="93">
        <f t="shared" si="110"/>
        <v>12.857142857142858</v>
      </c>
      <c r="S337" s="93">
        <f t="shared" si="111"/>
        <v>12.857142857142858</v>
      </c>
      <c r="T337" s="93">
        <f t="shared" si="112"/>
        <v>12.857142857142858</v>
      </c>
      <c r="U337" s="94" t="str">
        <f t="shared" si="113"/>
        <v>CUMPLIDA</v>
      </c>
      <c r="V337" s="94" t="str">
        <f t="shared" si="114"/>
        <v>CUMPLIDO</v>
      </c>
      <c r="W337" s="138" t="s">
        <v>768</v>
      </c>
      <c r="X337" s="81" t="str">
        <f t="shared" si="118"/>
        <v>H26AF17</v>
      </c>
      <c r="Y337" s="95">
        <f t="shared" si="115"/>
        <v>1</v>
      </c>
      <c r="Z337" s="95" t="str">
        <f t="shared" si="119"/>
        <v>H26AF17 - 1</v>
      </c>
      <c r="AA337" s="77">
        <f t="shared" si="105"/>
        <v>5</v>
      </c>
      <c r="AB337" s="77">
        <f t="shared" si="106"/>
        <v>5</v>
      </c>
      <c r="AC337" s="77" t="str">
        <f t="shared" si="116"/>
        <v>H26AF17.</v>
      </c>
      <c r="AD337" s="77" t="str">
        <f t="shared" si="107"/>
        <v>H26AF17</v>
      </c>
      <c r="AE337" s="96"/>
      <c r="AF337" s="97"/>
      <c r="AG337" s="98"/>
    </row>
    <row r="338" spans="1:33" s="10" customFormat="1" ht="350.1" customHeight="1" x14ac:dyDescent="0.2">
      <c r="A338" s="81" t="str">
        <f>IF(ISBLANK(D338),"",COUNTA($D$2:D338))</f>
        <v/>
      </c>
      <c r="B338" s="82">
        <f t="shared" si="104"/>
        <v>337</v>
      </c>
      <c r="C338" s="90"/>
      <c r="D338" s="90"/>
      <c r="E338" s="95" t="s">
        <v>28</v>
      </c>
      <c r="F338" s="109" t="s">
        <v>1129</v>
      </c>
      <c r="G338" s="109" t="s">
        <v>745</v>
      </c>
      <c r="H338" s="109" t="s">
        <v>1118</v>
      </c>
      <c r="I338" s="109" t="s">
        <v>1120</v>
      </c>
      <c r="J338" s="90" t="s">
        <v>1127</v>
      </c>
      <c r="K338" s="90">
        <v>4</v>
      </c>
      <c r="L338" s="122">
        <v>43831</v>
      </c>
      <c r="M338" s="192">
        <v>44196</v>
      </c>
      <c r="N338" s="88">
        <f t="shared" ref="N338" si="122">(+M338-L338)/7</f>
        <v>52.142857142857146</v>
      </c>
      <c r="O338" s="90" t="s">
        <v>1641</v>
      </c>
      <c r="P338" s="90">
        <v>4</v>
      </c>
      <c r="Q338" s="92">
        <f t="shared" si="109"/>
        <v>100</v>
      </c>
      <c r="R338" s="93">
        <f t="shared" si="110"/>
        <v>52.142857142857146</v>
      </c>
      <c r="S338" s="93">
        <f t="shared" si="111"/>
        <v>52.142857142857146</v>
      </c>
      <c r="T338" s="93">
        <f t="shared" si="112"/>
        <v>52.142857142857146</v>
      </c>
      <c r="U338" s="94" t="str">
        <f t="shared" si="113"/>
        <v>CUMPLIDA</v>
      </c>
      <c r="V338" s="94" t="str">
        <f t="shared" si="114"/>
        <v/>
      </c>
      <c r="W338" s="138" t="s">
        <v>768</v>
      </c>
      <c r="X338" s="81" t="str">
        <f t="shared" si="118"/>
        <v>H26AF17</v>
      </c>
      <c r="Y338" s="95">
        <f t="shared" si="115"/>
        <v>2</v>
      </c>
      <c r="Z338" s="95" t="str">
        <f t="shared" si="119"/>
        <v>H26AF17 - 2</v>
      </c>
      <c r="AA338" s="77">
        <f t="shared" si="105"/>
        <v>5</v>
      </c>
      <c r="AB338" s="77">
        <f t="shared" si="106"/>
        <v>5</v>
      </c>
      <c r="AC338" s="77" t="str">
        <f t="shared" si="116"/>
        <v>H26AF17.</v>
      </c>
      <c r="AD338" s="77" t="str">
        <f t="shared" si="107"/>
        <v>H26AF17</v>
      </c>
      <c r="AE338" s="96"/>
      <c r="AF338" s="97"/>
      <c r="AG338" s="98"/>
    </row>
    <row r="339" spans="1:33" s="10" customFormat="1" ht="350.1" customHeight="1" x14ac:dyDescent="0.2">
      <c r="A339" s="81">
        <f>IF(ISBLANK(D339),"",COUNTA($D$2:D339))</f>
        <v>263</v>
      </c>
      <c r="B339" s="82">
        <f t="shared" si="104"/>
        <v>338</v>
      </c>
      <c r="C339" s="90"/>
      <c r="D339" s="90" t="s">
        <v>766</v>
      </c>
      <c r="E339" s="95" t="s">
        <v>28</v>
      </c>
      <c r="F339" s="109" t="s">
        <v>748</v>
      </c>
      <c r="G339" s="109" t="s">
        <v>745</v>
      </c>
      <c r="H339" s="109" t="s">
        <v>1118</v>
      </c>
      <c r="I339" s="109" t="s">
        <v>1119</v>
      </c>
      <c r="J339" s="90" t="s">
        <v>1126</v>
      </c>
      <c r="K339" s="90">
        <v>8</v>
      </c>
      <c r="L339" s="122">
        <v>43831</v>
      </c>
      <c r="M339" s="192">
        <v>43921</v>
      </c>
      <c r="N339" s="88">
        <f t="shared" si="120"/>
        <v>12.857142857142858</v>
      </c>
      <c r="O339" s="90" t="s">
        <v>1641</v>
      </c>
      <c r="P339" s="90">
        <v>8</v>
      </c>
      <c r="Q339" s="92">
        <f t="shared" si="109"/>
        <v>100</v>
      </c>
      <c r="R339" s="93">
        <f t="shared" si="110"/>
        <v>12.857142857142858</v>
      </c>
      <c r="S339" s="93">
        <f t="shared" si="111"/>
        <v>12.857142857142858</v>
      </c>
      <c r="T339" s="93">
        <f t="shared" si="112"/>
        <v>12.857142857142858</v>
      </c>
      <c r="U339" s="94" t="str">
        <f t="shared" si="113"/>
        <v>CUMPLIDA</v>
      </c>
      <c r="V339" s="94" t="str">
        <f t="shared" si="114"/>
        <v>CUMPLIDO</v>
      </c>
      <c r="W339" s="138" t="s">
        <v>768</v>
      </c>
      <c r="X339" s="81" t="str">
        <f t="shared" si="118"/>
        <v>H27AF17</v>
      </c>
      <c r="Y339" s="95">
        <f t="shared" si="115"/>
        <v>1</v>
      </c>
      <c r="Z339" s="95" t="str">
        <f t="shared" si="119"/>
        <v>H27AF17 - 1</v>
      </c>
      <c r="AA339" s="77">
        <f t="shared" si="105"/>
        <v>5</v>
      </c>
      <c r="AB339" s="77">
        <f t="shared" si="106"/>
        <v>5</v>
      </c>
      <c r="AC339" s="77" t="str">
        <f t="shared" si="116"/>
        <v>H27AF17.</v>
      </c>
      <c r="AD339" s="77" t="str">
        <f t="shared" si="107"/>
        <v>H27AF17</v>
      </c>
      <c r="AE339" s="96"/>
      <c r="AF339" s="97"/>
      <c r="AG339" s="98"/>
    </row>
    <row r="340" spans="1:33" s="10" customFormat="1" ht="350.1" customHeight="1" x14ac:dyDescent="0.2">
      <c r="A340" s="81" t="str">
        <f>IF(ISBLANK(D340),"",COUNTA($D$2:D340))</f>
        <v/>
      </c>
      <c r="B340" s="82">
        <f t="shared" si="104"/>
        <v>339</v>
      </c>
      <c r="C340" s="90"/>
      <c r="D340" s="90"/>
      <c r="E340" s="95" t="s">
        <v>28</v>
      </c>
      <c r="F340" s="109" t="s">
        <v>749</v>
      </c>
      <c r="G340" s="109" t="s">
        <v>745</v>
      </c>
      <c r="H340" s="109" t="s">
        <v>1118</v>
      </c>
      <c r="I340" s="109" t="s">
        <v>1120</v>
      </c>
      <c r="J340" s="90" t="s">
        <v>1127</v>
      </c>
      <c r="K340" s="90">
        <v>4</v>
      </c>
      <c r="L340" s="122">
        <v>43831</v>
      </c>
      <c r="M340" s="192">
        <v>44196</v>
      </c>
      <c r="N340" s="88">
        <f t="shared" si="120"/>
        <v>52.142857142857146</v>
      </c>
      <c r="O340" s="90" t="s">
        <v>1641</v>
      </c>
      <c r="P340" s="90">
        <v>4</v>
      </c>
      <c r="Q340" s="92">
        <f t="shared" si="109"/>
        <v>100</v>
      </c>
      <c r="R340" s="93">
        <f t="shared" si="110"/>
        <v>52.142857142857146</v>
      </c>
      <c r="S340" s="93">
        <f t="shared" si="111"/>
        <v>52.142857142857146</v>
      </c>
      <c r="T340" s="93">
        <f t="shared" si="112"/>
        <v>52.142857142857146</v>
      </c>
      <c r="U340" s="94" t="str">
        <f t="shared" si="113"/>
        <v>CUMPLIDA</v>
      </c>
      <c r="V340" s="94" t="str">
        <f t="shared" si="114"/>
        <v/>
      </c>
      <c r="W340" s="138" t="s">
        <v>768</v>
      </c>
      <c r="X340" s="81" t="str">
        <f t="shared" si="118"/>
        <v>H27AF17</v>
      </c>
      <c r="Y340" s="95">
        <f t="shared" si="115"/>
        <v>2</v>
      </c>
      <c r="Z340" s="95" t="str">
        <f t="shared" si="119"/>
        <v>H27AF17 - 2</v>
      </c>
      <c r="AA340" s="77">
        <f t="shared" si="105"/>
        <v>5</v>
      </c>
      <c r="AB340" s="77">
        <f t="shared" si="106"/>
        <v>5</v>
      </c>
      <c r="AC340" s="77" t="str">
        <f t="shared" si="116"/>
        <v>H27AF17.</v>
      </c>
      <c r="AD340" s="77" t="str">
        <f t="shared" si="107"/>
        <v>H27AF17</v>
      </c>
      <c r="AE340" s="96"/>
      <c r="AF340" s="97"/>
      <c r="AG340" s="98"/>
    </row>
    <row r="341" spans="1:33" s="10" customFormat="1" ht="350.1" customHeight="1" x14ac:dyDescent="0.2">
      <c r="A341" s="81">
        <f>IF(ISBLANK(D341),"",COUNTA($D$2:D341))</f>
        <v>264</v>
      </c>
      <c r="B341" s="82">
        <f t="shared" si="104"/>
        <v>340</v>
      </c>
      <c r="C341" s="90"/>
      <c r="D341" s="90" t="s">
        <v>766</v>
      </c>
      <c r="E341" s="95" t="s">
        <v>28</v>
      </c>
      <c r="F341" s="109" t="s">
        <v>750</v>
      </c>
      <c r="G341" s="109" t="s">
        <v>745</v>
      </c>
      <c r="H341" s="109" t="s">
        <v>1118</v>
      </c>
      <c r="I341" s="109" t="s">
        <v>1119</v>
      </c>
      <c r="J341" s="90" t="s">
        <v>1126</v>
      </c>
      <c r="K341" s="90">
        <v>8</v>
      </c>
      <c r="L341" s="122">
        <v>43831</v>
      </c>
      <c r="M341" s="192">
        <v>43921</v>
      </c>
      <c r="N341" s="88">
        <f t="shared" si="120"/>
        <v>12.857142857142858</v>
      </c>
      <c r="O341" s="90" t="s">
        <v>1641</v>
      </c>
      <c r="P341" s="90">
        <v>8</v>
      </c>
      <c r="Q341" s="92">
        <f t="shared" si="109"/>
        <v>100</v>
      </c>
      <c r="R341" s="93">
        <f t="shared" si="110"/>
        <v>12.857142857142858</v>
      </c>
      <c r="S341" s="93">
        <f t="shared" si="111"/>
        <v>12.857142857142858</v>
      </c>
      <c r="T341" s="93">
        <f t="shared" si="112"/>
        <v>12.857142857142858</v>
      </c>
      <c r="U341" s="94" t="str">
        <f t="shared" si="113"/>
        <v>CUMPLIDA</v>
      </c>
      <c r="V341" s="94" t="str">
        <f t="shared" si="114"/>
        <v>CUMPLIDO</v>
      </c>
      <c r="W341" s="138" t="s">
        <v>768</v>
      </c>
      <c r="X341" s="81" t="str">
        <f t="shared" si="118"/>
        <v>H28AF17</v>
      </c>
      <c r="Y341" s="95">
        <f t="shared" si="115"/>
        <v>1</v>
      </c>
      <c r="Z341" s="95" t="str">
        <f t="shared" si="119"/>
        <v>H28AF17 - 1</v>
      </c>
      <c r="AA341" s="77">
        <f t="shared" si="105"/>
        <v>5</v>
      </c>
      <c r="AB341" s="77">
        <f t="shared" si="106"/>
        <v>5</v>
      </c>
      <c r="AC341" s="77" t="str">
        <f t="shared" si="116"/>
        <v>H28AF17.</v>
      </c>
      <c r="AD341" s="77" t="str">
        <f t="shared" si="107"/>
        <v>H28AF17</v>
      </c>
      <c r="AE341" s="96"/>
      <c r="AF341" s="97"/>
      <c r="AG341" s="98"/>
    </row>
    <row r="342" spans="1:33" s="10" customFormat="1" ht="350.1" customHeight="1" x14ac:dyDescent="0.2">
      <c r="A342" s="81" t="str">
        <f>IF(ISBLANK(D342),"",COUNTA($D$2:D342))</f>
        <v/>
      </c>
      <c r="B342" s="82">
        <f t="shared" si="104"/>
        <v>341</v>
      </c>
      <c r="C342" s="90"/>
      <c r="D342" s="90"/>
      <c r="E342" s="95" t="s">
        <v>28</v>
      </c>
      <c r="F342" s="109" t="s">
        <v>751</v>
      </c>
      <c r="G342" s="109" t="s">
        <v>745</v>
      </c>
      <c r="H342" s="109" t="s">
        <v>1118</v>
      </c>
      <c r="I342" s="109" t="s">
        <v>1120</v>
      </c>
      <c r="J342" s="90" t="s">
        <v>1127</v>
      </c>
      <c r="K342" s="90">
        <v>4</v>
      </c>
      <c r="L342" s="122">
        <v>43831</v>
      </c>
      <c r="M342" s="192">
        <v>44196</v>
      </c>
      <c r="N342" s="88">
        <f t="shared" si="120"/>
        <v>52.142857142857146</v>
      </c>
      <c r="O342" s="90" t="s">
        <v>1641</v>
      </c>
      <c r="P342" s="90">
        <v>4</v>
      </c>
      <c r="Q342" s="92">
        <f t="shared" si="109"/>
        <v>100</v>
      </c>
      <c r="R342" s="93">
        <f t="shared" si="110"/>
        <v>52.142857142857146</v>
      </c>
      <c r="S342" s="93">
        <f t="shared" si="111"/>
        <v>52.142857142857146</v>
      </c>
      <c r="T342" s="93">
        <f t="shared" si="112"/>
        <v>52.142857142857146</v>
      </c>
      <c r="U342" s="94" t="str">
        <f t="shared" si="113"/>
        <v>CUMPLIDA</v>
      </c>
      <c r="V342" s="94" t="str">
        <f t="shared" si="114"/>
        <v/>
      </c>
      <c r="W342" s="138" t="s">
        <v>768</v>
      </c>
      <c r="X342" s="81" t="str">
        <f t="shared" si="118"/>
        <v>H28AF17</v>
      </c>
      <c r="Y342" s="95">
        <f t="shared" si="115"/>
        <v>2</v>
      </c>
      <c r="Z342" s="95" t="str">
        <f t="shared" si="119"/>
        <v>H28AF17 - 2</v>
      </c>
      <c r="AA342" s="77">
        <f t="shared" si="105"/>
        <v>5</v>
      </c>
      <c r="AB342" s="77">
        <f t="shared" si="106"/>
        <v>5</v>
      </c>
      <c r="AC342" s="77" t="str">
        <f t="shared" si="116"/>
        <v>H28AF17.</v>
      </c>
      <c r="AD342" s="77" t="str">
        <f t="shared" si="107"/>
        <v>H28AF17</v>
      </c>
      <c r="AE342" s="96"/>
      <c r="AF342" s="97"/>
      <c r="AG342" s="98"/>
    </row>
    <row r="343" spans="1:33" s="10" customFormat="1" ht="350.1" customHeight="1" x14ac:dyDescent="0.2">
      <c r="A343" s="81">
        <f>IF(ISBLANK(D343),"",COUNTA($D$2:D343))</f>
        <v>265</v>
      </c>
      <c r="B343" s="82">
        <f t="shared" si="104"/>
        <v>342</v>
      </c>
      <c r="C343" s="90"/>
      <c r="D343" s="90" t="s">
        <v>766</v>
      </c>
      <c r="E343" s="95" t="s">
        <v>28</v>
      </c>
      <c r="F343" s="109" t="s">
        <v>1130</v>
      </c>
      <c r="G343" s="109" t="s">
        <v>745</v>
      </c>
      <c r="H343" s="109" t="s">
        <v>1118</v>
      </c>
      <c r="I343" s="109" t="s">
        <v>1119</v>
      </c>
      <c r="J343" s="90" t="s">
        <v>1126</v>
      </c>
      <c r="K343" s="90">
        <v>8</v>
      </c>
      <c r="L343" s="122">
        <v>43831</v>
      </c>
      <c r="M343" s="192">
        <v>43921</v>
      </c>
      <c r="N343" s="88">
        <f t="shared" si="120"/>
        <v>12.857142857142858</v>
      </c>
      <c r="O343" s="90" t="s">
        <v>1641</v>
      </c>
      <c r="P343" s="90">
        <v>8</v>
      </c>
      <c r="Q343" s="92">
        <f t="shared" si="109"/>
        <v>100</v>
      </c>
      <c r="R343" s="93">
        <f t="shared" si="110"/>
        <v>12.857142857142858</v>
      </c>
      <c r="S343" s="93">
        <f t="shared" si="111"/>
        <v>12.857142857142858</v>
      </c>
      <c r="T343" s="93">
        <f t="shared" si="112"/>
        <v>12.857142857142858</v>
      </c>
      <c r="U343" s="94" t="str">
        <f t="shared" si="113"/>
        <v>CUMPLIDA</v>
      </c>
      <c r="V343" s="94" t="str">
        <f t="shared" si="114"/>
        <v>CUMPLIDO</v>
      </c>
      <c r="W343" s="138" t="s">
        <v>768</v>
      </c>
      <c r="X343" s="81" t="str">
        <f t="shared" si="118"/>
        <v>H29AF17</v>
      </c>
      <c r="Y343" s="95">
        <f t="shared" si="115"/>
        <v>1</v>
      </c>
      <c r="Z343" s="95" t="str">
        <f t="shared" si="119"/>
        <v>H29AF17 - 1</v>
      </c>
      <c r="AA343" s="77">
        <f t="shared" si="105"/>
        <v>5</v>
      </c>
      <c r="AB343" s="77">
        <f t="shared" si="106"/>
        <v>5</v>
      </c>
      <c r="AC343" s="77" t="str">
        <f t="shared" si="116"/>
        <v>H29AF17.</v>
      </c>
      <c r="AD343" s="77" t="str">
        <f t="shared" si="107"/>
        <v>H29AF17</v>
      </c>
      <c r="AE343" s="96"/>
      <c r="AF343" s="97"/>
      <c r="AG343" s="98"/>
    </row>
    <row r="344" spans="1:33" s="10" customFormat="1" ht="350.1" customHeight="1" x14ac:dyDescent="0.2">
      <c r="A344" s="81" t="str">
        <f>IF(ISBLANK(D344),"",COUNTA($D$2:D344))</f>
        <v/>
      </c>
      <c r="B344" s="82">
        <f t="shared" si="104"/>
        <v>343</v>
      </c>
      <c r="C344" s="90"/>
      <c r="D344" s="90"/>
      <c r="E344" s="95" t="s">
        <v>28</v>
      </c>
      <c r="F344" s="109" t="s">
        <v>1131</v>
      </c>
      <c r="G344" s="109" t="s">
        <v>745</v>
      </c>
      <c r="H344" s="109" t="s">
        <v>1118</v>
      </c>
      <c r="I344" s="109" t="s">
        <v>1120</v>
      </c>
      <c r="J344" s="90" t="s">
        <v>1127</v>
      </c>
      <c r="K344" s="90">
        <v>4</v>
      </c>
      <c r="L344" s="122">
        <v>43831</v>
      </c>
      <c r="M344" s="192">
        <v>44196</v>
      </c>
      <c r="N344" s="88">
        <f t="shared" ref="N344" si="123">(+M344-L344)/7</f>
        <v>52.142857142857146</v>
      </c>
      <c r="O344" s="90" t="s">
        <v>1641</v>
      </c>
      <c r="P344" s="90">
        <v>4</v>
      </c>
      <c r="Q344" s="92">
        <f t="shared" si="109"/>
        <v>100</v>
      </c>
      <c r="R344" s="93">
        <f t="shared" si="110"/>
        <v>52.142857142857146</v>
      </c>
      <c r="S344" s="93">
        <f t="shared" si="111"/>
        <v>52.142857142857146</v>
      </c>
      <c r="T344" s="93">
        <f t="shared" si="112"/>
        <v>52.142857142857146</v>
      </c>
      <c r="U344" s="94" t="str">
        <f t="shared" si="113"/>
        <v>CUMPLIDA</v>
      </c>
      <c r="V344" s="94" t="str">
        <f t="shared" si="114"/>
        <v/>
      </c>
      <c r="W344" s="138" t="s">
        <v>768</v>
      </c>
      <c r="X344" s="81" t="str">
        <f t="shared" si="118"/>
        <v>H29AF17</v>
      </c>
      <c r="Y344" s="95">
        <f t="shared" si="115"/>
        <v>2</v>
      </c>
      <c r="Z344" s="95" t="str">
        <f t="shared" si="119"/>
        <v>H29AF17 - 2</v>
      </c>
      <c r="AA344" s="77">
        <f t="shared" si="105"/>
        <v>5</v>
      </c>
      <c r="AB344" s="77">
        <f t="shared" si="106"/>
        <v>5</v>
      </c>
      <c r="AC344" s="77" t="str">
        <f t="shared" si="116"/>
        <v>H29AF17.</v>
      </c>
      <c r="AD344" s="77" t="str">
        <f t="shared" si="107"/>
        <v>H29AF17</v>
      </c>
      <c r="AE344" s="96"/>
      <c r="AF344" s="97"/>
      <c r="AG344" s="98"/>
    </row>
    <row r="345" spans="1:33" s="10" customFormat="1" ht="350.1" customHeight="1" x14ac:dyDescent="0.2">
      <c r="A345" s="81">
        <f>IF(ISBLANK(D345),"",COUNTA($D$2:D345))</f>
        <v>266</v>
      </c>
      <c r="B345" s="82">
        <f t="shared" si="104"/>
        <v>344</v>
      </c>
      <c r="C345" s="90"/>
      <c r="D345" s="90" t="s">
        <v>766</v>
      </c>
      <c r="E345" s="95" t="s">
        <v>28</v>
      </c>
      <c r="F345" s="109" t="s">
        <v>1132</v>
      </c>
      <c r="G345" s="109" t="s">
        <v>745</v>
      </c>
      <c r="H345" s="109" t="s">
        <v>1118</v>
      </c>
      <c r="I345" s="109" t="s">
        <v>1119</v>
      </c>
      <c r="J345" s="90" t="s">
        <v>1126</v>
      </c>
      <c r="K345" s="90">
        <v>8</v>
      </c>
      <c r="L345" s="122">
        <v>43831</v>
      </c>
      <c r="M345" s="192">
        <v>43921</v>
      </c>
      <c r="N345" s="88">
        <f t="shared" si="120"/>
        <v>12.857142857142858</v>
      </c>
      <c r="O345" s="90" t="s">
        <v>1641</v>
      </c>
      <c r="P345" s="90">
        <v>8</v>
      </c>
      <c r="Q345" s="92">
        <f t="shared" si="109"/>
        <v>100</v>
      </c>
      <c r="R345" s="93">
        <f t="shared" si="110"/>
        <v>12.857142857142858</v>
      </c>
      <c r="S345" s="93">
        <f t="shared" si="111"/>
        <v>12.857142857142858</v>
      </c>
      <c r="T345" s="93">
        <f t="shared" si="112"/>
        <v>12.857142857142858</v>
      </c>
      <c r="U345" s="94" t="str">
        <f t="shared" si="113"/>
        <v>CUMPLIDA</v>
      </c>
      <c r="V345" s="94" t="str">
        <f t="shared" si="114"/>
        <v>CUMPLIDO</v>
      </c>
      <c r="W345" s="138" t="s">
        <v>768</v>
      </c>
      <c r="X345" s="81" t="str">
        <f t="shared" si="118"/>
        <v>H30AF17</v>
      </c>
      <c r="Y345" s="95">
        <f t="shared" si="115"/>
        <v>1</v>
      </c>
      <c r="Z345" s="95" t="str">
        <f t="shared" si="119"/>
        <v>H30AF17 - 1</v>
      </c>
      <c r="AA345" s="77">
        <f t="shared" si="105"/>
        <v>5</v>
      </c>
      <c r="AB345" s="77">
        <f t="shared" si="106"/>
        <v>5</v>
      </c>
      <c r="AC345" s="77" t="str">
        <f t="shared" si="116"/>
        <v>H30AF17.</v>
      </c>
      <c r="AD345" s="77" t="str">
        <f t="shared" si="107"/>
        <v>H30AF17</v>
      </c>
      <c r="AE345" s="96"/>
      <c r="AF345" s="97"/>
      <c r="AG345" s="98"/>
    </row>
    <row r="346" spans="1:33" s="10" customFormat="1" ht="350.1" customHeight="1" x14ac:dyDescent="0.2">
      <c r="A346" s="81" t="str">
        <f>IF(ISBLANK(D346),"",COUNTA($D$2:D346))</f>
        <v/>
      </c>
      <c r="B346" s="82">
        <f t="shared" si="104"/>
        <v>345</v>
      </c>
      <c r="C346" s="90"/>
      <c r="D346" s="90"/>
      <c r="E346" s="95" t="s">
        <v>28</v>
      </c>
      <c r="F346" s="109" t="s">
        <v>1133</v>
      </c>
      <c r="G346" s="109" t="s">
        <v>745</v>
      </c>
      <c r="H346" s="109" t="s">
        <v>1118</v>
      </c>
      <c r="I346" s="109" t="s">
        <v>1120</v>
      </c>
      <c r="J346" s="90" t="s">
        <v>1127</v>
      </c>
      <c r="K346" s="90">
        <v>4</v>
      </c>
      <c r="L346" s="122">
        <v>43831</v>
      </c>
      <c r="M346" s="192">
        <v>44196</v>
      </c>
      <c r="N346" s="88">
        <f t="shared" ref="N346" si="124">(+M346-L346)/7</f>
        <v>52.142857142857146</v>
      </c>
      <c r="O346" s="90" t="s">
        <v>1641</v>
      </c>
      <c r="P346" s="90">
        <v>4</v>
      </c>
      <c r="Q346" s="92">
        <f t="shared" si="109"/>
        <v>100</v>
      </c>
      <c r="R346" s="93">
        <f t="shared" si="110"/>
        <v>52.142857142857146</v>
      </c>
      <c r="S346" s="93">
        <f t="shared" si="111"/>
        <v>52.142857142857146</v>
      </c>
      <c r="T346" s="93">
        <f t="shared" si="112"/>
        <v>52.142857142857146</v>
      </c>
      <c r="U346" s="94" t="str">
        <f t="shared" si="113"/>
        <v>CUMPLIDA</v>
      </c>
      <c r="V346" s="94" t="str">
        <f t="shared" si="114"/>
        <v/>
      </c>
      <c r="W346" s="138" t="s">
        <v>768</v>
      </c>
      <c r="X346" s="81" t="str">
        <f t="shared" si="118"/>
        <v>H30AF17</v>
      </c>
      <c r="Y346" s="95">
        <f t="shared" si="115"/>
        <v>2</v>
      </c>
      <c r="Z346" s="95" t="str">
        <f t="shared" si="119"/>
        <v>H30AF17 - 2</v>
      </c>
      <c r="AA346" s="77">
        <f t="shared" si="105"/>
        <v>5</v>
      </c>
      <c r="AB346" s="77">
        <f t="shared" si="106"/>
        <v>5</v>
      </c>
      <c r="AC346" s="77" t="str">
        <f t="shared" si="116"/>
        <v>H30AF17.</v>
      </c>
      <c r="AD346" s="77" t="str">
        <f t="shared" si="107"/>
        <v>H30AF17</v>
      </c>
      <c r="AE346" s="96"/>
      <c r="AF346" s="97"/>
      <c r="AG346" s="98"/>
    </row>
    <row r="347" spans="1:33" s="10" customFormat="1" ht="350.1" customHeight="1" x14ac:dyDescent="0.2">
      <c r="A347" s="81">
        <f>IF(ISBLANK(D347),"",COUNTA($D$2:D347))</f>
        <v>267</v>
      </c>
      <c r="B347" s="82">
        <f t="shared" si="104"/>
        <v>346</v>
      </c>
      <c r="C347" s="90"/>
      <c r="D347" s="90" t="s">
        <v>766</v>
      </c>
      <c r="E347" s="95" t="s">
        <v>28</v>
      </c>
      <c r="F347" s="109" t="s">
        <v>1134</v>
      </c>
      <c r="G347" s="109" t="s">
        <v>745</v>
      </c>
      <c r="H347" s="109" t="s">
        <v>1118</v>
      </c>
      <c r="I347" s="109" t="s">
        <v>1119</v>
      </c>
      <c r="J347" s="90" t="s">
        <v>1126</v>
      </c>
      <c r="K347" s="90">
        <v>8</v>
      </c>
      <c r="L347" s="122">
        <v>43831</v>
      </c>
      <c r="M347" s="192">
        <v>43921</v>
      </c>
      <c r="N347" s="88">
        <f t="shared" si="120"/>
        <v>12.857142857142858</v>
      </c>
      <c r="O347" s="90" t="s">
        <v>1641</v>
      </c>
      <c r="P347" s="90">
        <v>8</v>
      </c>
      <c r="Q347" s="92">
        <f t="shared" si="109"/>
        <v>100</v>
      </c>
      <c r="R347" s="93">
        <f t="shared" si="110"/>
        <v>12.857142857142858</v>
      </c>
      <c r="S347" s="93">
        <f t="shared" si="111"/>
        <v>12.857142857142858</v>
      </c>
      <c r="T347" s="93">
        <f t="shared" si="112"/>
        <v>12.857142857142858</v>
      </c>
      <c r="U347" s="94" t="str">
        <f t="shared" si="113"/>
        <v>CUMPLIDA</v>
      </c>
      <c r="V347" s="94" t="str">
        <f t="shared" si="114"/>
        <v>CUMPLIDO</v>
      </c>
      <c r="W347" s="138" t="s">
        <v>768</v>
      </c>
      <c r="X347" s="81" t="str">
        <f t="shared" si="118"/>
        <v>H31AF17</v>
      </c>
      <c r="Y347" s="95">
        <f t="shared" si="115"/>
        <v>1</v>
      </c>
      <c r="Z347" s="95" t="str">
        <f t="shared" si="119"/>
        <v>H31AF17 - 1</v>
      </c>
      <c r="AA347" s="77">
        <f t="shared" si="105"/>
        <v>5</v>
      </c>
      <c r="AB347" s="77">
        <f t="shared" si="106"/>
        <v>5</v>
      </c>
      <c r="AC347" s="77" t="str">
        <f t="shared" si="116"/>
        <v>H31AF17.</v>
      </c>
      <c r="AD347" s="77" t="str">
        <f t="shared" si="107"/>
        <v>H31AF17</v>
      </c>
      <c r="AE347" s="96"/>
      <c r="AF347" s="97"/>
      <c r="AG347" s="98"/>
    </row>
    <row r="348" spans="1:33" s="10" customFormat="1" ht="350.1" customHeight="1" x14ac:dyDescent="0.2">
      <c r="A348" s="81" t="str">
        <f>IF(ISBLANK(D348),"",COUNTA($D$2:D348))</f>
        <v/>
      </c>
      <c r="B348" s="82">
        <f t="shared" si="104"/>
        <v>347</v>
      </c>
      <c r="C348" s="90"/>
      <c r="D348" s="90"/>
      <c r="E348" s="95" t="s">
        <v>28</v>
      </c>
      <c r="F348" s="109" t="s">
        <v>1135</v>
      </c>
      <c r="G348" s="109" t="s">
        <v>745</v>
      </c>
      <c r="H348" s="109" t="s">
        <v>1118</v>
      </c>
      <c r="I348" s="109" t="s">
        <v>1120</v>
      </c>
      <c r="J348" s="90" t="s">
        <v>1127</v>
      </c>
      <c r="K348" s="90">
        <v>4</v>
      </c>
      <c r="L348" s="122">
        <v>43831</v>
      </c>
      <c r="M348" s="192">
        <v>44196</v>
      </c>
      <c r="N348" s="88">
        <f t="shared" ref="N348" si="125">(+M348-L348)/7</f>
        <v>52.142857142857146</v>
      </c>
      <c r="O348" s="90" t="s">
        <v>1641</v>
      </c>
      <c r="P348" s="90">
        <v>4</v>
      </c>
      <c r="Q348" s="92">
        <f t="shared" si="109"/>
        <v>100</v>
      </c>
      <c r="R348" s="93">
        <f t="shared" si="110"/>
        <v>52.142857142857146</v>
      </c>
      <c r="S348" s="93">
        <f t="shared" si="111"/>
        <v>52.142857142857146</v>
      </c>
      <c r="T348" s="93">
        <f t="shared" si="112"/>
        <v>52.142857142857146</v>
      </c>
      <c r="U348" s="94" t="str">
        <f t="shared" si="113"/>
        <v>CUMPLIDA</v>
      </c>
      <c r="V348" s="94" t="str">
        <f t="shared" si="114"/>
        <v/>
      </c>
      <c r="W348" s="138" t="s">
        <v>768</v>
      </c>
      <c r="X348" s="81" t="str">
        <f t="shared" si="118"/>
        <v>H31AF17</v>
      </c>
      <c r="Y348" s="95">
        <f t="shared" si="115"/>
        <v>2</v>
      </c>
      <c r="Z348" s="95" t="str">
        <f t="shared" si="119"/>
        <v>H31AF17 - 2</v>
      </c>
      <c r="AA348" s="77">
        <f t="shared" si="105"/>
        <v>5</v>
      </c>
      <c r="AB348" s="77">
        <f t="shared" si="106"/>
        <v>5</v>
      </c>
      <c r="AC348" s="77" t="str">
        <f t="shared" si="116"/>
        <v>H31AF17.</v>
      </c>
      <c r="AD348" s="77" t="str">
        <f t="shared" si="107"/>
        <v>H31AF17</v>
      </c>
      <c r="AE348" s="96"/>
      <c r="AF348" s="97"/>
      <c r="AG348" s="98"/>
    </row>
    <row r="349" spans="1:33" s="10" customFormat="1" ht="350.1" customHeight="1" x14ac:dyDescent="0.2">
      <c r="A349" s="81">
        <f>IF(ISBLANK(D349),"",COUNTA($D$2:D349))</f>
        <v>268</v>
      </c>
      <c r="B349" s="82">
        <f t="shared" ref="B349:B412" si="126">ROW()-1</f>
        <v>348</v>
      </c>
      <c r="C349" s="90"/>
      <c r="D349" s="90" t="s">
        <v>766</v>
      </c>
      <c r="E349" s="95" t="s">
        <v>28</v>
      </c>
      <c r="F349" s="109" t="s">
        <v>1136</v>
      </c>
      <c r="G349" s="109" t="s">
        <v>745</v>
      </c>
      <c r="H349" s="109" t="s">
        <v>1118</v>
      </c>
      <c r="I349" s="109" t="s">
        <v>1119</v>
      </c>
      <c r="J349" s="90" t="s">
        <v>1126</v>
      </c>
      <c r="K349" s="90">
        <v>8</v>
      </c>
      <c r="L349" s="122">
        <v>43831</v>
      </c>
      <c r="M349" s="192">
        <v>43921</v>
      </c>
      <c r="N349" s="88">
        <f t="shared" si="120"/>
        <v>12.857142857142858</v>
      </c>
      <c r="O349" s="90" t="s">
        <v>1641</v>
      </c>
      <c r="P349" s="90">
        <v>8</v>
      </c>
      <c r="Q349" s="92">
        <f t="shared" si="109"/>
        <v>100</v>
      </c>
      <c r="R349" s="93">
        <f t="shared" si="110"/>
        <v>12.857142857142858</v>
      </c>
      <c r="S349" s="93">
        <f t="shared" si="111"/>
        <v>12.857142857142858</v>
      </c>
      <c r="T349" s="93">
        <f t="shared" si="112"/>
        <v>12.857142857142858</v>
      </c>
      <c r="U349" s="94" t="str">
        <f t="shared" si="113"/>
        <v>CUMPLIDA</v>
      </c>
      <c r="V349" s="94" t="str">
        <f t="shared" si="114"/>
        <v>CUMPLIDO</v>
      </c>
      <c r="W349" s="138" t="s">
        <v>768</v>
      </c>
      <c r="X349" s="81" t="str">
        <f t="shared" si="118"/>
        <v>H32AF17</v>
      </c>
      <c r="Y349" s="95">
        <f t="shared" si="115"/>
        <v>1</v>
      </c>
      <c r="Z349" s="95" t="str">
        <f t="shared" si="119"/>
        <v>H32AF17 - 1</v>
      </c>
      <c r="AA349" s="77">
        <f t="shared" si="105"/>
        <v>5</v>
      </c>
      <c r="AB349" s="77">
        <f t="shared" si="106"/>
        <v>5</v>
      </c>
      <c r="AC349" s="77" t="str">
        <f t="shared" si="116"/>
        <v>H32AF17.</v>
      </c>
      <c r="AD349" s="77" t="str">
        <f t="shared" si="107"/>
        <v>H32AF17</v>
      </c>
      <c r="AE349" s="96"/>
      <c r="AF349" s="97"/>
      <c r="AG349" s="98"/>
    </row>
    <row r="350" spans="1:33" s="10" customFormat="1" ht="350.1" customHeight="1" x14ac:dyDescent="0.2">
      <c r="A350" s="81" t="str">
        <f>IF(ISBLANK(D350),"",COUNTA($D$2:D350))</f>
        <v/>
      </c>
      <c r="B350" s="82">
        <f t="shared" si="126"/>
        <v>349</v>
      </c>
      <c r="C350" s="90"/>
      <c r="D350" s="90"/>
      <c r="E350" s="95" t="s">
        <v>28</v>
      </c>
      <c r="F350" s="109" t="s">
        <v>1137</v>
      </c>
      <c r="G350" s="109" t="s">
        <v>745</v>
      </c>
      <c r="H350" s="109" t="s">
        <v>1118</v>
      </c>
      <c r="I350" s="109" t="s">
        <v>1120</v>
      </c>
      <c r="J350" s="90" t="s">
        <v>1127</v>
      </c>
      <c r="K350" s="90">
        <v>4</v>
      </c>
      <c r="L350" s="122">
        <v>43831</v>
      </c>
      <c r="M350" s="192">
        <v>44196</v>
      </c>
      <c r="N350" s="88">
        <f t="shared" ref="N350" si="127">(+M350-L350)/7</f>
        <v>52.142857142857146</v>
      </c>
      <c r="O350" s="90" t="s">
        <v>1641</v>
      </c>
      <c r="P350" s="90">
        <v>4</v>
      </c>
      <c r="Q350" s="92">
        <f t="shared" si="109"/>
        <v>100</v>
      </c>
      <c r="R350" s="93">
        <f t="shared" si="110"/>
        <v>52.142857142857146</v>
      </c>
      <c r="S350" s="93">
        <f t="shared" si="111"/>
        <v>52.142857142857146</v>
      </c>
      <c r="T350" s="93">
        <f t="shared" si="112"/>
        <v>52.142857142857146</v>
      </c>
      <c r="U350" s="94" t="str">
        <f t="shared" si="113"/>
        <v>CUMPLIDA</v>
      </c>
      <c r="V350" s="94" t="str">
        <f t="shared" si="114"/>
        <v/>
      </c>
      <c r="W350" s="138" t="s">
        <v>768</v>
      </c>
      <c r="X350" s="81" t="str">
        <f t="shared" si="118"/>
        <v>H32AF17</v>
      </c>
      <c r="Y350" s="95">
        <f t="shared" si="115"/>
        <v>2</v>
      </c>
      <c r="Z350" s="95" t="str">
        <f t="shared" si="119"/>
        <v>H32AF17 - 2</v>
      </c>
      <c r="AA350" s="77">
        <f t="shared" si="105"/>
        <v>5</v>
      </c>
      <c r="AB350" s="77">
        <f t="shared" si="106"/>
        <v>5</v>
      </c>
      <c r="AC350" s="77" t="str">
        <f t="shared" si="116"/>
        <v>H32AF17.</v>
      </c>
      <c r="AD350" s="77" t="str">
        <f t="shared" si="107"/>
        <v>H32AF17</v>
      </c>
      <c r="AE350" s="96"/>
      <c r="AF350" s="97"/>
      <c r="AG350" s="98"/>
    </row>
    <row r="351" spans="1:33" s="10" customFormat="1" ht="350.1" customHeight="1" x14ac:dyDescent="0.2">
      <c r="A351" s="81">
        <f>IF(ISBLANK(D351),"",COUNTA($D$2:D351))</f>
        <v>269</v>
      </c>
      <c r="B351" s="82">
        <f t="shared" si="126"/>
        <v>350</v>
      </c>
      <c r="C351" s="90"/>
      <c r="D351" s="90" t="s">
        <v>766</v>
      </c>
      <c r="E351" s="95" t="s">
        <v>28</v>
      </c>
      <c r="F351" s="109" t="s">
        <v>1138</v>
      </c>
      <c r="G351" s="109" t="s">
        <v>745</v>
      </c>
      <c r="H351" s="109" t="s">
        <v>1118</v>
      </c>
      <c r="I351" s="109" t="s">
        <v>1119</v>
      </c>
      <c r="J351" s="90" t="s">
        <v>1126</v>
      </c>
      <c r="K351" s="90">
        <v>8</v>
      </c>
      <c r="L351" s="122">
        <v>43831</v>
      </c>
      <c r="M351" s="192">
        <v>43921</v>
      </c>
      <c r="N351" s="88">
        <f t="shared" si="120"/>
        <v>12.857142857142858</v>
      </c>
      <c r="O351" s="90" t="s">
        <v>1641</v>
      </c>
      <c r="P351" s="90">
        <v>8</v>
      </c>
      <c r="Q351" s="92">
        <f t="shared" si="109"/>
        <v>100</v>
      </c>
      <c r="R351" s="93">
        <f t="shared" si="110"/>
        <v>12.857142857142858</v>
      </c>
      <c r="S351" s="93">
        <f t="shared" si="111"/>
        <v>12.857142857142858</v>
      </c>
      <c r="T351" s="93">
        <f t="shared" si="112"/>
        <v>12.857142857142858</v>
      </c>
      <c r="U351" s="94" t="str">
        <f t="shared" si="113"/>
        <v>CUMPLIDA</v>
      </c>
      <c r="V351" s="94" t="str">
        <f t="shared" si="114"/>
        <v>CUMPLIDO</v>
      </c>
      <c r="W351" s="138" t="s">
        <v>768</v>
      </c>
      <c r="X351" s="81" t="str">
        <f t="shared" si="118"/>
        <v>H33AF17</v>
      </c>
      <c r="Y351" s="95">
        <f t="shared" si="115"/>
        <v>1</v>
      </c>
      <c r="Z351" s="95" t="str">
        <f t="shared" si="119"/>
        <v>H33AF17 - 1</v>
      </c>
      <c r="AA351" s="77">
        <f t="shared" ref="AA351:AA414" si="128">IF(U351="VENCIDA",1,IF(U351="PRÓXIMA A VENCER",2,IF(U351="EN TERMINO",3,IF(U351="CON AVANCE",4,IF(U351="CUMPLIDA",5,)))))</f>
        <v>5</v>
      </c>
      <c r="AB351" s="77">
        <f t="shared" ref="AB351:AB414" si="129">IF(Y352=Y351+1,MIN(AA351,AB352),AA351)</f>
        <v>5</v>
      </c>
      <c r="AC351" s="77" t="str">
        <f t="shared" si="116"/>
        <v>H33AF17.</v>
      </c>
      <c r="AD351" s="77" t="str">
        <f t="shared" ref="AD351:AD414" si="130">IFERROR(MID(AC351,1,FIND(".",AC351,1)-1),AC351)</f>
        <v>H33AF17</v>
      </c>
      <c r="AE351" s="96"/>
      <c r="AF351" s="97"/>
      <c r="AG351" s="98"/>
    </row>
    <row r="352" spans="1:33" s="10" customFormat="1" ht="350.1" customHeight="1" x14ac:dyDescent="0.2">
      <c r="A352" s="81" t="str">
        <f>IF(ISBLANK(D352),"",COUNTA($D$2:D352))</f>
        <v/>
      </c>
      <c r="B352" s="82">
        <f t="shared" si="126"/>
        <v>351</v>
      </c>
      <c r="C352" s="90"/>
      <c r="D352" s="90"/>
      <c r="E352" s="95" t="s">
        <v>28</v>
      </c>
      <c r="F352" s="109" t="s">
        <v>1149</v>
      </c>
      <c r="G352" s="109" t="s">
        <v>745</v>
      </c>
      <c r="H352" s="109" t="s">
        <v>1118</v>
      </c>
      <c r="I352" s="109" t="s">
        <v>1120</v>
      </c>
      <c r="J352" s="90" t="s">
        <v>1127</v>
      </c>
      <c r="K352" s="90">
        <v>4</v>
      </c>
      <c r="L352" s="122">
        <v>43831</v>
      </c>
      <c r="M352" s="192">
        <v>44196</v>
      </c>
      <c r="N352" s="88">
        <f t="shared" ref="N352" si="131">(+M352-L352)/7</f>
        <v>52.142857142857146</v>
      </c>
      <c r="O352" s="90" t="s">
        <v>1641</v>
      </c>
      <c r="P352" s="90">
        <v>4</v>
      </c>
      <c r="Q352" s="92">
        <f t="shared" si="109"/>
        <v>100</v>
      </c>
      <c r="R352" s="93">
        <f t="shared" si="110"/>
        <v>52.142857142857146</v>
      </c>
      <c r="S352" s="93">
        <f t="shared" si="111"/>
        <v>52.142857142857146</v>
      </c>
      <c r="T352" s="93">
        <f t="shared" si="112"/>
        <v>52.142857142857146</v>
      </c>
      <c r="U352" s="94" t="str">
        <f t="shared" si="113"/>
        <v>CUMPLIDA</v>
      </c>
      <c r="V352" s="94" t="str">
        <f t="shared" si="114"/>
        <v/>
      </c>
      <c r="W352" s="138" t="s">
        <v>768</v>
      </c>
      <c r="X352" s="81" t="str">
        <f t="shared" si="118"/>
        <v>H33AF17</v>
      </c>
      <c r="Y352" s="95">
        <f t="shared" si="115"/>
        <v>2</v>
      </c>
      <c r="Z352" s="95" t="str">
        <f t="shared" si="119"/>
        <v>H33AF17 - 2</v>
      </c>
      <c r="AA352" s="77">
        <f t="shared" si="128"/>
        <v>5</v>
      </c>
      <c r="AB352" s="77">
        <f t="shared" si="129"/>
        <v>5</v>
      </c>
      <c r="AC352" s="77" t="str">
        <f t="shared" si="116"/>
        <v>H33AF17.</v>
      </c>
      <c r="AD352" s="77" t="str">
        <f t="shared" si="130"/>
        <v>H33AF17</v>
      </c>
      <c r="AE352" s="96"/>
      <c r="AF352" s="97"/>
      <c r="AG352" s="98"/>
    </row>
    <row r="353" spans="1:33" s="10" customFormat="1" ht="350.1" customHeight="1" x14ac:dyDescent="0.2">
      <c r="A353" s="81">
        <f>IF(ISBLANK(D353),"",COUNTA($D$2:D353))</f>
        <v>270</v>
      </c>
      <c r="B353" s="82">
        <f t="shared" si="126"/>
        <v>352</v>
      </c>
      <c r="C353" s="90"/>
      <c r="D353" s="90" t="s">
        <v>766</v>
      </c>
      <c r="E353" s="95" t="s">
        <v>28</v>
      </c>
      <c r="F353" s="109" t="s">
        <v>1139</v>
      </c>
      <c r="G353" s="109" t="s">
        <v>745</v>
      </c>
      <c r="H353" s="109" t="s">
        <v>1118</v>
      </c>
      <c r="I353" s="109" t="s">
        <v>1119</v>
      </c>
      <c r="J353" s="90" t="s">
        <v>1126</v>
      </c>
      <c r="K353" s="90">
        <v>8</v>
      </c>
      <c r="L353" s="122">
        <v>43831</v>
      </c>
      <c r="M353" s="192">
        <v>43921</v>
      </c>
      <c r="N353" s="88">
        <f t="shared" si="120"/>
        <v>12.857142857142858</v>
      </c>
      <c r="O353" s="90" t="s">
        <v>1641</v>
      </c>
      <c r="P353" s="90">
        <v>8</v>
      </c>
      <c r="Q353" s="92">
        <f t="shared" si="109"/>
        <v>100</v>
      </c>
      <c r="R353" s="93">
        <f t="shared" si="110"/>
        <v>12.857142857142858</v>
      </c>
      <c r="S353" s="93">
        <f t="shared" si="111"/>
        <v>12.857142857142858</v>
      </c>
      <c r="T353" s="93">
        <f t="shared" si="112"/>
        <v>12.857142857142858</v>
      </c>
      <c r="U353" s="94" t="str">
        <f t="shared" si="113"/>
        <v>CUMPLIDA</v>
      </c>
      <c r="V353" s="94" t="str">
        <f t="shared" si="114"/>
        <v>CUMPLIDO</v>
      </c>
      <c r="W353" s="138" t="s">
        <v>768</v>
      </c>
      <c r="X353" s="81" t="str">
        <f t="shared" si="118"/>
        <v>H34AF17</v>
      </c>
      <c r="Y353" s="95">
        <f t="shared" si="115"/>
        <v>1</v>
      </c>
      <c r="Z353" s="95" t="str">
        <f t="shared" si="119"/>
        <v>H34AF17 - 1</v>
      </c>
      <c r="AA353" s="77">
        <f t="shared" si="128"/>
        <v>5</v>
      </c>
      <c r="AB353" s="77">
        <f t="shared" si="129"/>
        <v>5</v>
      </c>
      <c r="AC353" s="77" t="str">
        <f t="shared" si="116"/>
        <v>H34AF17.</v>
      </c>
      <c r="AD353" s="77" t="str">
        <f t="shared" si="130"/>
        <v>H34AF17</v>
      </c>
      <c r="AE353" s="96"/>
      <c r="AF353" s="97"/>
      <c r="AG353" s="98"/>
    </row>
    <row r="354" spans="1:33" s="10" customFormat="1" ht="350.1" customHeight="1" x14ac:dyDescent="0.2">
      <c r="A354" s="81" t="str">
        <f>IF(ISBLANK(D354),"",COUNTA($D$2:D354))</f>
        <v/>
      </c>
      <c r="B354" s="82">
        <f t="shared" si="126"/>
        <v>353</v>
      </c>
      <c r="C354" s="90"/>
      <c r="D354" s="90"/>
      <c r="E354" s="95" t="s">
        <v>28</v>
      </c>
      <c r="F354" s="109" t="s">
        <v>1140</v>
      </c>
      <c r="G354" s="109" t="s">
        <v>745</v>
      </c>
      <c r="H354" s="109" t="s">
        <v>1118</v>
      </c>
      <c r="I354" s="109" t="s">
        <v>1120</v>
      </c>
      <c r="J354" s="90" t="s">
        <v>1127</v>
      </c>
      <c r="K354" s="90">
        <v>4</v>
      </c>
      <c r="L354" s="122">
        <v>43831</v>
      </c>
      <c r="M354" s="192">
        <v>44196</v>
      </c>
      <c r="N354" s="88">
        <f t="shared" ref="N354" si="132">(+M354-L354)/7</f>
        <v>52.142857142857146</v>
      </c>
      <c r="O354" s="90" t="s">
        <v>1641</v>
      </c>
      <c r="P354" s="90">
        <v>4</v>
      </c>
      <c r="Q354" s="92">
        <f t="shared" si="109"/>
        <v>100</v>
      </c>
      <c r="R354" s="93">
        <f t="shared" si="110"/>
        <v>52.142857142857146</v>
      </c>
      <c r="S354" s="93">
        <f t="shared" si="111"/>
        <v>52.142857142857146</v>
      </c>
      <c r="T354" s="93">
        <f t="shared" si="112"/>
        <v>52.142857142857146</v>
      </c>
      <c r="U354" s="94" t="str">
        <f t="shared" si="113"/>
        <v>CUMPLIDA</v>
      </c>
      <c r="V354" s="94" t="str">
        <f t="shared" si="114"/>
        <v/>
      </c>
      <c r="W354" s="138" t="s">
        <v>768</v>
      </c>
      <c r="X354" s="81" t="str">
        <f t="shared" si="118"/>
        <v>H34AF17</v>
      </c>
      <c r="Y354" s="95">
        <f t="shared" si="115"/>
        <v>2</v>
      </c>
      <c r="Z354" s="95" t="str">
        <f t="shared" si="119"/>
        <v>H34AF17 - 2</v>
      </c>
      <c r="AA354" s="77">
        <f t="shared" si="128"/>
        <v>5</v>
      </c>
      <c r="AB354" s="77">
        <f t="shared" si="129"/>
        <v>5</v>
      </c>
      <c r="AC354" s="77" t="str">
        <f t="shared" si="116"/>
        <v>H34AF17.</v>
      </c>
      <c r="AD354" s="77" t="str">
        <f t="shared" si="130"/>
        <v>H34AF17</v>
      </c>
      <c r="AE354" s="96"/>
      <c r="AF354" s="97"/>
      <c r="AG354" s="98"/>
    </row>
    <row r="355" spans="1:33" s="10" customFormat="1" ht="350.1" customHeight="1" x14ac:dyDescent="0.2">
      <c r="A355" s="81">
        <f>IF(ISBLANK(D355),"",COUNTA($D$2:D355))</f>
        <v>271</v>
      </c>
      <c r="B355" s="82">
        <f t="shared" si="126"/>
        <v>354</v>
      </c>
      <c r="C355" s="90"/>
      <c r="D355" s="90" t="s">
        <v>766</v>
      </c>
      <c r="E355" s="95" t="s">
        <v>28</v>
      </c>
      <c r="F355" s="109" t="s">
        <v>1141</v>
      </c>
      <c r="G355" s="109" t="s">
        <v>745</v>
      </c>
      <c r="H355" s="109" t="s">
        <v>1118</v>
      </c>
      <c r="I355" s="109" t="s">
        <v>1119</v>
      </c>
      <c r="J355" s="90" t="s">
        <v>1126</v>
      </c>
      <c r="K355" s="90">
        <v>8</v>
      </c>
      <c r="L355" s="122">
        <v>43831</v>
      </c>
      <c r="M355" s="192">
        <v>43921</v>
      </c>
      <c r="N355" s="88">
        <f t="shared" si="120"/>
        <v>12.857142857142858</v>
      </c>
      <c r="O355" s="90" t="s">
        <v>1641</v>
      </c>
      <c r="P355" s="90">
        <v>8</v>
      </c>
      <c r="Q355" s="92">
        <f t="shared" si="109"/>
        <v>100</v>
      </c>
      <c r="R355" s="93">
        <f t="shared" si="110"/>
        <v>12.857142857142858</v>
      </c>
      <c r="S355" s="93">
        <f t="shared" si="111"/>
        <v>12.857142857142858</v>
      </c>
      <c r="T355" s="93">
        <f t="shared" si="112"/>
        <v>12.857142857142858</v>
      </c>
      <c r="U355" s="94" t="str">
        <f t="shared" si="113"/>
        <v>CUMPLIDA</v>
      </c>
      <c r="V355" s="94" t="str">
        <f t="shared" si="114"/>
        <v>CUMPLIDO</v>
      </c>
      <c r="W355" s="138" t="s">
        <v>768</v>
      </c>
      <c r="X355" s="81" t="str">
        <f t="shared" si="118"/>
        <v>H35AF17</v>
      </c>
      <c r="Y355" s="95">
        <f t="shared" si="115"/>
        <v>1</v>
      </c>
      <c r="Z355" s="95" t="str">
        <f t="shared" si="119"/>
        <v>H35AF17 - 1</v>
      </c>
      <c r="AA355" s="77">
        <f t="shared" si="128"/>
        <v>5</v>
      </c>
      <c r="AB355" s="77">
        <f t="shared" si="129"/>
        <v>5</v>
      </c>
      <c r="AC355" s="77" t="str">
        <f t="shared" si="116"/>
        <v>H35AF17.</v>
      </c>
      <c r="AD355" s="77" t="str">
        <f t="shared" si="130"/>
        <v>H35AF17</v>
      </c>
      <c r="AE355" s="96"/>
      <c r="AF355" s="97"/>
      <c r="AG355" s="98"/>
    </row>
    <row r="356" spans="1:33" s="10" customFormat="1" ht="350.1" customHeight="1" x14ac:dyDescent="0.2">
      <c r="A356" s="81" t="str">
        <f>IF(ISBLANK(D356),"",COUNTA($D$2:D356))</f>
        <v/>
      </c>
      <c r="B356" s="82">
        <f t="shared" si="126"/>
        <v>355</v>
      </c>
      <c r="C356" s="90"/>
      <c r="D356" s="90"/>
      <c r="E356" s="95" t="s">
        <v>28</v>
      </c>
      <c r="F356" s="109" t="s">
        <v>1142</v>
      </c>
      <c r="G356" s="109" t="s">
        <v>745</v>
      </c>
      <c r="H356" s="109" t="s">
        <v>1118</v>
      </c>
      <c r="I356" s="109" t="s">
        <v>1120</v>
      </c>
      <c r="J356" s="90" t="s">
        <v>1127</v>
      </c>
      <c r="K356" s="90">
        <v>4</v>
      </c>
      <c r="L356" s="122">
        <v>43831</v>
      </c>
      <c r="M356" s="192">
        <v>44196</v>
      </c>
      <c r="N356" s="88">
        <f t="shared" ref="N356" si="133">(+M356-L356)/7</f>
        <v>52.142857142857146</v>
      </c>
      <c r="O356" s="90" t="s">
        <v>1641</v>
      </c>
      <c r="P356" s="90">
        <v>4</v>
      </c>
      <c r="Q356" s="92">
        <f t="shared" si="109"/>
        <v>100</v>
      </c>
      <c r="R356" s="93">
        <f t="shared" si="110"/>
        <v>52.142857142857146</v>
      </c>
      <c r="S356" s="93">
        <f t="shared" si="111"/>
        <v>52.142857142857146</v>
      </c>
      <c r="T356" s="93">
        <f t="shared" si="112"/>
        <v>52.142857142857146</v>
      </c>
      <c r="U356" s="94" t="str">
        <f t="shared" si="113"/>
        <v>CUMPLIDA</v>
      </c>
      <c r="V356" s="94" t="str">
        <f t="shared" si="114"/>
        <v/>
      </c>
      <c r="W356" s="138" t="s">
        <v>768</v>
      </c>
      <c r="X356" s="81" t="str">
        <f t="shared" si="118"/>
        <v>H35AF17</v>
      </c>
      <c r="Y356" s="95">
        <f t="shared" si="115"/>
        <v>2</v>
      </c>
      <c r="Z356" s="95" t="str">
        <f t="shared" si="119"/>
        <v>H35AF17 - 2</v>
      </c>
      <c r="AA356" s="77">
        <f t="shared" si="128"/>
        <v>5</v>
      </c>
      <c r="AB356" s="77">
        <f t="shared" si="129"/>
        <v>5</v>
      </c>
      <c r="AC356" s="77" t="str">
        <f t="shared" si="116"/>
        <v>H35AF17.</v>
      </c>
      <c r="AD356" s="77" t="str">
        <f t="shared" si="130"/>
        <v>H35AF17</v>
      </c>
      <c r="AE356" s="96"/>
      <c r="AF356" s="97"/>
      <c r="AG356" s="98"/>
    </row>
    <row r="357" spans="1:33" s="10" customFormat="1" ht="350.1" customHeight="1" x14ac:dyDescent="0.2">
      <c r="A357" s="81">
        <f>IF(ISBLANK(D357),"",COUNTA($D$2:D357))</f>
        <v>272</v>
      </c>
      <c r="B357" s="82">
        <f t="shared" si="126"/>
        <v>356</v>
      </c>
      <c r="C357" s="90"/>
      <c r="D357" s="90" t="s">
        <v>766</v>
      </c>
      <c r="E357" s="95" t="s">
        <v>28</v>
      </c>
      <c r="F357" s="109" t="s">
        <v>1143</v>
      </c>
      <c r="G357" s="109" t="s">
        <v>745</v>
      </c>
      <c r="H357" s="109" t="s">
        <v>1118</v>
      </c>
      <c r="I357" s="109" t="s">
        <v>1119</v>
      </c>
      <c r="J357" s="90" t="s">
        <v>1126</v>
      </c>
      <c r="K357" s="90">
        <v>8</v>
      </c>
      <c r="L357" s="122">
        <v>43831</v>
      </c>
      <c r="M357" s="192">
        <v>43921</v>
      </c>
      <c r="N357" s="88">
        <f t="shared" si="120"/>
        <v>12.857142857142858</v>
      </c>
      <c r="O357" s="90" t="s">
        <v>1641</v>
      </c>
      <c r="P357" s="90">
        <v>8</v>
      </c>
      <c r="Q357" s="92">
        <f t="shared" si="109"/>
        <v>100</v>
      </c>
      <c r="R357" s="93">
        <f t="shared" si="110"/>
        <v>12.857142857142858</v>
      </c>
      <c r="S357" s="93">
        <f t="shared" si="111"/>
        <v>12.857142857142858</v>
      </c>
      <c r="T357" s="93">
        <f t="shared" si="112"/>
        <v>12.857142857142858</v>
      </c>
      <c r="U357" s="94" t="str">
        <f t="shared" si="113"/>
        <v>CUMPLIDA</v>
      </c>
      <c r="V357" s="94" t="str">
        <f t="shared" si="114"/>
        <v>CUMPLIDO</v>
      </c>
      <c r="W357" s="138" t="s">
        <v>768</v>
      </c>
      <c r="X357" s="81" t="str">
        <f t="shared" si="118"/>
        <v>H36AF17</v>
      </c>
      <c r="Y357" s="95">
        <f t="shared" si="115"/>
        <v>1</v>
      </c>
      <c r="Z357" s="95" t="str">
        <f t="shared" si="119"/>
        <v>H36AF17 - 1</v>
      </c>
      <c r="AA357" s="77">
        <f t="shared" si="128"/>
        <v>5</v>
      </c>
      <c r="AB357" s="77">
        <f t="shared" si="129"/>
        <v>5</v>
      </c>
      <c r="AC357" s="77" t="str">
        <f t="shared" si="116"/>
        <v>H36AF17.</v>
      </c>
      <c r="AD357" s="77" t="str">
        <f t="shared" si="130"/>
        <v>H36AF17</v>
      </c>
      <c r="AE357" s="96"/>
      <c r="AF357" s="97"/>
      <c r="AG357" s="98"/>
    </row>
    <row r="358" spans="1:33" s="10" customFormat="1" ht="350.1" customHeight="1" x14ac:dyDescent="0.2">
      <c r="A358" s="81" t="str">
        <f>IF(ISBLANK(D358),"",COUNTA($D$2:D358))</f>
        <v/>
      </c>
      <c r="B358" s="82">
        <f t="shared" si="126"/>
        <v>357</v>
      </c>
      <c r="C358" s="90"/>
      <c r="D358" s="90"/>
      <c r="E358" s="95" t="s">
        <v>28</v>
      </c>
      <c r="F358" s="109" t="s">
        <v>1144</v>
      </c>
      <c r="G358" s="109" t="s">
        <v>745</v>
      </c>
      <c r="H358" s="109" t="s">
        <v>1118</v>
      </c>
      <c r="I358" s="109" t="s">
        <v>1120</v>
      </c>
      <c r="J358" s="90" t="s">
        <v>1127</v>
      </c>
      <c r="K358" s="90">
        <v>4</v>
      </c>
      <c r="L358" s="122">
        <v>43831</v>
      </c>
      <c r="M358" s="192">
        <v>44196</v>
      </c>
      <c r="N358" s="88">
        <f t="shared" ref="N358" si="134">(+M358-L358)/7</f>
        <v>52.142857142857146</v>
      </c>
      <c r="O358" s="90" t="s">
        <v>1641</v>
      </c>
      <c r="P358" s="90">
        <v>4</v>
      </c>
      <c r="Q358" s="92">
        <f t="shared" si="109"/>
        <v>100</v>
      </c>
      <c r="R358" s="93">
        <f t="shared" si="110"/>
        <v>52.142857142857146</v>
      </c>
      <c r="S358" s="93">
        <f t="shared" si="111"/>
        <v>52.142857142857146</v>
      </c>
      <c r="T358" s="93">
        <f t="shared" si="112"/>
        <v>52.142857142857146</v>
      </c>
      <c r="U358" s="94" t="str">
        <f t="shared" si="113"/>
        <v>CUMPLIDA</v>
      </c>
      <c r="V358" s="94" t="str">
        <f t="shared" si="114"/>
        <v/>
      </c>
      <c r="W358" s="138" t="s">
        <v>768</v>
      </c>
      <c r="X358" s="81" t="str">
        <f t="shared" si="118"/>
        <v>H36AF17</v>
      </c>
      <c r="Y358" s="95">
        <f t="shared" si="115"/>
        <v>2</v>
      </c>
      <c r="Z358" s="95" t="str">
        <f t="shared" si="119"/>
        <v>H36AF17 - 2</v>
      </c>
      <c r="AA358" s="77">
        <f t="shared" si="128"/>
        <v>5</v>
      </c>
      <c r="AB358" s="77">
        <f t="shared" si="129"/>
        <v>5</v>
      </c>
      <c r="AC358" s="77" t="str">
        <f t="shared" si="116"/>
        <v>H36AF17.</v>
      </c>
      <c r="AD358" s="77" t="str">
        <f t="shared" si="130"/>
        <v>H36AF17</v>
      </c>
      <c r="AE358" s="96"/>
      <c r="AF358" s="97"/>
      <c r="AG358" s="98"/>
    </row>
    <row r="359" spans="1:33" s="10" customFormat="1" ht="350.1" customHeight="1" x14ac:dyDescent="0.2">
      <c r="A359" s="81">
        <f>IF(ISBLANK(D359),"",COUNTA($D$2:D359))</f>
        <v>273</v>
      </c>
      <c r="B359" s="82">
        <f t="shared" si="126"/>
        <v>358</v>
      </c>
      <c r="C359" s="90"/>
      <c r="D359" s="90" t="s">
        <v>766</v>
      </c>
      <c r="E359" s="95" t="s">
        <v>28</v>
      </c>
      <c r="F359" s="109" t="s">
        <v>752</v>
      </c>
      <c r="G359" s="109" t="s">
        <v>745</v>
      </c>
      <c r="H359" s="109" t="s">
        <v>1118</v>
      </c>
      <c r="I359" s="109" t="s">
        <v>1119</v>
      </c>
      <c r="J359" s="90" t="s">
        <v>1126</v>
      </c>
      <c r="K359" s="90">
        <v>8</v>
      </c>
      <c r="L359" s="122">
        <v>43831</v>
      </c>
      <c r="M359" s="192">
        <v>43921</v>
      </c>
      <c r="N359" s="88">
        <f t="shared" si="120"/>
        <v>12.857142857142858</v>
      </c>
      <c r="O359" s="90" t="s">
        <v>1641</v>
      </c>
      <c r="P359" s="90">
        <v>8</v>
      </c>
      <c r="Q359" s="92">
        <f t="shared" si="109"/>
        <v>100</v>
      </c>
      <c r="R359" s="93">
        <f t="shared" si="110"/>
        <v>12.857142857142858</v>
      </c>
      <c r="S359" s="93">
        <f t="shared" si="111"/>
        <v>12.857142857142858</v>
      </c>
      <c r="T359" s="93">
        <f t="shared" si="112"/>
        <v>12.857142857142858</v>
      </c>
      <c r="U359" s="94" t="str">
        <f t="shared" si="113"/>
        <v>CUMPLIDA</v>
      </c>
      <c r="V359" s="94" t="str">
        <f t="shared" si="114"/>
        <v>CUMPLIDO</v>
      </c>
      <c r="W359" s="138" t="s">
        <v>768</v>
      </c>
      <c r="X359" s="81" t="str">
        <f t="shared" si="118"/>
        <v>H37AF17</v>
      </c>
      <c r="Y359" s="95">
        <f t="shared" si="115"/>
        <v>1</v>
      </c>
      <c r="Z359" s="95" t="str">
        <f t="shared" si="119"/>
        <v>H37AF17 - 1</v>
      </c>
      <c r="AA359" s="77">
        <f t="shared" si="128"/>
        <v>5</v>
      </c>
      <c r="AB359" s="77">
        <f t="shared" si="129"/>
        <v>5</v>
      </c>
      <c r="AC359" s="77" t="str">
        <f t="shared" si="116"/>
        <v>H37AF17.</v>
      </c>
      <c r="AD359" s="77" t="str">
        <f t="shared" si="130"/>
        <v>H37AF17</v>
      </c>
      <c r="AE359" s="96"/>
      <c r="AF359" s="97"/>
      <c r="AG359" s="98"/>
    </row>
    <row r="360" spans="1:33" s="10" customFormat="1" ht="350.1" customHeight="1" x14ac:dyDescent="0.2">
      <c r="A360" s="81" t="str">
        <f>IF(ISBLANK(D360),"",COUNTA($D$2:D360))</f>
        <v/>
      </c>
      <c r="B360" s="82">
        <f t="shared" si="126"/>
        <v>359</v>
      </c>
      <c r="C360" s="90"/>
      <c r="D360" s="90"/>
      <c r="E360" s="95" t="s">
        <v>28</v>
      </c>
      <c r="F360" s="109" t="s">
        <v>753</v>
      </c>
      <c r="G360" s="109" t="s">
        <v>745</v>
      </c>
      <c r="H360" s="109" t="s">
        <v>1118</v>
      </c>
      <c r="I360" s="109" t="s">
        <v>1120</v>
      </c>
      <c r="J360" s="90" t="s">
        <v>1127</v>
      </c>
      <c r="K360" s="90">
        <v>4</v>
      </c>
      <c r="L360" s="122">
        <v>43831</v>
      </c>
      <c r="M360" s="192">
        <v>44196</v>
      </c>
      <c r="N360" s="88">
        <f t="shared" si="120"/>
        <v>52.142857142857146</v>
      </c>
      <c r="O360" s="90" t="s">
        <v>1641</v>
      </c>
      <c r="P360" s="90">
        <v>4</v>
      </c>
      <c r="Q360" s="92">
        <f t="shared" si="109"/>
        <v>100</v>
      </c>
      <c r="R360" s="93">
        <f t="shared" si="110"/>
        <v>52.142857142857146</v>
      </c>
      <c r="S360" s="93">
        <f t="shared" si="111"/>
        <v>52.142857142857146</v>
      </c>
      <c r="T360" s="93">
        <f t="shared" si="112"/>
        <v>52.142857142857146</v>
      </c>
      <c r="U360" s="94" t="str">
        <f t="shared" si="113"/>
        <v>CUMPLIDA</v>
      </c>
      <c r="V360" s="94" t="str">
        <f t="shared" si="114"/>
        <v/>
      </c>
      <c r="W360" s="138" t="s">
        <v>768</v>
      </c>
      <c r="X360" s="81" t="str">
        <f t="shared" si="118"/>
        <v>H37AF17</v>
      </c>
      <c r="Y360" s="95">
        <f t="shared" si="115"/>
        <v>2</v>
      </c>
      <c r="Z360" s="95" t="str">
        <f t="shared" si="119"/>
        <v>H37AF17 - 2</v>
      </c>
      <c r="AA360" s="77">
        <f t="shared" si="128"/>
        <v>5</v>
      </c>
      <c r="AB360" s="77">
        <f t="shared" si="129"/>
        <v>5</v>
      </c>
      <c r="AC360" s="77" t="str">
        <f t="shared" si="116"/>
        <v>H37AF17.</v>
      </c>
      <c r="AD360" s="77" t="str">
        <f t="shared" si="130"/>
        <v>H37AF17</v>
      </c>
      <c r="AE360" s="96"/>
      <c r="AF360" s="97"/>
      <c r="AG360" s="98"/>
    </row>
    <row r="361" spans="1:33" s="10" customFormat="1" ht="350.1" customHeight="1" x14ac:dyDescent="0.2">
      <c r="A361" s="81">
        <f>IF(ISBLANK(D361),"",COUNTA($D$2:D361))</f>
        <v>274</v>
      </c>
      <c r="B361" s="82">
        <f t="shared" si="126"/>
        <v>360</v>
      </c>
      <c r="C361" s="90"/>
      <c r="D361" s="90" t="s">
        <v>765</v>
      </c>
      <c r="E361" s="95" t="s">
        <v>18</v>
      </c>
      <c r="F361" s="109" t="s">
        <v>1165</v>
      </c>
      <c r="G361" s="109" t="s">
        <v>754</v>
      </c>
      <c r="H361" s="109" t="s">
        <v>1580</v>
      </c>
      <c r="I361" s="109" t="s">
        <v>1580</v>
      </c>
      <c r="J361" s="90" t="s">
        <v>1531</v>
      </c>
      <c r="K361" s="90">
        <v>1</v>
      </c>
      <c r="L361" s="122">
        <v>44407</v>
      </c>
      <c r="M361" s="192">
        <v>44561</v>
      </c>
      <c r="N361" s="88">
        <f t="shared" si="120"/>
        <v>22</v>
      </c>
      <c r="O361" s="90" t="s">
        <v>1634</v>
      </c>
      <c r="P361" s="90">
        <v>1</v>
      </c>
      <c r="Q361" s="92">
        <f t="shared" si="109"/>
        <v>100</v>
      </c>
      <c r="R361" s="93">
        <f t="shared" si="110"/>
        <v>22</v>
      </c>
      <c r="S361" s="93">
        <f t="shared" si="111"/>
        <v>22</v>
      </c>
      <c r="T361" s="93">
        <f t="shared" si="112"/>
        <v>22</v>
      </c>
      <c r="U361" s="94" t="str">
        <f t="shared" si="113"/>
        <v>CUMPLIDA</v>
      </c>
      <c r="V361" s="94" t="str">
        <f t="shared" si="114"/>
        <v>CUMPLIDO</v>
      </c>
      <c r="W361" s="138" t="s">
        <v>768</v>
      </c>
      <c r="X361" s="81" t="str">
        <f t="shared" si="118"/>
        <v>H38AF17</v>
      </c>
      <c r="Y361" s="95">
        <f t="shared" si="115"/>
        <v>1</v>
      </c>
      <c r="Z361" s="95" t="str">
        <f t="shared" si="119"/>
        <v>H38AF17 - 1</v>
      </c>
      <c r="AA361" s="77">
        <f t="shared" si="128"/>
        <v>5</v>
      </c>
      <c r="AB361" s="77">
        <f t="shared" si="129"/>
        <v>5</v>
      </c>
      <c r="AC361" s="77" t="str">
        <f t="shared" si="116"/>
        <v>H38AF17.</v>
      </c>
      <c r="AD361" s="77" t="str">
        <f t="shared" si="130"/>
        <v>H38AF17</v>
      </c>
      <c r="AE361" s="96"/>
      <c r="AF361" s="97"/>
      <c r="AG361" s="98"/>
    </row>
    <row r="362" spans="1:33" s="10" customFormat="1" ht="350.1" customHeight="1" x14ac:dyDescent="0.2">
      <c r="A362" s="81">
        <f>IF(ISBLANK(D362),"",COUNTA($D$2:D362))</f>
        <v>275</v>
      </c>
      <c r="B362" s="82">
        <f t="shared" si="126"/>
        <v>361</v>
      </c>
      <c r="C362" s="90"/>
      <c r="D362" s="90" t="s">
        <v>767</v>
      </c>
      <c r="E362" s="95" t="s">
        <v>14</v>
      </c>
      <c r="F362" s="109" t="s">
        <v>756</v>
      </c>
      <c r="G362" s="109" t="s">
        <v>757</v>
      </c>
      <c r="H362" s="109" t="s">
        <v>758</v>
      </c>
      <c r="I362" s="109" t="s">
        <v>759</v>
      </c>
      <c r="J362" s="90" t="s">
        <v>760</v>
      </c>
      <c r="K362" s="90">
        <v>3</v>
      </c>
      <c r="L362" s="122">
        <v>43313</v>
      </c>
      <c r="M362" s="192">
        <v>43496</v>
      </c>
      <c r="N362" s="88">
        <f t="shared" si="120"/>
        <v>26.142857142857142</v>
      </c>
      <c r="O362" s="90" t="s">
        <v>1645</v>
      </c>
      <c r="P362" s="99">
        <v>3</v>
      </c>
      <c r="Q362" s="92">
        <f t="shared" si="109"/>
        <v>100</v>
      </c>
      <c r="R362" s="93">
        <f t="shared" si="110"/>
        <v>26.142857142857142</v>
      </c>
      <c r="S362" s="93">
        <f t="shared" si="111"/>
        <v>26.142857142857142</v>
      </c>
      <c r="T362" s="93">
        <f t="shared" si="112"/>
        <v>26.142857142857142</v>
      </c>
      <c r="U362" s="94" t="str">
        <f t="shared" si="113"/>
        <v>CUMPLIDA</v>
      </c>
      <c r="V362" s="94" t="str">
        <f t="shared" si="114"/>
        <v>CUMPLIDO</v>
      </c>
      <c r="W362" s="138" t="s">
        <v>768</v>
      </c>
      <c r="X362" s="81" t="str">
        <f t="shared" si="118"/>
        <v>H43AF17</v>
      </c>
      <c r="Y362" s="95">
        <f t="shared" si="115"/>
        <v>1</v>
      </c>
      <c r="Z362" s="95" t="str">
        <f t="shared" si="119"/>
        <v>H43AF17 - 1</v>
      </c>
      <c r="AA362" s="77">
        <f t="shared" si="128"/>
        <v>5</v>
      </c>
      <c r="AB362" s="77">
        <f t="shared" si="129"/>
        <v>5</v>
      </c>
      <c r="AC362" s="77" t="str">
        <f t="shared" si="116"/>
        <v>H43AF17.</v>
      </c>
      <c r="AD362" s="77" t="str">
        <f t="shared" si="130"/>
        <v>H43AF17</v>
      </c>
      <c r="AE362" s="96"/>
      <c r="AF362" s="97"/>
      <c r="AG362" s="98"/>
    </row>
    <row r="363" spans="1:33" s="10" customFormat="1" ht="350.1" customHeight="1" x14ac:dyDescent="0.2">
      <c r="A363" s="81">
        <f>IF(ISBLANK(D363),"",COUNTA($D$2:D363))</f>
        <v>276</v>
      </c>
      <c r="B363" s="82">
        <f t="shared" si="126"/>
        <v>362</v>
      </c>
      <c r="C363" s="90"/>
      <c r="D363" s="90" t="s">
        <v>764</v>
      </c>
      <c r="E363" s="95" t="s">
        <v>143</v>
      </c>
      <c r="F363" s="109" t="s">
        <v>800</v>
      </c>
      <c r="G363" s="109" t="s">
        <v>761</v>
      </c>
      <c r="H363" s="109" t="s">
        <v>1145</v>
      </c>
      <c r="I363" s="109" t="s">
        <v>1146</v>
      </c>
      <c r="J363" s="90" t="s">
        <v>1117</v>
      </c>
      <c r="K363" s="93">
        <v>1</v>
      </c>
      <c r="L363" s="122">
        <v>43862</v>
      </c>
      <c r="M363" s="192">
        <v>43979</v>
      </c>
      <c r="N363" s="88">
        <f t="shared" si="120"/>
        <v>16.714285714285715</v>
      </c>
      <c r="O363" s="90" t="s">
        <v>1662</v>
      </c>
      <c r="P363" s="90">
        <v>1</v>
      </c>
      <c r="Q363" s="92">
        <f t="shared" si="109"/>
        <v>100</v>
      </c>
      <c r="R363" s="93">
        <f t="shared" si="110"/>
        <v>16.714285714285715</v>
      </c>
      <c r="S363" s="93">
        <f t="shared" si="111"/>
        <v>16.714285714285715</v>
      </c>
      <c r="T363" s="93">
        <f t="shared" si="112"/>
        <v>16.714285714285715</v>
      </c>
      <c r="U363" s="94" t="str">
        <f t="shared" si="113"/>
        <v>CUMPLIDA</v>
      </c>
      <c r="V363" s="94" t="str">
        <f t="shared" si="114"/>
        <v>CUMPLIDO</v>
      </c>
      <c r="W363" s="138" t="s">
        <v>768</v>
      </c>
      <c r="X363" s="81" t="str">
        <f t="shared" si="118"/>
        <v>H56AF17</v>
      </c>
      <c r="Y363" s="95">
        <f t="shared" si="115"/>
        <v>1</v>
      </c>
      <c r="Z363" s="95" t="str">
        <f t="shared" si="119"/>
        <v>H56AF17 - 1</v>
      </c>
      <c r="AA363" s="77">
        <f t="shared" si="128"/>
        <v>5</v>
      </c>
      <c r="AB363" s="77">
        <f t="shared" si="129"/>
        <v>5</v>
      </c>
      <c r="AC363" s="77" t="str">
        <f t="shared" si="116"/>
        <v>H56AF17.</v>
      </c>
      <c r="AD363" s="77" t="str">
        <f t="shared" si="130"/>
        <v>H56AF17</v>
      </c>
      <c r="AE363" s="96"/>
      <c r="AF363" s="97"/>
      <c r="AG363" s="98"/>
    </row>
    <row r="364" spans="1:33" s="10" customFormat="1" ht="350.1" customHeight="1" x14ac:dyDescent="0.2">
      <c r="A364" s="81">
        <f>IF(ISBLANK(D364),"",COUNTA($D$2:D364))</f>
        <v>277</v>
      </c>
      <c r="B364" s="82">
        <f t="shared" si="126"/>
        <v>363</v>
      </c>
      <c r="C364" s="90"/>
      <c r="D364" s="90" t="s">
        <v>764</v>
      </c>
      <c r="E364" s="95" t="s">
        <v>143</v>
      </c>
      <c r="F364" s="109" t="s">
        <v>762</v>
      </c>
      <c r="G364" s="109" t="s">
        <v>763</v>
      </c>
      <c r="H364" s="109" t="s">
        <v>1145</v>
      </c>
      <c r="I364" s="109" t="s">
        <v>1146</v>
      </c>
      <c r="J364" s="90" t="s">
        <v>1117</v>
      </c>
      <c r="K364" s="93">
        <v>1</v>
      </c>
      <c r="L364" s="122">
        <v>43862</v>
      </c>
      <c r="M364" s="192">
        <v>43979</v>
      </c>
      <c r="N364" s="88">
        <f t="shared" si="120"/>
        <v>16.714285714285715</v>
      </c>
      <c r="O364" s="90" t="s">
        <v>1662</v>
      </c>
      <c r="P364" s="90">
        <v>1</v>
      </c>
      <c r="Q364" s="92">
        <f t="shared" si="109"/>
        <v>100</v>
      </c>
      <c r="R364" s="93">
        <f t="shared" si="110"/>
        <v>16.714285714285715</v>
      </c>
      <c r="S364" s="93">
        <f t="shared" si="111"/>
        <v>16.714285714285715</v>
      </c>
      <c r="T364" s="93">
        <f t="shared" si="112"/>
        <v>16.714285714285715</v>
      </c>
      <c r="U364" s="94" t="str">
        <f t="shared" si="113"/>
        <v>CUMPLIDA</v>
      </c>
      <c r="V364" s="94" t="str">
        <f t="shared" si="114"/>
        <v>CUMPLIDO</v>
      </c>
      <c r="W364" s="138" t="s">
        <v>768</v>
      </c>
      <c r="X364" s="81" t="str">
        <f t="shared" si="118"/>
        <v>H57AF17</v>
      </c>
      <c r="Y364" s="95">
        <f t="shared" si="115"/>
        <v>1</v>
      </c>
      <c r="Z364" s="95" t="str">
        <f t="shared" si="119"/>
        <v>H57AF17 - 1</v>
      </c>
      <c r="AA364" s="77">
        <f t="shared" si="128"/>
        <v>5</v>
      </c>
      <c r="AB364" s="77">
        <f t="shared" si="129"/>
        <v>5</v>
      </c>
      <c r="AC364" s="77" t="str">
        <f t="shared" si="116"/>
        <v>H57AF17.</v>
      </c>
      <c r="AD364" s="77" t="str">
        <f t="shared" si="130"/>
        <v>H57AF17</v>
      </c>
      <c r="AE364" s="96"/>
      <c r="AF364" s="97"/>
      <c r="AG364" s="98"/>
    </row>
    <row r="365" spans="1:33" s="10" customFormat="1" ht="350.1" customHeight="1" x14ac:dyDescent="0.2">
      <c r="A365" s="81">
        <f>IF(ISBLANK(D365),"",COUNTA($D$2:D365))</f>
        <v>278</v>
      </c>
      <c r="B365" s="82">
        <f t="shared" si="126"/>
        <v>364</v>
      </c>
      <c r="C365" s="90"/>
      <c r="D365" s="90" t="s">
        <v>676</v>
      </c>
      <c r="E365" s="90" t="s">
        <v>74</v>
      </c>
      <c r="F365" s="109" t="s">
        <v>688</v>
      </c>
      <c r="G365" s="109" t="s">
        <v>673</v>
      </c>
      <c r="H365" s="109" t="s">
        <v>1102</v>
      </c>
      <c r="I365" s="109" t="s">
        <v>1103</v>
      </c>
      <c r="J365" s="90" t="s">
        <v>1153</v>
      </c>
      <c r="K365" s="90">
        <v>4</v>
      </c>
      <c r="L365" s="122">
        <v>43859</v>
      </c>
      <c r="M365" s="192">
        <v>44224</v>
      </c>
      <c r="N365" s="88">
        <f t="shared" ref="N365:N369" si="135">(+M365-L365)/7</f>
        <v>52.142857142857146</v>
      </c>
      <c r="O365" s="90" t="s">
        <v>682</v>
      </c>
      <c r="P365" s="90">
        <v>4</v>
      </c>
      <c r="Q365" s="92">
        <f t="shared" si="109"/>
        <v>100</v>
      </c>
      <c r="R365" s="93">
        <f t="shared" si="110"/>
        <v>52.142857142857146</v>
      </c>
      <c r="S365" s="93">
        <f t="shared" si="111"/>
        <v>52.142857142857146</v>
      </c>
      <c r="T365" s="93">
        <f t="shared" si="112"/>
        <v>52.142857142857146</v>
      </c>
      <c r="U365" s="94" t="str">
        <f t="shared" si="113"/>
        <v>CUMPLIDA</v>
      </c>
      <c r="V365" s="94" t="str">
        <f t="shared" si="114"/>
        <v>CUMPLIDO</v>
      </c>
      <c r="W365" s="138" t="s">
        <v>672</v>
      </c>
      <c r="X365" s="81" t="str">
        <f t="shared" si="118"/>
        <v>H1AC17</v>
      </c>
      <c r="Y365" s="95">
        <f t="shared" si="115"/>
        <v>1</v>
      </c>
      <c r="Z365" s="95" t="str">
        <f t="shared" si="119"/>
        <v>H1AC17 - 1</v>
      </c>
      <c r="AA365" s="77">
        <f t="shared" si="128"/>
        <v>5</v>
      </c>
      <c r="AB365" s="77">
        <f t="shared" si="129"/>
        <v>5</v>
      </c>
      <c r="AC365" s="77" t="str">
        <f t="shared" si="116"/>
        <v>H1AC17.</v>
      </c>
      <c r="AD365" s="77" t="str">
        <f t="shared" si="130"/>
        <v>H1AC17</v>
      </c>
      <c r="AE365" s="96"/>
      <c r="AF365" s="97"/>
      <c r="AG365" s="98"/>
    </row>
    <row r="366" spans="1:33" s="10" customFormat="1" ht="350.1" customHeight="1" x14ac:dyDescent="0.2">
      <c r="A366" s="81">
        <f>IF(ISBLANK(D366),"",COUNTA($D$2:D366))</f>
        <v>279</v>
      </c>
      <c r="B366" s="82">
        <f t="shared" si="126"/>
        <v>365</v>
      </c>
      <c r="C366" s="90"/>
      <c r="D366" s="90" t="s">
        <v>676</v>
      </c>
      <c r="E366" s="90" t="s">
        <v>74</v>
      </c>
      <c r="F366" s="109" t="s">
        <v>674</v>
      </c>
      <c r="G366" s="109" t="s">
        <v>675</v>
      </c>
      <c r="H366" s="109" t="s">
        <v>689</v>
      </c>
      <c r="I366" s="109" t="s">
        <v>690</v>
      </c>
      <c r="J366" s="90" t="s">
        <v>16</v>
      </c>
      <c r="K366" s="90">
        <v>4</v>
      </c>
      <c r="L366" s="122">
        <v>43122</v>
      </c>
      <c r="M366" s="192">
        <v>43485</v>
      </c>
      <c r="N366" s="88">
        <f t="shared" si="135"/>
        <v>51.857142857142854</v>
      </c>
      <c r="O366" s="90" t="s">
        <v>297</v>
      </c>
      <c r="P366" s="90">
        <v>4</v>
      </c>
      <c r="Q366" s="92">
        <f t="shared" si="109"/>
        <v>100</v>
      </c>
      <c r="R366" s="93">
        <f t="shared" si="110"/>
        <v>51.857142857142854</v>
      </c>
      <c r="S366" s="93">
        <f t="shared" si="111"/>
        <v>51.857142857142854</v>
      </c>
      <c r="T366" s="93">
        <f t="shared" si="112"/>
        <v>51.857142857142854</v>
      </c>
      <c r="U366" s="94" t="str">
        <f t="shared" si="113"/>
        <v>CUMPLIDA</v>
      </c>
      <c r="V366" s="94" t="str">
        <f t="shared" si="114"/>
        <v>CUMPLIDO</v>
      </c>
      <c r="W366" s="138" t="s">
        <v>672</v>
      </c>
      <c r="X366" s="81" t="str">
        <f t="shared" si="118"/>
        <v>H2AC17</v>
      </c>
      <c r="Y366" s="95">
        <f t="shared" si="115"/>
        <v>1</v>
      </c>
      <c r="Z366" s="95" t="str">
        <f t="shared" si="119"/>
        <v>H2AC17 - 1</v>
      </c>
      <c r="AA366" s="77">
        <f t="shared" si="128"/>
        <v>5</v>
      </c>
      <c r="AB366" s="77">
        <f t="shared" si="129"/>
        <v>5</v>
      </c>
      <c r="AC366" s="77" t="str">
        <f t="shared" si="116"/>
        <v>H2AC17.</v>
      </c>
      <c r="AD366" s="77" t="str">
        <f t="shared" si="130"/>
        <v>H2AC17</v>
      </c>
      <c r="AE366" s="96"/>
      <c r="AF366" s="97"/>
      <c r="AG366" s="98"/>
    </row>
    <row r="367" spans="1:33" s="10" customFormat="1" ht="350.1" customHeight="1" x14ac:dyDescent="0.2">
      <c r="A367" s="81">
        <f>IF(ISBLANK(D367),"",COUNTA($D$2:D367))</f>
        <v>280</v>
      </c>
      <c r="B367" s="82">
        <f t="shared" si="126"/>
        <v>366</v>
      </c>
      <c r="C367" s="90"/>
      <c r="D367" s="90" t="s">
        <v>677</v>
      </c>
      <c r="E367" s="90" t="s">
        <v>683</v>
      </c>
      <c r="F367" s="109" t="s">
        <v>687</v>
      </c>
      <c r="G367" s="109" t="s">
        <v>686</v>
      </c>
      <c r="H367" s="109" t="s">
        <v>692</v>
      </c>
      <c r="I367" s="109" t="s">
        <v>695</v>
      </c>
      <c r="J367" s="90" t="s">
        <v>691</v>
      </c>
      <c r="K367" s="90">
        <v>2</v>
      </c>
      <c r="L367" s="122">
        <v>43160</v>
      </c>
      <c r="M367" s="192">
        <v>43525</v>
      </c>
      <c r="N367" s="88">
        <f t="shared" si="135"/>
        <v>52.142857142857146</v>
      </c>
      <c r="O367" s="90" t="s">
        <v>297</v>
      </c>
      <c r="P367" s="90">
        <v>1.6</v>
      </c>
      <c r="Q367" s="92">
        <f t="shared" si="109"/>
        <v>80</v>
      </c>
      <c r="R367" s="93">
        <f t="shared" si="110"/>
        <v>41.714285714285715</v>
      </c>
      <c r="S367" s="93">
        <f t="shared" si="111"/>
        <v>41.714285714285715</v>
      </c>
      <c r="T367" s="93">
        <f t="shared" si="112"/>
        <v>52.142857142857146</v>
      </c>
      <c r="U367" s="94" t="str">
        <f t="shared" si="113"/>
        <v>VENCIDA</v>
      </c>
      <c r="V367" s="94" t="str">
        <f t="shared" si="114"/>
        <v>VENCIDO</v>
      </c>
      <c r="W367" s="138" t="s">
        <v>672</v>
      </c>
      <c r="X367" s="81" t="str">
        <f t="shared" si="118"/>
        <v>H5AC17</v>
      </c>
      <c r="Y367" s="95">
        <f t="shared" si="115"/>
        <v>1</v>
      </c>
      <c r="Z367" s="95" t="str">
        <f t="shared" si="119"/>
        <v>H5AC17 - 1</v>
      </c>
      <c r="AA367" s="77">
        <f t="shared" si="128"/>
        <v>1</v>
      </c>
      <c r="AB367" s="77">
        <f t="shared" si="129"/>
        <v>1</v>
      </c>
      <c r="AC367" s="77" t="str">
        <f t="shared" si="116"/>
        <v>H5AC17.</v>
      </c>
      <c r="AD367" s="77" t="str">
        <f t="shared" si="130"/>
        <v>H5AC17</v>
      </c>
      <c r="AE367" s="96"/>
      <c r="AF367" s="97"/>
      <c r="AG367" s="98"/>
    </row>
    <row r="368" spans="1:33" s="10" customFormat="1" ht="350.1" customHeight="1" x14ac:dyDescent="0.2">
      <c r="A368" s="81">
        <f>IF(ISBLANK(D368),"",COUNTA($D$2:D368))</f>
        <v>281</v>
      </c>
      <c r="B368" s="82">
        <f t="shared" si="126"/>
        <v>367</v>
      </c>
      <c r="C368" s="90"/>
      <c r="D368" s="90" t="s">
        <v>678</v>
      </c>
      <c r="E368" s="90" t="s">
        <v>143</v>
      </c>
      <c r="F368" s="109" t="s">
        <v>679</v>
      </c>
      <c r="G368" s="109" t="s">
        <v>680</v>
      </c>
      <c r="H368" s="109" t="s">
        <v>707</v>
      </c>
      <c r="I368" s="109" t="s">
        <v>693</v>
      </c>
      <c r="J368" s="90" t="s">
        <v>694</v>
      </c>
      <c r="K368" s="90">
        <v>12</v>
      </c>
      <c r="L368" s="122">
        <v>43115</v>
      </c>
      <c r="M368" s="192">
        <v>43465</v>
      </c>
      <c r="N368" s="88">
        <f t="shared" si="135"/>
        <v>50</v>
      </c>
      <c r="O368" s="90" t="s">
        <v>332</v>
      </c>
      <c r="P368" s="90">
        <v>12</v>
      </c>
      <c r="Q368" s="92">
        <f t="shared" si="109"/>
        <v>100</v>
      </c>
      <c r="R368" s="93">
        <f t="shared" si="110"/>
        <v>50</v>
      </c>
      <c r="S368" s="93">
        <f t="shared" si="111"/>
        <v>50</v>
      </c>
      <c r="T368" s="93">
        <f t="shared" si="112"/>
        <v>50</v>
      </c>
      <c r="U368" s="94" t="str">
        <f t="shared" si="113"/>
        <v>CUMPLIDA</v>
      </c>
      <c r="V368" s="94" t="str">
        <f t="shared" si="114"/>
        <v>CUMPLIDO</v>
      </c>
      <c r="W368" s="138" t="s">
        <v>672</v>
      </c>
      <c r="X368" s="81" t="str">
        <f t="shared" si="118"/>
        <v>H8AC17</v>
      </c>
      <c r="Y368" s="95">
        <f t="shared" si="115"/>
        <v>1</v>
      </c>
      <c r="Z368" s="95" t="str">
        <f t="shared" si="119"/>
        <v>H8AC17 - 1</v>
      </c>
      <c r="AA368" s="77">
        <f t="shared" si="128"/>
        <v>5</v>
      </c>
      <c r="AB368" s="77">
        <f t="shared" si="129"/>
        <v>5</v>
      </c>
      <c r="AC368" s="77" t="str">
        <f t="shared" si="116"/>
        <v>H8AC17.</v>
      </c>
      <c r="AD368" s="77" t="str">
        <f t="shared" si="130"/>
        <v>H8AC17</v>
      </c>
      <c r="AE368" s="96"/>
      <c r="AF368" s="97"/>
      <c r="AG368" s="98"/>
    </row>
    <row r="369" spans="1:32" s="2" customFormat="1" ht="350.1" customHeight="1" x14ac:dyDescent="0.2">
      <c r="A369" s="81">
        <f>IF(ISBLANK(D369),"",COUNTA($D$2:D369))</f>
        <v>282</v>
      </c>
      <c r="B369" s="82">
        <f t="shared" si="126"/>
        <v>368</v>
      </c>
      <c r="C369" s="90"/>
      <c r="D369" s="90" t="s">
        <v>793</v>
      </c>
      <c r="E369" s="95">
        <v>1401003</v>
      </c>
      <c r="F369" s="109" t="s">
        <v>1166</v>
      </c>
      <c r="G369" s="109" t="s">
        <v>169</v>
      </c>
      <c r="H369" s="109" t="s">
        <v>1154</v>
      </c>
      <c r="I369" s="109" t="s">
        <v>1116</v>
      </c>
      <c r="J369" s="90" t="s">
        <v>1117</v>
      </c>
      <c r="K369" s="90">
        <v>1</v>
      </c>
      <c r="L369" s="122">
        <v>43858</v>
      </c>
      <c r="M369" s="204">
        <v>44165</v>
      </c>
      <c r="N369" s="88">
        <f t="shared" si="135"/>
        <v>43.857142857142854</v>
      </c>
      <c r="O369" s="90" t="s">
        <v>1631</v>
      </c>
      <c r="P369" s="90">
        <v>1</v>
      </c>
      <c r="Q369" s="92">
        <f t="shared" si="109"/>
        <v>100</v>
      </c>
      <c r="R369" s="93">
        <f t="shared" si="110"/>
        <v>43.857142857142854</v>
      </c>
      <c r="S369" s="93">
        <f t="shared" si="111"/>
        <v>43.857142857142854</v>
      </c>
      <c r="T369" s="93">
        <f t="shared" si="112"/>
        <v>43.857142857142854</v>
      </c>
      <c r="U369" s="94" t="str">
        <f t="shared" si="113"/>
        <v>CUMPLIDA</v>
      </c>
      <c r="V369" s="94" t="str">
        <f t="shared" si="114"/>
        <v>CUMPLIDO</v>
      </c>
      <c r="W369" s="138" t="s">
        <v>215</v>
      </c>
      <c r="X369" s="81" t="str">
        <f t="shared" si="118"/>
        <v>H1R16</v>
      </c>
      <c r="Y369" s="95">
        <f t="shared" si="115"/>
        <v>1</v>
      </c>
      <c r="Z369" s="95" t="str">
        <f t="shared" si="119"/>
        <v>H1R16 - 1</v>
      </c>
      <c r="AA369" s="77">
        <f t="shared" si="128"/>
        <v>5</v>
      </c>
      <c r="AB369" s="77">
        <f t="shared" si="129"/>
        <v>5</v>
      </c>
      <c r="AC369" s="77" t="str">
        <f t="shared" si="116"/>
        <v>H1R16.</v>
      </c>
      <c r="AD369" s="77" t="str">
        <f t="shared" si="130"/>
        <v>H1R16</v>
      </c>
      <c r="AE369" s="141"/>
      <c r="AF369" s="141"/>
    </row>
    <row r="370" spans="1:32" s="2" customFormat="1" ht="350.1" customHeight="1" x14ac:dyDescent="0.2">
      <c r="A370" s="81" t="str">
        <f>IF(ISBLANK(D370),"",COUNTA($D$2:D370))</f>
        <v/>
      </c>
      <c r="B370" s="82">
        <f t="shared" si="126"/>
        <v>369</v>
      </c>
      <c r="C370" s="90"/>
      <c r="D370" s="90"/>
      <c r="E370" s="95">
        <v>1401003</v>
      </c>
      <c r="F370" s="109" t="s">
        <v>1167</v>
      </c>
      <c r="G370" s="109" t="s">
        <v>169</v>
      </c>
      <c r="H370" s="109" t="s">
        <v>463</v>
      </c>
      <c r="I370" s="90" t="s">
        <v>241</v>
      </c>
      <c r="J370" s="90" t="s">
        <v>303</v>
      </c>
      <c r="K370" s="90">
        <v>3</v>
      </c>
      <c r="L370" s="122">
        <v>43040</v>
      </c>
      <c r="M370" s="204">
        <v>43403</v>
      </c>
      <c r="N370" s="88">
        <f t="shared" ref="N370:N372" si="136">(+M370-L370)/7</f>
        <v>51.857142857142854</v>
      </c>
      <c r="O370" s="90" t="s">
        <v>1632</v>
      </c>
      <c r="P370" s="90">
        <v>3</v>
      </c>
      <c r="Q370" s="92">
        <f t="shared" si="109"/>
        <v>100</v>
      </c>
      <c r="R370" s="93">
        <f t="shared" si="110"/>
        <v>51.857142857142854</v>
      </c>
      <c r="S370" s="93">
        <f t="shared" si="111"/>
        <v>51.857142857142854</v>
      </c>
      <c r="T370" s="93">
        <f t="shared" si="112"/>
        <v>51.857142857142854</v>
      </c>
      <c r="U370" s="94" t="str">
        <f t="shared" si="113"/>
        <v>CUMPLIDA</v>
      </c>
      <c r="V370" s="94" t="str">
        <f t="shared" si="114"/>
        <v/>
      </c>
      <c r="W370" s="138" t="s">
        <v>215</v>
      </c>
      <c r="X370" s="81" t="str">
        <f t="shared" si="118"/>
        <v>H1R16</v>
      </c>
      <c r="Y370" s="95">
        <f t="shared" si="115"/>
        <v>2</v>
      </c>
      <c r="Z370" s="95" t="str">
        <f t="shared" si="119"/>
        <v>H1R16 - 2</v>
      </c>
      <c r="AA370" s="77">
        <f t="shared" si="128"/>
        <v>5</v>
      </c>
      <c r="AB370" s="77">
        <f t="shared" si="129"/>
        <v>5</v>
      </c>
      <c r="AC370" s="77" t="str">
        <f t="shared" si="116"/>
        <v>H1R16.</v>
      </c>
      <c r="AD370" s="77" t="str">
        <f t="shared" si="130"/>
        <v>H1R16</v>
      </c>
      <c r="AE370" s="141"/>
      <c r="AF370" s="141"/>
    </row>
    <row r="371" spans="1:32" s="2" customFormat="1" ht="350.1" customHeight="1" x14ac:dyDescent="0.2">
      <c r="A371" s="81">
        <f>IF(ISBLANK(D371),"",COUNTA($D$2:D371))</f>
        <v>283</v>
      </c>
      <c r="B371" s="82">
        <f t="shared" si="126"/>
        <v>370</v>
      </c>
      <c r="C371" s="90"/>
      <c r="D371" s="90" t="s">
        <v>795</v>
      </c>
      <c r="E371" s="95">
        <v>1401003</v>
      </c>
      <c r="F371" s="109" t="s">
        <v>654</v>
      </c>
      <c r="G371" s="109" t="s">
        <v>170</v>
      </c>
      <c r="H371" s="142" t="s">
        <v>451</v>
      </c>
      <c r="I371" s="142" t="s">
        <v>448</v>
      </c>
      <c r="J371" s="143" t="s">
        <v>449</v>
      </c>
      <c r="K371" s="143">
        <v>1</v>
      </c>
      <c r="L371" s="140">
        <v>43040</v>
      </c>
      <c r="M371" s="204">
        <v>43159</v>
      </c>
      <c r="N371" s="88">
        <f t="shared" si="136"/>
        <v>17</v>
      </c>
      <c r="O371" s="99" t="s">
        <v>1636</v>
      </c>
      <c r="P371" s="90">
        <v>1</v>
      </c>
      <c r="Q371" s="92">
        <f t="shared" si="109"/>
        <v>100</v>
      </c>
      <c r="R371" s="93">
        <f t="shared" si="110"/>
        <v>17</v>
      </c>
      <c r="S371" s="93">
        <f t="shared" si="111"/>
        <v>17</v>
      </c>
      <c r="T371" s="93">
        <f t="shared" si="112"/>
        <v>17</v>
      </c>
      <c r="U371" s="94" t="str">
        <f t="shared" si="113"/>
        <v>CUMPLIDA</v>
      </c>
      <c r="V371" s="94" t="str">
        <f t="shared" si="114"/>
        <v>CUMPLIDO</v>
      </c>
      <c r="W371" s="138" t="s">
        <v>215</v>
      </c>
      <c r="X371" s="81" t="str">
        <f t="shared" si="118"/>
        <v>H7R16</v>
      </c>
      <c r="Y371" s="95">
        <f t="shared" si="115"/>
        <v>1</v>
      </c>
      <c r="Z371" s="95" t="str">
        <f t="shared" si="119"/>
        <v>H7R16 - 1</v>
      </c>
      <c r="AA371" s="77">
        <f t="shared" si="128"/>
        <v>5</v>
      </c>
      <c r="AB371" s="77">
        <f t="shared" si="129"/>
        <v>5</v>
      </c>
      <c r="AC371" s="77" t="str">
        <f t="shared" si="116"/>
        <v>H7R16.</v>
      </c>
      <c r="AD371" s="77" t="str">
        <f t="shared" si="130"/>
        <v>H7R16</v>
      </c>
      <c r="AE371" s="141"/>
      <c r="AF371" s="141"/>
    </row>
    <row r="372" spans="1:32" s="2" customFormat="1" ht="350.1" customHeight="1" x14ac:dyDescent="0.2">
      <c r="A372" s="81">
        <f>IF(ISBLANK(D372),"",COUNTA($D$2:D372))</f>
        <v>284</v>
      </c>
      <c r="B372" s="82">
        <f t="shared" si="126"/>
        <v>371</v>
      </c>
      <c r="C372" s="90"/>
      <c r="D372" s="90" t="s">
        <v>795</v>
      </c>
      <c r="E372" s="95">
        <v>1401013</v>
      </c>
      <c r="F372" s="109" t="s">
        <v>171</v>
      </c>
      <c r="G372" s="109" t="s">
        <v>172</v>
      </c>
      <c r="H372" s="142" t="s">
        <v>637</v>
      </c>
      <c r="I372" s="142" t="s">
        <v>452</v>
      </c>
      <c r="J372" s="143" t="s">
        <v>450</v>
      </c>
      <c r="K372" s="143">
        <v>1</v>
      </c>
      <c r="L372" s="140">
        <v>43040</v>
      </c>
      <c r="M372" s="204">
        <v>43099</v>
      </c>
      <c r="N372" s="88">
        <f t="shared" si="136"/>
        <v>8.4285714285714288</v>
      </c>
      <c r="O372" s="99" t="s">
        <v>1636</v>
      </c>
      <c r="P372" s="90">
        <v>1</v>
      </c>
      <c r="Q372" s="92">
        <f t="shared" si="109"/>
        <v>100</v>
      </c>
      <c r="R372" s="93">
        <f t="shared" si="110"/>
        <v>8.4285714285714288</v>
      </c>
      <c r="S372" s="93">
        <f t="shared" si="111"/>
        <v>8.4285714285714288</v>
      </c>
      <c r="T372" s="93">
        <f t="shared" si="112"/>
        <v>8.4285714285714288</v>
      </c>
      <c r="U372" s="94" t="str">
        <f t="shared" si="113"/>
        <v>CUMPLIDA</v>
      </c>
      <c r="V372" s="94" t="str">
        <f t="shared" si="114"/>
        <v>CUMPLIDO</v>
      </c>
      <c r="W372" s="138" t="s">
        <v>215</v>
      </c>
      <c r="X372" s="81" t="str">
        <f t="shared" si="118"/>
        <v>H8R16</v>
      </c>
      <c r="Y372" s="95">
        <f t="shared" si="115"/>
        <v>1</v>
      </c>
      <c r="Z372" s="95" t="str">
        <f t="shared" si="119"/>
        <v>H8R16 - 1</v>
      </c>
      <c r="AA372" s="77">
        <f t="shared" si="128"/>
        <v>5</v>
      </c>
      <c r="AB372" s="77">
        <f t="shared" si="129"/>
        <v>5</v>
      </c>
      <c r="AC372" s="77" t="str">
        <f t="shared" si="116"/>
        <v>H8R16.</v>
      </c>
      <c r="AD372" s="77" t="str">
        <f t="shared" si="130"/>
        <v>H8R16</v>
      </c>
      <c r="AE372" s="141"/>
      <c r="AF372" s="141"/>
    </row>
    <row r="373" spans="1:32" s="2" customFormat="1" ht="350.1" customHeight="1" x14ac:dyDescent="0.2">
      <c r="A373" s="81">
        <f>IF(ISBLANK(D373),"",COUNTA($D$2:D373))</f>
        <v>285</v>
      </c>
      <c r="B373" s="82">
        <f t="shared" si="126"/>
        <v>372</v>
      </c>
      <c r="C373" s="90"/>
      <c r="D373" s="90" t="s">
        <v>795</v>
      </c>
      <c r="E373" s="95">
        <v>1403001</v>
      </c>
      <c r="F373" s="109" t="s">
        <v>653</v>
      </c>
      <c r="G373" s="109" t="s">
        <v>173</v>
      </c>
      <c r="H373" s="142" t="s">
        <v>267</v>
      </c>
      <c r="I373" s="142" t="s">
        <v>268</v>
      </c>
      <c r="J373" s="143" t="s">
        <v>8</v>
      </c>
      <c r="K373" s="143">
        <v>1</v>
      </c>
      <c r="L373" s="140">
        <v>43040</v>
      </c>
      <c r="M373" s="204">
        <v>43130</v>
      </c>
      <c r="N373" s="88">
        <f t="shared" ref="N373:N392" si="137">(+M373-L373)/7</f>
        <v>12.857142857142858</v>
      </c>
      <c r="O373" s="90" t="s">
        <v>1662</v>
      </c>
      <c r="P373" s="90">
        <v>1</v>
      </c>
      <c r="Q373" s="92">
        <f t="shared" si="109"/>
        <v>100</v>
      </c>
      <c r="R373" s="93">
        <f t="shared" si="110"/>
        <v>12.857142857142858</v>
      </c>
      <c r="S373" s="93">
        <f t="shared" si="111"/>
        <v>12.857142857142858</v>
      </c>
      <c r="T373" s="93">
        <f t="shared" si="112"/>
        <v>12.857142857142858</v>
      </c>
      <c r="U373" s="94" t="str">
        <f t="shared" si="113"/>
        <v>CUMPLIDA</v>
      </c>
      <c r="V373" s="94" t="str">
        <f t="shared" si="114"/>
        <v>CUMPLIDO</v>
      </c>
      <c r="W373" s="138" t="s">
        <v>215</v>
      </c>
      <c r="X373" s="81" t="str">
        <f t="shared" si="118"/>
        <v>H9R16</v>
      </c>
      <c r="Y373" s="95">
        <f t="shared" si="115"/>
        <v>1</v>
      </c>
      <c r="Z373" s="95" t="str">
        <f t="shared" si="119"/>
        <v>H9R16 - 1</v>
      </c>
      <c r="AA373" s="77">
        <f t="shared" si="128"/>
        <v>5</v>
      </c>
      <c r="AB373" s="77">
        <f t="shared" si="129"/>
        <v>5</v>
      </c>
      <c r="AC373" s="77" t="str">
        <f t="shared" si="116"/>
        <v>H9R16.</v>
      </c>
      <c r="AD373" s="77" t="str">
        <f t="shared" si="130"/>
        <v>H9R16</v>
      </c>
      <c r="AE373" s="141"/>
      <c r="AF373" s="141"/>
    </row>
    <row r="374" spans="1:32" s="2" customFormat="1" ht="350.1" customHeight="1" x14ac:dyDescent="0.2">
      <c r="A374" s="81">
        <f>IF(ISBLANK(D374),"",COUNTA($D$2:D374))</f>
        <v>286</v>
      </c>
      <c r="B374" s="82">
        <f t="shared" si="126"/>
        <v>373</v>
      </c>
      <c r="C374" s="90"/>
      <c r="D374" s="90" t="s">
        <v>677</v>
      </c>
      <c r="E374" s="95">
        <v>1405003</v>
      </c>
      <c r="F374" s="109" t="s">
        <v>270</v>
      </c>
      <c r="G374" s="109" t="s">
        <v>174</v>
      </c>
      <c r="H374" s="142" t="s">
        <v>618</v>
      </c>
      <c r="I374" s="142" t="s">
        <v>271</v>
      </c>
      <c r="J374" s="143" t="s">
        <v>273</v>
      </c>
      <c r="K374" s="143">
        <v>2</v>
      </c>
      <c r="L374" s="140">
        <v>43040</v>
      </c>
      <c r="M374" s="204">
        <v>43099</v>
      </c>
      <c r="N374" s="88">
        <f t="shared" si="137"/>
        <v>8.4285714285714288</v>
      </c>
      <c r="O374" s="90" t="s">
        <v>1662</v>
      </c>
      <c r="P374" s="90">
        <v>2</v>
      </c>
      <c r="Q374" s="92">
        <f t="shared" si="109"/>
        <v>100</v>
      </c>
      <c r="R374" s="93">
        <f t="shared" si="110"/>
        <v>8.4285714285714288</v>
      </c>
      <c r="S374" s="93">
        <f t="shared" si="111"/>
        <v>8.4285714285714288</v>
      </c>
      <c r="T374" s="93">
        <f t="shared" si="112"/>
        <v>8.4285714285714288</v>
      </c>
      <c r="U374" s="94" t="str">
        <f t="shared" si="113"/>
        <v>CUMPLIDA</v>
      </c>
      <c r="V374" s="94" t="str">
        <f t="shared" si="114"/>
        <v>CUMPLIDO</v>
      </c>
      <c r="W374" s="138" t="s">
        <v>215</v>
      </c>
      <c r="X374" s="81" t="str">
        <f t="shared" si="118"/>
        <v>H10R16</v>
      </c>
      <c r="Y374" s="95">
        <f t="shared" si="115"/>
        <v>1</v>
      </c>
      <c r="Z374" s="95" t="str">
        <f t="shared" si="119"/>
        <v>H10R16 - 1</v>
      </c>
      <c r="AA374" s="77">
        <f t="shared" si="128"/>
        <v>5</v>
      </c>
      <c r="AB374" s="77">
        <f t="shared" si="129"/>
        <v>5</v>
      </c>
      <c r="AC374" s="77" t="str">
        <f t="shared" si="116"/>
        <v>H10R16.</v>
      </c>
      <c r="AD374" s="77" t="str">
        <f t="shared" si="130"/>
        <v>H10R16</v>
      </c>
      <c r="AE374" s="141"/>
      <c r="AF374" s="141"/>
    </row>
    <row r="375" spans="1:32" s="2" customFormat="1" ht="350.1" customHeight="1" x14ac:dyDescent="0.2">
      <c r="A375" s="81" t="str">
        <f>IF(ISBLANK(D375),"",COUNTA($D$2:D375))</f>
        <v/>
      </c>
      <c r="B375" s="82">
        <f t="shared" si="126"/>
        <v>374</v>
      </c>
      <c r="C375" s="90"/>
      <c r="D375" s="90"/>
      <c r="E375" s="95">
        <v>1405003</v>
      </c>
      <c r="F375" s="109" t="s">
        <v>269</v>
      </c>
      <c r="G375" s="109" t="s">
        <v>174</v>
      </c>
      <c r="H375" s="142" t="s">
        <v>619</v>
      </c>
      <c r="I375" s="142" t="s">
        <v>272</v>
      </c>
      <c r="J375" s="143" t="s">
        <v>274</v>
      </c>
      <c r="K375" s="143">
        <v>2</v>
      </c>
      <c r="L375" s="140">
        <v>43040</v>
      </c>
      <c r="M375" s="204">
        <v>43403</v>
      </c>
      <c r="N375" s="88">
        <f t="shared" si="137"/>
        <v>51.857142857142854</v>
      </c>
      <c r="O375" s="90" t="s">
        <v>1662</v>
      </c>
      <c r="P375" s="90">
        <v>2</v>
      </c>
      <c r="Q375" s="92">
        <f t="shared" si="109"/>
        <v>100</v>
      </c>
      <c r="R375" s="93">
        <f t="shared" si="110"/>
        <v>51.857142857142854</v>
      </c>
      <c r="S375" s="93">
        <f t="shared" si="111"/>
        <v>51.857142857142854</v>
      </c>
      <c r="T375" s="93">
        <f t="shared" si="112"/>
        <v>51.857142857142854</v>
      </c>
      <c r="U375" s="94" t="str">
        <f t="shared" si="113"/>
        <v>CUMPLIDA</v>
      </c>
      <c r="V375" s="94" t="str">
        <f t="shared" si="114"/>
        <v/>
      </c>
      <c r="W375" s="138" t="s">
        <v>215</v>
      </c>
      <c r="X375" s="81" t="str">
        <f t="shared" si="118"/>
        <v>H10R16</v>
      </c>
      <c r="Y375" s="95">
        <f t="shared" si="115"/>
        <v>2</v>
      </c>
      <c r="Z375" s="95" t="str">
        <f t="shared" si="119"/>
        <v>H10R16 - 2</v>
      </c>
      <c r="AA375" s="77">
        <f t="shared" si="128"/>
        <v>5</v>
      </c>
      <c r="AB375" s="77">
        <f t="shared" si="129"/>
        <v>5</v>
      </c>
      <c r="AC375" s="77" t="str">
        <f t="shared" si="116"/>
        <v>H10R16.</v>
      </c>
      <c r="AD375" s="77" t="str">
        <f t="shared" si="130"/>
        <v>H10R16</v>
      </c>
      <c r="AE375" s="141"/>
      <c r="AF375" s="141"/>
    </row>
    <row r="376" spans="1:32" s="2" customFormat="1" ht="350.1" customHeight="1" x14ac:dyDescent="0.2">
      <c r="A376" s="81">
        <f>IF(ISBLANK(D376),"",COUNTA($D$2:D376))</f>
        <v>287</v>
      </c>
      <c r="B376" s="82">
        <f t="shared" si="126"/>
        <v>375</v>
      </c>
      <c r="C376" s="90"/>
      <c r="D376" s="90" t="s">
        <v>1246</v>
      </c>
      <c r="E376" s="95">
        <v>1404005</v>
      </c>
      <c r="F376" s="109" t="s">
        <v>175</v>
      </c>
      <c r="G376" s="109" t="s">
        <v>176</v>
      </c>
      <c r="H376" s="109" t="s">
        <v>445</v>
      </c>
      <c r="I376" s="109" t="s">
        <v>446</v>
      </c>
      <c r="J376" s="90" t="s">
        <v>447</v>
      </c>
      <c r="K376" s="90">
        <v>1</v>
      </c>
      <c r="L376" s="122">
        <v>43040</v>
      </c>
      <c r="M376" s="192">
        <v>43099</v>
      </c>
      <c r="N376" s="88">
        <f t="shared" si="137"/>
        <v>8.4285714285714288</v>
      </c>
      <c r="O376" s="90" t="s">
        <v>1637</v>
      </c>
      <c r="P376" s="90">
        <v>1</v>
      </c>
      <c r="Q376" s="92">
        <f t="shared" si="109"/>
        <v>100</v>
      </c>
      <c r="R376" s="93">
        <f t="shared" si="110"/>
        <v>8.4285714285714288</v>
      </c>
      <c r="S376" s="93">
        <f t="shared" si="111"/>
        <v>8.4285714285714288</v>
      </c>
      <c r="T376" s="93">
        <f t="shared" si="112"/>
        <v>8.4285714285714288</v>
      </c>
      <c r="U376" s="94" t="str">
        <f t="shared" si="113"/>
        <v>CUMPLIDA</v>
      </c>
      <c r="V376" s="94" t="str">
        <f t="shared" si="114"/>
        <v>CUMPLIDO</v>
      </c>
      <c r="W376" s="138" t="s">
        <v>215</v>
      </c>
      <c r="X376" s="81" t="str">
        <f t="shared" si="118"/>
        <v>H13R16</v>
      </c>
      <c r="Y376" s="95">
        <f t="shared" si="115"/>
        <v>1</v>
      </c>
      <c r="Z376" s="95" t="str">
        <f t="shared" si="119"/>
        <v>H13R16 - 1</v>
      </c>
      <c r="AA376" s="77">
        <f t="shared" si="128"/>
        <v>5</v>
      </c>
      <c r="AB376" s="77">
        <f t="shared" si="129"/>
        <v>5</v>
      </c>
      <c r="AC376" s="77" t="str">
        <f t="shared" si="116"/>
        <v>H13R16.</v>
      </c>
      <c r="AD376" s="77" t="str">
        <f t="shared" si="130"/>
        <v>H13R16</v>
      </c>
      <c r="AE376" s="141"/>
      <c r="AF376" s="141"/>
    </row>
    <row r="377" spans="1:32" s="2" customFormat="1" ht="350.1" customHeight="1" x14ac:dyDescent="0.2">
      <c r="A377" s="81">
        <f>IF(ISBLANK(D377),"",COUNTA($D$2:D377))</f>
        <v>288</v>
      </c>
      <c r="B377" s="82">
        <f t="shared" si="126"/>
        <v>376</v>
      </c>
      <c r="C377" s="90"/>
      <c r="D377" s="90" t="s">
        <v>793</v>
      </c>
      <c r="E377" s="95">
        <v>1405004</v>
      </c>
      <c r="F377" s="109" t="s">
        <v>655</v>
      </c>
      <c r="G377" s="109" t="s">
        <v>177</v>
      </c>
      <c r="H377" s="109" t="s">
        <v>335</v>
      </c>
      <c r="I377" s="109" t="s">
        <v>333</v>
      </c>
      <c r="J377" s="90" t="s">
        <v>334</v>
      </c>
      <c r="K377" s="90">
        <v>2</v>
      </c>
      <c r="L377" s="122">
        <v>43040</v>
      </c>
      <c r="M377" s="192">
        <v>43403</v>
      </c>
      <c r="N377" s="88">
        <f t="shared" si="137"/>
        <v>51.857142857142854</v>
      </c>
      <c r="O377" s="90" t="s">
        <v>1633</v>
      </c>
      <c r="P377" s="90">
        <v>2</v>
      </c>
      <c r="Q377" s="92">
        <f t="shared" si="109"/>
        <v>100</v>
      </c>
      <c r="R377" s="93">
        <f t="shared" si="110"/>
        <v>51.857142857142854</v>
      </c>
      <c r="S377" s="93">
        <f t="shared" si="111"/>
        <v>51.857142857142854</v>
      </c>
      <c r="T377" s="93">
        <f t="shared" si="112"/>
        <v>51.857142857142854</v>
      </c>
      <c r="U377" s="94" t="str">
        <f t="shared" si="113"/>
        <v>CUMPLIDA</v>
      </c>
      <c r="V377" s="94" t="str">
        <f t="shared" si="114"/>
        <v>CUMPLIDO</v>
      </c>
      <c r="W377" s="138" t="s">
        <v>215</v>
      </c>
      <c r="X377" s="81" t="str">
        <f t="shared" si="118"/>
        <v>H22R16</v>
      </c>
      <c r="Y377" s="95">
        <f t="shared" si="115"/>
        <v>1</v>
      </c>
      <c r="Z377" s="95" t="str">
        <f t="shared" si="119"/>
        <v>H22R16 - 1</v>
      </c>
      <c r="AA377" s="77">
        <f t="shared" si="128"/>
        <v>5</v>
      </c>
      <c r="AB377" s="77">
        <f t="shared" si="129"/>
        <v>5</v>
      </c>
      <c r="AC377" s="77" t="str">
        <f t="shared" si="116"/>
        <v>H22R16.</v>
      </c>
      <c r="AD377" s="77" t="str">
        <f t="shared" si="130"/>
        <v>H22R16</v>
      </c>
      <c r="AE377" s="141"/>
      <c r="AF377" s="141"/>
    </row>
    <row r="378" spans="1:32" s="2" customFormat="1" ht="350.1" customHeight="1" x14ac:dyDescent="0.2">
      <c r="A378" s="81" t="str">
        <f>IF(ISBLANK(D378),"",COUNTA($D$2:D378))</f>
        <v/>
      </c>
      <c r="B378" s="82">
        <f t="shared" si="126"/>
        <v>377</v>
      </c>
      <c r="C378" s="90"/>
      <c r="D378" s="90"/>
      <c r="E378" s="95">
        <v>1405004</v>
      </c>
      <c r="F378" s="109" t="s">
        <v>1567</v>
      </c>
      <c r="G378" s="109" t="s">
        <v>177</v>
      </c>
      <c r="H378" s="109" t="s">
        <v>594</v>
      </c>
      <c r="I378" s="109" t="s">
        <v>336</v>
      </c>
      <c r="J378" s="90" t="s">
        <v>337</v>
      </c>
      <c r="K378" s="90">
        <v>1</v>
      </c>
      <c r="L378" s="122">
        <v>43040</v>
      </c>
      <c r="M378" s="192">
        <v>43250</v>
      </c>
      <c r="N378" s="88">
        <f t="shared" si="137"/>
        <v>30</v>
      </c>
      <c r="O378" s="90" t="s">
        <v>1633</v>
      </c>
      <c r="P378" s="90">
        <v>1</v>
      </c>
      <c r="Q378" s="92">
        <f t="shared" si="109"/>
        <v>100</v>
      </c>
      <c r="R378" s="93">
        <f t="shared" si="110"/>
        <v>30</v>
      </c>
      <c r="S378" s="93">
        <f t="shared" si="111"/>
        <v>30</v>
      </c>
      <c r="T378" s="93">
        <f t="shared" si="112"/>
        <v>30</v>
      </c>
      <c r="U378" s="94" t="str">
        <f t="shared" si="113"/>
        <v>CUMPLIDA</v>
      </c>
      <c r="V378" s="94" t="str">
        <f t="shared" si="114"/>
        <v/>
      </c>
      <c r="W378" s="138" t="s">
        <v>215</v>
      </c>
      <c r="X378" s="81" t="str">
        <f t="shared" si="118"/>
        <v>H22R16</v>
      </c>
      <c r="Y378" s="95">
        <f t="shared" si="115"/>
        <v>2</v>
      </c>
      <c r="Z378" s="95" t="str">
        <f t="shared" si="119"/>
        <v>H22R16 - 2</v>
      </c>
      <c r="AA378" s="77">
        <f t="shared" si="128"/>
        <v>5</v>
      </c>
      <c r="AB378" s="77">
        <f t="shared" si="129"/>
        <v>5</v>
      </c>
      <c r="AC378" s="77" t="str">
        <f t="shared" si="116"/>
        <v>H22R16.</v>
      </c>
      <c r="AD378" s="77" t="str">
        <f t="shared" si="130"/>
        <v>H22R16</v>
      </c>
      <c r="AE378" s="141"/>
      <c r="AF378" s="141"/>
    </row>
    <row r="379" spans="1:32" s="2" customFormat="1" ht="350.1" customHeight="1" x14ac:dyDescent="0.2">
      <c r="A379" s="81">
        <f>IF(ISBLANK(D379),"",COUNTA($D$2:D379))</f>
        <v>289</v>
      </c>
      <c r="B379" s="82">
        <f t="shared" si="126"/>
        <v>378</v>
      </c>
      <c r="C379" s="90"/>
      <c r="D379" s="90" t="s">
        <v>793</v>
      </c>
      <c r="E379" s="95">
        <v>1404001</v>
      </c>
      <c r="F379" s="109" t="s">
        <v>656</v>
      </c>
      <c r="G379" s="109" t="s">
        <v>178</v>
      </c>
      <c r="H379" s="109" t="s">
        <v>422</v>
      </c>
      <c r="I379" s="109" t="s">
        <v>420</v>
      </c>
      <c r="J379" s="90" t="s">
        <v>316</v>
      </c>
      <c r="K379" s="90">
        <v>2</v>
      </c>
      <c r="L379" s="122">
        <v>43040</v>
      </c>
      <c r="M379" s="192">
        <v>43388</v>
      </c>
      <c r="N379" s="88">
        <f t="shared" si="137"/>
        <v>49.714285714285715</v>
      </c>
      <c r="O379" s="90" t="s">
        <v>419</v>
      </c>
      <c r="P379" s="90">
        <v>2</v>
      </c>
      <c r="Q379" s="92">
        <f t="shared" si="109"/>
        <v>100</v>
      </c>
      <c r="R379" s="93">
        <f t="shared" si="110"/>
        <v>49.714285714285715</v>
      </c>
      <c r="S379" s="93">
        <f t="shared" si="111"/>
        <v>49.714285714285715</v>
      </c>
      <c r="T379" s="93">
        <f t="shared" si="112"/>
        <v>49.714285714285715</v>
      </c>
      <c r="U379" s="94" t="str">
        <f t="shared" si="113"/>
        <v>CUMPLIDA</v>
      </c>
      <c r="V379" s="94" t="str">
        <f t="shared" si="114"/>
        <v>CUMPLIDO</v>
      </c>
      <c r="W379" s="138" t="s">
        <v>215</v>
      </c>
      <c r="X379" s="81" t="str">
        <f t="shared" si="118"/>
        <v>H27R16</v>
      </c>
      <c r="Y379" s="95">
        <f t="shared" si="115"/>
        <v>1</v>
      </c>
      <c r="Z379" s="95" t="str">
        <f t="shared" si="119"/>
        <v>H27R16 - 1</v>
      </c>
      <c r="AA379" s="77">
        <f t="shared" si="128"/>
        <v>5</v>
      </c>
      <c r="AB379" s="77">
        <f t="shared" si="129"/>
        <v>5</v>
      </c>
      <c r="AC379" s="77" t="str">
        <f t="shared" si="116"/>
        <v>H27R16.</v>
      </c>
      <c r="AD379" s="77" t="str">
        <f t="shared" si="130"/>
        <v>H27R16</v>
      </c>
      <c r="AE379" s="141"/>
      <c r="AF379" s="141"/>
    </row>
    <row r="380" spans="1:32" s="2" customFormat="1" ht="350.1" customHeight="1" x14ac:dyDescent="0.2">
      <c r="A380" s="81">
        <f>IF(ISBLANK(D380),"",COUNTA($D$2:D380))</f>
        <v>290</v>
      </c>
      <c r="B380" s="82">
        <f t="shared" si="126"/>
        <v>379</v>
      </c>
      <c r="C380" s="90"/>
      <c r="D380" s="90" t="s">
        <v>793</v>
      </c>
      <c r="E380" s="95">
        <v>1405004</v>
      </c>
      <c r="F380" s="109" t="s">
        <v>179</v>
      </c>
      <c r="G380" s="109" t="s">
        <v>180</v>
      </c>
      <c r="H380" s="109" t="s">
        <v>524</v>
      </c>
      <c r="I380" s="109" t="s">
        <v>525</v>
      </c>
      <c r="J380" s="90" t="s">
        <v>16</v>
      </c>
      <c r="K380" s="90">
        <v>3</v>
      </c>
      <c r="L380" s="122">
        <v>43040</v>
      </c>
      <c r="M380" s="192">
        <v>43342</v>
      </c>
      <c r="N380" s="88">
        <f t="shared" si="137"/>
        <v>43.142857142857146</v>
      </c>
      <c r="O380" s="90" t="s">
        <v>1638</v>
      </c>
      <c r="P380" s="90">
        <v>0</v>
      </c>
      <c r="Q380" s="92">
        <f t="shared" si="109"/>
        <v>0</v>
      </c>
      <c r="R380" s="93">
        <f t="shared" si="110"/>
        <v>0</v>
      </c>
      <c r="S380" s="93">
        <f t="shared" si="111"/>
        <v>0</v>
      </c>
      <c r="T380" s="93">
        <f t="shared" si="112"/>
        <v>43.142857142857146</v>
      </c>
      <c r="U380" s="94" t="str">
        <f t="shared" si="113"/>
        <v>VENCIDA</v>
      </c>
      <c r="V380" s="94" t="str">
        <f t="shared" si="114"/>
        <v>VENCIDO</v>
      </c>
      <c r="W380" s="138" t="s">
        <v>215</v>
      </c>
      <c r="X380" s="81" t="str">
        <f t="shared" si="118"/>
        <v>H32R16</v>
      </c>
      <c r="Y380" s="95">
        <f t="shared" si="115"/>
        <v>1</v>
      </c>
      <c r="Z380" s="95" t="str">
        <f t="shared" si="119"/>
        <v>H32R16 - 1</v>
      </c>
      <c r="AA380" s="77">
        <f t="shared" si="128"/>
        <v>1</v>
      </c>
      <c r="AB380" s="77">
        <f t="shared" si="129"/>
        <v>1</v>
      </c>
      <c r="AC380" s="77" t="str">
        <f t="shared" si="116"/>
        <v>H32R16.</v>
      </c>
      <c r="AD380" s="77" t="str">
        <f t="shared" si="130"/>
        <v>H32R16</v>
      </c>
      <c r="AE380" s="141"/>
      <c r="AF380" s="141"/>
    </row>
    <row r="381" spans="1:32" s="2" customFormat="1" ht="350.1" customHeight="1" x14ac:dyDescent="0.2">
      <c r="A381" s="81">
        <f>IF(ISBLANK(D381),"",COUNTA($D$2:D381))</f>
        <v>291</v>
      </c>
      <c r="B381" s="82">
        <f t="shared" si="126"/>
        <v>380</v>
      </c>
      <c r="C381" s="90"/>
      <c r="D381" s="90" t="s">
        <v>793</v>
      </c>
      <c r="E381" s="95">
        <v>1404004</v>
      </c>
      <c r="F381" s="109" t="s">
        <v>181</v>
      </c>
      <c r="G381" s="109" t="s">
        <v>182</v>
      </c>
      <c r="H381" s="109" t="s">
        <v>526</v>
      </c>
      <c r="I381" s="109" t="s">
        <v>527</v>
      </c>
      <c r="J381" s="90" t="s">
        <v>528</v>
      </c>
      <c r="K381" s="90">
        <v>2</v>
      </c>
      <c r="L381" s="122">
        <v>43040</v>
      </c>
      <c r="M381" s="192">
        <v>43403</v>
      </c>
      <c r="N381" s="88">
        <f t="shared" si="137"/>
        <v>51.857142857142854</v>
      </c>
      <c r="O381" s="90" t="s">
        <v>1638</v>
      </c>
      <c r="P381" s="90">
        <v>0</v>
      </c>
      <c r="Q381" s="92">
        <f t="shared" si="109"/>
        <v>0</v>
      </c>
      <c r="R381" s="93">
        <f t="shared" si="110"/>
        <v>0</v>
      </c>
      <c r="S381" s="93">
        <f t="shared" si="111"/>
        <v>0</v>
      </c>
      <c r="T381" s="93">
        <f t="shared" si="112"/>
        <v>51.857142857142854</v>
      </c>
      <c r="U381" s="94" t="str">
        <f t="shared" si="113"/>
        <v>VENCIDA</v>
      </c>
      <c r="V381" s="94" t="str">
        <f t="shared" si="114"/>
        <v>VENCIDO</v>
      </c>
      <c r="W381" s="138" t="s">
        <v>215</v>
      </c>
      <c r="X381" s="81" t="str">
        <f t="shared" si="118"/>
        <v>H33R16</v>
      </c>
      <c r="Y381" s="95">
        <f t="shared" si="115"/>
        <v>1</v>
      </c>
      <c r="Z381" s="95" t="str">
        <f t="shared" si="119"/>
        <v>H33R16 - 1</v>
      </c>
      <c r="AA381" s="77">
        <f t="shared" si="128"/>
        <v>1</v>
      </c>
      <c r="AB381" s="77">
        <f t="shared" si="129"/>
        <v>1</v>
      </c>
      <c r="AC381" s="77" t="str">
        <f t="shared" si="116"/>
        <v>H33R16.</v>
      </c>
      <c r="AD381" s="77" t="str">
        <f t="shared" si="130"/>
        <v>H33R16</v>
      </c>
      <c r="AE381" s="141"/>
      <c r="AF381" s="141"/>
    </row>
    <row r="382" spans="1:32" s="2" customFormat="1" ht="350.1" customHeight="1" x14ac:dyDescent="0.2">
      <c r="A382" s="81">
        <f>IF(ISBLANK(D382),"",COUNTA($D$2:D382))</f>
        <v>292</v>
      </c>
      <c r="B382" s="82">
        <f t="shared" si="126"/>
        <v>381</v>
      </c>
      <c r="C382" s="90"/>
      <c r="D382" s="90" t="s">
        <v>793</v>
      </c>
      <c r="E382" s="95">
        <v>1405004</v>
      </c>
      <c r="F382" s="109" t="s">
        <v>340</v>
      </c>
      <c r="G382" s="109" t="s">
        <v>613</v>
      </c>
      <c r="H382" s="109" t="s">
        <v>614</v>
      </c>
      <c r="I382" s="109" t="s">
        <v>338</v>
      </c>
      <c r="J382" s="90" t="s">
        <v>339</v>
      </c>
      <c r="K382" s="90">
        <v>3</v>
      </c>
      <c r="L382" s="122">
        <v>43040</v>
      </c>
      <c r="M382" s="192">
        <v>43403</v>
      </c>
      <c r="N382" s="88">
        <f t="shared" si="137"/>
        <v>51.857142857142854</v>
      </c>
      <c r="O382" s="90" t="s">
        <v>1633</v>
      </c>
      <c r="P382" s="90">
        <v>3</v>
      </c>
      <c r="Q382" s="92">
        <f t="shared" si="109"/>
        <v>100</v>
      </c>
      <c r="R382" s="93">
        <f t="shared" si="110"/>
        <v>51.857142857142854</v>
      </c>
      <c r="S382" s="93">
        <f t="shared" si="111"/>
        <v>51.857142857142854</v>
      </c>
      <c r="T382" s="93">
        <f t="shared" si="112"/>
        <v>51.857142857142854</v>
      </c>
      <c r="U382" s="94" t="str">
        <f t="shared" si="113"/>
        <v>CUMPLIDA</v>
      </c>
      <c r="V382" s="94" t="str">
        <f t="shared" si="114"/>
        <v>CUMPLIDO</v>
      </c>
      <c r="W382" s="138" t="s">
        <v>215</v>
      </c>
      <c r="X382" s="81" t="str">
        <f t="shared" si="118"/>
        <v>H36R16</v>
      </c>
      <c r="Y382" s="95">
        <f t="shared" si="115"/>
        <v>1</v>
      </c>
      <c r="Z382" s="95" t="str">
        <f t="shared" si="119"/>
        <v>H36R16 - 1</v>
      </c>
      <c r="AA382" s="77">
        <f t="shared" si="128"/>
        <v>5</v>
      </c>
      <c r="AB382" s="77">
        <f t="shared" si="129"/>
        <v>5</v>
      </c>
      <c r="AC382" s="77" t="str">
        <f t="shared" si="116"/>
        <v>H36R16.</v>
      </c>
      <c r="AD382" s="77" t="str">
        <f t="shared" si="130"/>
        <v>H36R16</v>
      </c>
      <c r="AE382" s="141"/>
      <c r="AF382" s="141"/>
    </row>
    <row r="383" spans="1:32" s="2" customFormat="1" ht="350.1" customHeight="1" x14ac:dyDescent="0.2">
      <c r="A383" s="81">
        <f>IF(ISBLANK(D383),"",COUNTA($D$2:D383))</f>
        <v>293</v>
      </c>
      <c r="B383" s="82">
        <f t="shared" si="126"/>
        <v>382</v>
      </c>
      <c r="C383" s="90"/>
      <c r="D383" s="90" t="s">
        <v>677</v>
      </c>
      <c r="E383" s="95">
        <v>1405004</v>
      </c>
      <c r="F383" s="109" t="s">
        <v>183</v>
      </c>
      <c r="G383" s="109" t="s">
        <v>184</v>
      </c>
      <c r="H383" s="109" t="s">
        <v>638</v>
      </c>
      <c r="I383" s="109" t="s">
        <v>639</v>
      </c>
      <c r="J383" s="90" t="s">
        <v>453</v>
      </c>
      <c r="K383" s="90">
        <v>2</v>
      </c>
      <c r="L383" s="122">
        <v>43040</v>
      </c>
      <c r="M383" s="192">
        <v>43281</v>
      </c>
      <c r="N383" s="88">
        <f t="shared" si="137"/>
        <v>34.428571428571431</v>
      </c>
      <c r="O383" s="99" t="s">
        <v>1636</v>
      </c>
      <c r="P383" s="90">
        <v>2</v>
      </c>
      <c r="Q383" s="92">
        <f t="shared" si="109"/>
        <v>100</v>
      </c>
      <c r="R383" s="93">
        <f t="shared" si="110"/>
        <v>34.428571428571431</v>
      </c>
      <c r="S383" s="93">
        <f t="shared" si="111"/>
        <v>34.428571428571431</v>
      </c>
      <c r="T383" s="93">
        <f t="shared" si="112"/>
        <v>34.428571428571431</v>
      </c>
      <c r="U383" s="94" t="str">
        <f t="shared" si="113"/>
        <v>CUMPLIDA</v>
      </c>
      <c r="V383" s="94" t="str">
        <f t="shared" si="114"/>
        <v>CUMPLIDO</v>
      </c>
      <c r="W383" s="138" t="s">
        <v>215</v>
      </c>
      <c r="X383" s="81" t="str">
        <f t="shared" si="118"/>
        <v>H37R16</v>
      </c>
      <c r="Y383" s="95">
        <f t="shared" si="115"/>
        <v>1</v>
      </c>
      <c r="Z383" s="95" t="str">
        <f t="shared" si="119"/>
        <v>H37R16 - 1</v>
      </c>
      <c r="AA383" s="77">
        <f t="shared" si="128"/>
        <v>5</v>
      </c>
      <c r="AB383" s="77">
        <f t="shared" si="129"/>
        <v>5</v>
      </c>
      <c r="AC383" s="77" t="str">
        <f t="shared" si="116"/>
        <v>H37R16.</v>
      </c>
      <c r="AD383" s="77" t="str">
        <f t="shared" si="130"/>
        <v>H37R16</v>
      </c>
      <c r="AE383" s="141"/>
      <c r="AF383" s="141"/>
    </row>
    <row r="384" spans="1:32" s="2" customFormat="1" ht="350.1" customHeight="1" x14ac:dyDescent="0.2">
      <c r="A384" s="81">
        <f>IF(ISBLANK(D384),"",COUNTA($D$2:D384))</f>
        <v>294</v>
      </c>
      <c r="B384" s="82">
        <f t="shared" si="126"/>
        <v>383</v>
      </c>
      <c r="C384" s="90"/>
      <c r="D384" s="90" t="s">
        <v>795</v>
      </c>
      <c r="E384" s="95">
        <v>1405004</v>
      </c>
      <c r="F384" s="109" t="s">
        <v>344</v>
      </c>
      <c r="G384" s="109" t="s">
        <v>185</v>
      </c>
      <c r="H384" s="109" t="s">
        <v>341</v>
      </c>
      <c r="I384" s="109" t="s">
        <v>342</v>
      </c>
      <c r="J384" s="90" t="s">
        <v>343</v>
      </c>
      <c r="K384" s="90">
        <v>1</v>
      </c>
      <c r="L384" s="122">
        <v>43040</v>
      </c>
      <c r="M384" s="192">
        <v>43099</v>
      </c>
      <c r="N384" s="88">
        <f t="shared" si="137"/>
        <v>8.4285714285714288</v>
      </c>
      <c r="O384" s="90" t="s">
        <v>1633</v>
      </c>
      <c r="P384" s="90">
        <v>1</v>
      </c>
      <c r="Q384" s="92">
        <f t="shared" si="109"/>
        <v>100</v>
      </c>
      <c r="R384" s="93">
        <f t="shared" si="110"/>
        <v>8.4285714285714288</v>
      </c>
      <c r="S384" s="93">
        <f t="shared" si="111"/>
        <v>8.4285714285714288</v>
      </c>
      <c r="T384" s="93">
        <f t="shared" si="112"/>
        <v>8.4285714285714288</v>
      </c>
      <c r="U384" s="94" t="str">
        <f t="shared" si="113"/>
        <v>CUMPLIDA</v>
      </c>
      <c r="V384" s="94" t="str">
        <f t="shared" si="114"/>
        <v>CUMPLIDO</v>
      </c>
      <c r="W384" s="138" t="s">
        <v>215</v>
      </c>
      <c r="X384" s="81" t="str">
        <f t="shared" si="118"/>
        <v>H39R16</v>
      </c>
      <c r="Y384" s="95">
        <f t="shared" si="115"/>
        <v>1</v>
      </c>
      <c r="Z384" s="95" t="str">
        <f t="shared" si="119"/>
        <v>H39R16 - 1</v>
      </c>
      <c r="AA384" s="77">
        <f t="shared" si="128"/>
        <v>5</v>
      </c>
      <c r="AB384" s="77">
        <f t="shared" si="129"/>
        <v>5</v>
      </c>
      <c r="AC384" s="77" t="str">
        <f t="shared" si="116"/>
        <v>H39R16.</v>
      </c>
      <c r="AD384" s="77" t="str">
        <f t="shared" si="130"/>
        <v>H39R16</v>
      </c>
      <c r="AE384" s="141"/>
      <c r="AF384" s="141"/>
    </row>
    <row r="385" spans="1:32" s="2" customFormat="1" ht="350.1" customHeight="1" x14ac:dyDescent="0.2">
      <c r="A385" s="81">
        <f>IF(ISBLANK(D385),"",COUNTA($D$2:D385))</f>
        <v>295</v>
      </c>
      <c r="B385" s="82">
        <f t="shared" si="126"/>
        <v>384</v>
      </c>
      <c r="C385" s="90"/>
      <c r="D385" s="90" t="s">
        <v>677</v>
      </c>
      <c r="E385" s="95">
        <v>1405004</v>
      </c>
      <c r="F385" s="109" t="s">
        <v>186</v>
      </c>
      <c r="G385" s="109" t="s">
        <v>187</v>
      </c>
      <c r="H385" s="109" t="s">
        <v>243</v>
      </c>
      <c r="I385" s="109" t="s">
        <v>244</v>
      </c>
      <c r="J385" s="90" t="s">
        <v>65</v>
      </c>
      <c r="K385" s="90">
        <v>1</v>
      </c>
      <c r="L385" s="122">
        <v>43040</v>
      </c>
      <c r="M385" s="192">
        <v>43099</v>
      </c>
      <c r="N385" s="88">
        <f t="shared" si="137"/>
        <v>8.4285714285714288</v>
      </c>
      <c r="O385" s="90" t="s">
        <v>1632</v>
      </c>
      <c r="P385" s="90">
        <v>1</v>
      </c>
      <c r="Q385" s="92">
        <f t="shared" si="109"/>
        <v>100</v>
      </c>
      <c r="R385" s="93">
        <f t="shared" si="110"/>
        <v>8.4285714285714288</v>
      </c>
      <c r="S385" s="93">
        <f t="shared" si="111"/>
        <v>8.4285714285714288</v>
      </c>
      <c r="T385" s="93">
        <f t="shared" si="112"/>
        <v>8.4285714285714288</v>
      </c>
      <c r="U385" s="94" t="str">
        <f t="shared" si="113"/>
        <v>CUMPLIDA</v>
      </c>
      <c r="V385" s="94" t="str">
        <f t="shared" si="114"/>
        <v>CUMPLIDO</v>
      </c>
      <c r="W385" s="138" t="s">
        <v>215</v>
      </c>
      <c r="X385" s="81" t="str">
        <f t="shared" si="118"/>
        <v>H41R16</v>
      </c>
      <c r="Y385" s="95">
        <f t="shared" si="115"/>
        <v>1</v>
      </c>
      <c r="Z385" s="95" t="str">
        <f t="shared" si="119"/>
        <v>H41R16 - 1</v>
      </c>
      <c r="AA385" s="77">
        <f t="shared" si="128"/>
        <v>5</v>
      </c>
      <c r="AB385" s="77">
        <f t="shared" si="129"/>
        <v>5</v>
      </c>
      <c r="AC385" s="77" t="str">
        <f t="shared" si="116"/>
        <v>H41R16.</v>
      </c>
      <c r="AD385" s="77" t="str">
        <f t="shared" si="130"/>
        <v>H41R16</v>
      </c>
      <c r="AE385" s="141"/>
      <c r="AF385" s="141"/>
    </row>
    <row r="386" spans="1:32" s="2" customFormat="1" ht="350.1" customHeight="1" x14ac:dyDescent="0.2">
      <c r="A386" s="81">
        <f>IF(ISBLANK(D386),"",COUNTA($D$2:D386))</f>
        <v>296</v>
      </c>
      <c r="B386" s="82">
        <f t="shared" si="126"/>
        <v>385</v>
      </c>
      <c r="C386" s="90"/>
      <c r="D386" s="90" t="s">
        <v>793</v>
      </c>
      <c r="E386" s="95">
        <v>1405004</v>
      </c>
      <c r="F386" s="109" t="s">
        <v>775</v>
      </c>
      <c r="G386" s="109" t="s">
        <v>188</v>
      </c>
      <c r="H386" s="109" t="s">
        <v>245</v>
      </c>
      <c r="I386" s="109" t="s">
        <v>246</v>
      </c>
      <c r="J386" s="90" t="s">
        <v>247</v>
      </c>
      <c r="K386" s="90">
        <v>1</v>
      </c>
      <c r="L386" s="122">
        <v>43040</v>
      </c>
      <c r="M386" s="192">
        <v>43099</v>
      </c>
      <c r="N386" s="88">
        <f>(+M386-L386)/7</f>
        <v>8.4285714285714288</v>
      </c>
      <c r="O386" s="90" t="s">
        <v>1632</v>
      </c>
      <c r="P386" s="90">
        <v>1</v>
      </c>
      <c r="Q386" s="92">
        <f t="shared" ref="Q386:Q449" si="138">IF(P386/K386&gt;1,100,+P386/K386*100)</f>
        <v>100</v>
      </c>
      <c r="R386" s="93">
        <f t="shared" ref="R386:R449" si="139">+N386*Q386/100</f>
        <v>8.4285714285714288</v>
      </c>
      <c r="S386" s="93">
        <f t="shared" ref="S386:S449" si="140">IF(M386&lt;=$AF$1,R386,0)</f>
        <v>8.4285714285714288</v>
      </c>
      <c r="T386" s="93">
        <f t="shared" ref="T386:T449" si="141">IF($AF$1&gt;=M386,N386,0)</f>
        <v>8.4285714285714288</v>
      </c>
      <c r="U386" s="94" t="str">
        <f t="shared" ref="U386:U449" si="142">IF(Q386=100,"CUMPLIDA",IF(M386-$AF$1&lt;0,"VENCIDA",IF(M386-$AF$1&lt;=30,"PRÓXIMA A VENCER",IF(Q386&gt;0,"CON AVANCE","EN TERMINO"))))</f>
        <v>CUMPLIDA</v>
      </c>
      <c r="V386" s="94" t="str">
        <f t="shared" ref="V386:V449" si="143">IF(A386&lt;&gt;"",IF(AB386=1,"VENCIDO",IF(AB386=2,"PRÓXIMO A VENCER",IF(AB386=3,"EN TERMINO",IF(AB386=4,"CON AVANCE",IF(AB386=5,"CUMPLIDO",))))),"")</f>
        <v>CUMPLIDO</v>
      </c>
      <c r="W386" s="138" t="s">
        <v>215</v>
      </c>
      <c r="X386" s="81" t="str">
        <f t="shared" si="118"/>
        <v>H44R16</v>
      </c>
      <c r="Y386" s="95">
        <f t="shared" ref="Y386:Y449" si="144">IF(A386&lt;&gt;"",1,Y385+1)</f>
        <v>1</v>
      </c>
      <c r="Z386" s="95" t="str">
        <f t="shared" si="119"/>
        <v>H44R16 - 1</v>
      </c>
      <c r="AA386" s="77">
        <f t="shared" si="128"/>
        <v>5</v>
      </c>
      <c r="AB386" s="77">
        <f t="shared" si="129"/>
        <v>5</v>
      </c>
      <c r="AC386" s="77" t="str">
        <f t="shared" ref="AC386:AC449" si="145">IF(A386&lt;&gt;"",MID(F386,1,FIND(" ",F386,1)-1),AC385)</f>
        <v>H44R16.</v>
      </c>
      <c r="AD386" s="77" t="str">
        <f t="shared" si="130"/>
        <v>H44R16</v>
      </c>
      <c r="AE386" s="141"/>
      <c r="AF386" s="141"/>
    </row>
    <row r="387" spans="1:32" s="2" customFormat="1" ht="350.1" customHeight="1" x14ac:dyDescent="0.2">
      <c r="A387" s="81">
        <f>IF(ISBLANK(D387),"",COUNTA($D$2:D387))</f>
        <v>297</v>
      </c>
      <c r="B387" s="82">
        <f t="shared" si="126"/>
        <v>386</v>
      </c>
      <c r="C387" s="90"/>
      <c r="D387" s="90" t="s">
        <v>793</v>
      </c>
      <c r="E387" s="95">
        <v>1405004</v>
      </c>
      <c r="F387" s="109" t="s">
        <v>189</v>
      </c>
      <c r="G387" s="109" t="s">
        <v>190</v>
      </c>
      <c r="H387" s="109" t="s">
        <v>248</v>
      </c>
      <c r="I387" s="109" t="s">
        <v>249</v>
      </c>
      <c r="J387" s="90" t="s">
        <v>247</v>
      </c>
      <c r="K387" s="90">
        <v>1</v>
      </c>
      <c r="L387" s="122">
        <v>43040</v>
      </c>
      <c r="M387" s="192">
        <v>43099</v>
      </c>
      <c r="N387" s="88">
        <f t="shared" si="137"/>
        <v>8.4285714285714288</v>
      </c>
      <c r="O387" s="90" t="s">
        <v>1632</v>
      </c>
      <c r="P387" s="90">
        <v>1</v>
      </c>
      <c r="Q387" s="92">
        <f t="shared" si="138"/>
        <v>100</v>
      </c>
      <c r="R387" s="93">
        <f t="shared" si="139"/>
        <v>8.4285714285714288</v>
      </c>
      <c r="S387" s="93">
        <f t="shared" si="140"/>
        <v>8.4285714285714288</v>
      </c>
      <c r="T387" s="93">
        <f t="shared" si="141"/>
        <v>8.4285714285714288</v>
      </c>
      <c r="U387" s="94" t="str">
        <f t="shared" si="142"/>
        <v>CUMPLIDA</v>
      </c>
      <c r="V387" s="94" t="str">
        <f t="shared" si="143"/>
        <v>CUMPLIDO</v>
      </c>
      <c r="W387" s="138" t="s">
        <v>215</v>
      </c>
      <c r="X387" s="81" t="str">
        <f t="shared" si="118"/>
        <v>H54R16</v>
      </c>
      <c r="Y387" s="95">
        <f t="shared" si="144"/>
        <v>1</v>
      </c>
      <c r="Z387" s="95" t="str">
        <f t="shared" si="119"/>
        <v>H54R16 - 1</v>
      </c>
      <c r="AA387" s="77">
        <f t="shared" si="128"/>
        <v>5</v>
      </c>
      <c r="AB387" s="77">
        <f t="shared" si="129"/>
        <v>5</v>
      </c>
      <c r="AC387" s="77" t="str">
        <f t="shared" si="145"/>
        <v>H54R16.</v>
      </c>
      <c r="AD387" s="77" t="str">
        <f t="shared" si="130"/>
        <v>H54R16</v>
      </c>
      <c r="AE387" s="141"/>
      <c r="AF387" s="141"/>
    </row>
    <row r="388" spans="1:32" s="2" customFormat="1" ht="350.1" customHeight="1" x14ac:dyDescent="0.2">
      <c r="A388" s="81">
        <f>IF(ISBLANK(D388),"",COUNTA($D$2:D388))</f>
        <v>298</v>
      </c>
      <c r="B388" s="82">
        <f t="shared" si="126"/>
        <v>387</v>
      </c>
      <c r="C388" s="90"/>
      <c r="D388" s="90" t="s">
        <v>677</v>
      </c>
      <c r="E388" s="95">
        <v>1405004</v>
      </c>
      <c r="F388" s="109" t="s">
        <v>454</v>
      </c>
      <c r="G388" s="109" t="s">
        <v>455</v>
      </c>
      <c r="H388" s="109" t="s">
        <v>1152</v>
      </c>
      <c r="I388" s="109" t="s">
        <v>1146</v>
      </c>
      <c r="J388" s="90" t="s">
        <v>1117</v>
      </c>
      <c r="K388" s="90">
        <v>1</v>
      </c>
      <c r="L388" s="122">
        <v>43862</v>
      </c>
      <c r="M388" s="192">
        <v>43979</v>
      </c>
      <c r="N388" s="88">
        <f t="shared" si="137"/>
        <v>16.714285714285715</v>
      </c>
      <c r="O388" s="90" t="s">
        <v>1642</v>
      </c>
      <c r="P388" s="90">
        <v>1</v>
      </c>
      <c r="Q388" s="92">
        <f t="shared" si="138"/>
        <v>100</v>
      </c>
      <c r="R388" s="93">
        <f t="shared" si="139"/>
        <v>16.714285714285715</v>
      </c>
      <c r="S388" s="93">
        <f t="shared" si="140"/>
        <v>16.714285714285715</v>
      </c>
      <c r="T388" s="93">
        <f t="shared" si="141"/>
        <v>16.714285714285715</v>
      </c>
      <c r="U388" s="94" t="str">
        <f t="shared" si="142"/>
        <v>CUMPLIDA</v>
      </c>
      <c r="V388" s="94" t="str">
        <f t="shared" si="143"/>
        <v>CUMPLIDO</v>
      </c>
      <c r="W388" s="138" t="s">
        <v>215</v>
      </c>
      <c r="X388" s="81" t="str">
        <f t="shared" si="118"/>
        <v>H58R16</v>
      </c>
      <c r="Y388" s="95">
        <f t="shared" si="144"/>
        <v>1</v>
      </c>
      <c r="Z388" s="95" t="str">
        <f t="shared" si="119"/>
        <v>H58R16 - 1</v>
      </c>
      <c r="AA388" s="77">
        <f t="shared" si="128"/>
        <v>5</v>
      </c>
      <c r="AB388" s="77">
        <f t="shared" si="129"/>
        <v>5</v>
      </c>
      <c r="AC388" s="77" t="str">
        <f t="shared" si="145"/>
        <v>H58R16.</v>
      </c>
      <c r="AD388" s="77" t="str">
        <f t="shared" si="130"/>
        <v>H58R16</v>
      </c>
      <c r="AE388" s="141"/>
      <c r="AF388" s="141"/>
    </row>
    <row r="389" spans="1:32" s="2" customFormat="1" ht="350.1" customHeight="1" x14ac:dyDescent="0.2">
      <c r="A389" s="81">
        <f>IF(ISBLANK(D389),"",COUNTA($D$2:D389))</f>
        <v>299</v>
      </c>
      <c r="B389" s="82">
        <f t="shared" si="126"/>
        <v>388</v>
      </c>
      <c r="C389" s="90"/>
      <c r="D389" s="90" t="s">
        <v>677</v>
      </c>
      <c r="E389" s="95">
        <v>1103002</v>
      </c>
      <c r="F389" s="109" t="s">
        <v>251</v>
      </c>
      <c r="G389" s="109" t="s">
        <v>620</v>
      </c>
      <c r="H389" s="109" t="s">
        <v>266</v>
      </c>
      <c r="I389" s="109" t="s">
        <v>250</v>
      </c>
      <c r="J389" s="90" t="s">
        <v>132</v>
      </c>
      <c r="K389" s="90">
        <v>3</v>
      </c>
      <c r="L389" s="122">
        <v>43040</v>
      </c>
      <c r="M389" s="192">
        <v>43403</v>
      </c>
      <c r="N389" s="88">
        <f t="shared" si="137"/>
        <v>51.857142857142854</v>
      </c>
      <c r="O389" s="90" t="s">
        <v>1632</v>
      </c>
      <c r="P389" s="90">
        <v>0.9</v>
      </c>
      <c r="Q389" s="92">
        <f t="shared" si="138"/>
        <v>30</v>
      </c>
      <c r="R389" s="93">
        <f t="shared" si="139"/>
        <v>15.557142857142855</v>
      </c>
      <c r="S389" s="93">
        <f t="shared" si="140"/>
        <v>15.557142857142855</v>
      </c>
      <c r="T389" s="93">
        <f t="shared" si="141"/>
        <v>51.857142857142854</v>
      </c>
      <c r="U389" s="94" t="str">
        <f t="shared" si="142"/>
        <v>VENCIDA</v>
      </c>
      <c r="V389" s="94" t="str">
        <f t="shared" si="143"/>
        <v>VENCIDO</v>
      </c>
      <c r="W389" s="138" t="s">
        <v>215</v>
      </c>
      <c r="X389" s="81" t="str">
        <f t="shared" si="118"/>
        <v>H59R16</v>
      </c>
      <c r="Y389" s="95">
        <f t="shared" si="144"/>
        <v>1</v>
      </c>
      <c r="Z389" s="95" t="str">
        <f t="shared" si="119"/>
        <v>H59R16 - 1</v>
      </c>
      <c r="AA389" s="77">
        <f t="shared" si="128"/>
        <v>1</v>
      </c>
      <c r="AB389" s="77">
        <f t="shared" si="129"/>
        <v>1</v>
      </c>
      <c r="AC389" s="77" t="str">
        <f t="shared" si="145"/>
        <v>H59R16.</v>
      </c>
      <c r="AD389" s="77" t="str">
        <f t="shared" si="130"/>
        <v>H59R16</v>
      </c>
      <c r="AE389" s="141"/>
      <c r="AF389" s="141"/>
    </row>
    <row r="390" spans="1:32" s="2" customFormat="1" ht="350.1" customHeight="1" x14ac:dyDescent="0.2">
      <c r="A390" s="81">
        <f>IF(ISBLANK(D390),"",COUNTA($D$2:D390))</f>
        <v>300</v>
      </c>
      <c r="B390" s="82">
        <f t="shared" si="126"/>
        <v>389</v>
      </c>
      <c r="C390" s="90"/>
      <c r="D390" s="90" t="s">
        <v>677</v>
      </c>
      <c r="E390" s="95">
        <v>1405004</v>
      </c>
      <c r="F390" s="109" t="s">
        <v>256</v>
      </c>
      <c r="G390" s="109" t="s">
        <v>191</v>
      </c>
      <c r="H390" s="109" t="s">
        <v>252</v>
      </c>
      <c r="I390" s="109" t="s">
        <v>253</v>
      </c>
      <c r="J390" s="90" t="s">
        <v>8</v>
      </c>
      <c r="K390" s="90">
        <v>1</v>
      </c>
      <c r="L390" s="122">
        <v>43040</v>
      </c>
      <c r="M390" s="192">
        <v>43159</v>
      </c>
      <c r="N390" s="88">
        <f t="shared" si="137"/>
        <v>17</v>
      </c>
      <c r="O390" s="90" t="s">
        <v>1632</v>
      </c>
      <c r="P390" s="90">
        <v>1</v>
      </c>
      <c r="Q390" s="92">
        <f t="shared" si="138"/>
        <v>100</v>
      </c>
      <c r="R390" s="93">
        <f t="shared" si="139"/>
        <v>17</v>
      </c>
      <c r="S390" s="93">
        <f t="shared" si="140"/>
        <v>17</v>
      </c>
      <c r="T390" s="93">
        <f t="shared" si="141"/>
        <v>17</v>
      </c>
      <c r="U390" s="94" t="str">
        <f t="shared" si="142"/>
        <v>CUMPLIDA</v>
      </c>
      <c r="V390" s="94" t="str">
        <f t="shared" si="143"/>
        <v>CUMPLIDO</v>
      </c>
      <c r="W390" s="138" t="s">
        <v>215</v>
      </c>
      <c r="X390" s="81" t="str">
        <f t="shared" si="118"/>
        <v>H61R16</v>
      </c>
      <c r="Y390" s="95">
        <f t="shared" si="144"/>
        <v>1</v>
      </c>
      <c r="Z390" s="95" t="str">
        <f t="shared" si="119"/>
        <v>H61R16 - 1</v>
      </c>
      <c r="AA390" s="77">
        <f t="shared" si="128"/>
        <v>5</v>
      </c>
      <c r="AB390" s="77">
        <f t="shared" si="129"/>
        <v>5</v>
      </c>
      <c r="AC390" s="77" t="str">
        <f t="shared" si="145"/>
        <v>H61R16.</v>
      </c>
      <c r="AD390" s="77" t="str">
        <f t="shared" si="130"/>
        <v>H61R16</v>
      </c>
      <c r="AE390" s="141"/>
      <c r="AF390" s="141"/>
    </row>
    <row r="391" spans="1:32" s="2" customFormat="1" ht="350.1" customHeight="1" x14ac:dyDescent="0.2">
      <c r="A391" s="81">
        <f>IF(ISBLANK(D391),"",COUNTA($D$2:D391))</f>
        <v>301</v>
      </c>
      <c r="B391" s="82">
        <f t="shared" si="126"/>
        <v>390</v>
      </c>
      <c r="C391" s="90"/>
      <c r="D391" s="90" t="s">
        <v>678</v>
      </c>
      <c r="E391" s="95">
        <v>1103002</v>
      </c>
      <c r="F391" s="109" t="s">
        <v>192</v>
      </c>
      <c r="G391" s="109" t="s">
        <v>193</v>
      </c>
      <c r="H391" s="109" t="s">
        <v>254</v>
      </c>
      <c r="I391" s="109" t="s">
        <v>255</v>
      </c>
      <c r="J391" s="90" t="s">
        <v>257</v>
      </c>
      <c r="K391" s="90">
        <v>1</v>
      </c>
      <c r="L391" s="122">
        <v>43160</v>
      </c>
      <c r="M391" s="192">
        <v>43189</v>
      </c>
      <c r="N391" s="88">
        <f t="shared" si="137"/>
        <v>4.1428571428571432</v>
      </c>
      <c r="O391" s="90" t="s">
        <v>1632</v>
      </c>
      <c r="P391" s="90">
        <v>1</v>
      </c>
      <c r="Q391" s="92">
        <f t="shared" si="138"/>
        <v>100</v>
      </c>
      <c r="R391" s="93">
        <f t="shared" si="139"/>
        <v>4.1428571428571432</v>
      </c>
      <c r="S391" s="93">
        <f t="shared" si="140"/>
        <v>4.1428571428571432</v>
      </c>
      <c r="T391" s="93">
        <f t="shared" si="141"/>
        <v>4.1428571428571432</v>
      </c>
      <c r="U391" s="94" t="str">
        <f t="shared" si="142"/>
        <v>CUMPLIDA</v>
      </c>
      <c r="V391" s="94" t="str">
        <f t="shared" si="143"/>
        <v>CUMPLIDO</v>
      </c>
      <c r="W391" s="138" t="s">
        <v>215</v>
      </c>
      <c r="X391" s="81" t="str">
        <f t="shared" ref="X391:X454" si="146">AD391</f>
        <v>H62R16</v>
      </c>
      <c r="Y391" s="95">
        <f t="shared" si="144"/>
        <v>1</v>
      </c>
      <c r="Z391" s="95" t="str">
        <f t="shared" si="119"/>
        <v>H62R16 - 1</v>
      </c>
      <c r="AA391" s="77">
        <f t="shared" si="128"/>
        <v>5</v>
      </c>
      <c r="AB391" s="77">
        <f t="shared" si="129"/>
        <v>5</v>
      </c>
      <c r="AC391" s="77" t="str">
        <f t="shared" si="145"/>
        <v>H62R16.</v>
      </c>
      <c r="AD391" s="77" t="str">
        <f t="shared" si="130"/>
        <v>H62R16</v>
      </c>
      <c r="AE391" s="141"/>
      <c r="AF391" s="141"/>
    </row>
    <row r="392" spans="1:32" s="2" customFormat="1" ht="350.1" customHeight="1" x14ac:dyDescent="0.2">
      <c r="A392" s="81">
        <f>IF(ISBLANK(D392),"",COUNTA($D$2:D392))</f>
        <v>302</v>
      </c>
      <c r="B392" s="82">
        <f t="shared" si="126"/>
        <v>391</v>
      </c>
      <c r="C392" s="90"/>
      <c r="D392" s="90" t="s">
        <v>677</v>
      </c>
      <c r="E392" s="95">
        <v>1405004</v>
      </c>
      <c r="F392" s="109" t="s">
        <v>2118</v>
      </c>
      <c r="G392" s="109" t="s">
        <v>194</v>
      </c>
      <c r="H392" s="109" t="s">
        <v>345</v>
      </c>
      <c r="I392" s="109" t="s">
        <v>346</v>
      </c>
      <c r="J392" s="90" t="s">
        <v>347</v>
      </c>
      <c r="K392" s="90">
        <v>2</v>
      </c>
      <c r="L392" s="122">
        <v>43040</v>
      </c>
      <c r="M392" s="192">
        <v>43250</v>
      </c>
      <c r="N392" s="88">
        <f t="shared" si="137"/>
        <v>30</v>
      </c>
      <c r="O392" s="90" t="s">
        <v>1633</v>
      </c>
      <c r="P392" s="90">
        <v>2</v>
      </c>
      <c r="Q392" s="92">
        <f t="shared" si="138"/>
        <v>100</v>
      </c>
      <c r="R392" s="93">
        <f t="shared" si="139"/>
        <v>30</v>
      </c>
      <c r="S392" s="93">
        <f t="shared" si="140"/>
        <v>30</v>
      </c>
      <c r="T392" s="93">
        <f t="shared" si="141"/>
        <v>30</v>
      </c>
      <c r="U392" s="94" t="str">
        <f t="shared" si="142"/>
        <v>CUMPLIDA</v>
      </c>
      <c r="V392" s="94" t="str">
        <f t="shared" si="143"/>
        <v>CUMPLIDO</v>
      </c>
      <c r="W392" s="138" t="s">
        <v>215</v>
      </c>
      <c r="X392" s="81" t="str">
        <f t="shared" si="146"/>
        <v>H63R16</v>
      </c>
      <c r="Y392" s="95">
        <f t="shared" si="144"/>
        <v>1</v>
      </c>
      <c r="Z392" s="95" t="str">
        <f t="shared" ref="Z392:Z455" si="147">CONCATENATE(X392," - ",Y392)</f>
        <v>H63R16 - 1</v>
      </c>
      <c r="AA392" s="77">
        <f t="shared" si="128"/>
        <v>5</v>
      </c>
      <c r="AB392" s="77">
        <f t="shared" si="129"/>
        <v>5</v>
      </c>
      <c r="AC392" s="77" t="str">
        <f t="shared" si="145"/>
        <v>H63R16.</v>
      </c>
      <c r="AD392" s="77" t="str">
        <f t="shared" si="130"/>
        <v>H63R16</v>
      </c>
      <c r="AE392" s="141"/>
      <c r="AF392" s="141"/>
    </row>
    <row r="393" spans="1:32" s="2" customFormat="1" ht="350.1" customHeight="1" x14ac:dyDescent="0.2">
      <c r="A393" s="81">
        <f>IF(ISBLANK(D393),"",COUNTA($D$2:D393))</f>
        <v>303</v>
      </c>
      <c r="B393" s="82">
        <f t="shared" si="126"/>
        <v>392</v>
      </c>
      <c r="C393" s="90"/>
      <c r="D393" s="90" t="s">
        <v>793</v>
      </c>
      <c r="E393" s="95">
        <v>1401003</v>
      </c>
      <c r="F393" s="109" t="s">
        <v>195</v>
      </c>
      <c r="G393" s="109" t="s">
        <v>196</v>
      </c>
      <c r="H393" s="109" t="s">
        <v>456</v>
      </c>
      <c r="I393" s="109" t="s">
        <v>457</v>
      </c>
      <c r="J393" s="90" t="s">
        <v>458</v>
      </c>
      <c r="K393" s="90">
        <v>1</v>
      </c>
      <c r="L393" s="122">
        <v>43040</v>
      </c>
      <c r="M393" s="192">
        <v>43159</v>
      </c>
      <c r="N393" s="88">
        <f t="shared" ref="N393:N399" si="148">(+M393-L393)/7</f>
        <v>17</v>
      </c>
      <c r="O393" s="99" t="s">
        <v>1636</v>
      </c>
      <c r="P393" s="90">
        <v>1</v>
      </c>
      <c r="Q393" s="92">
        <f t="shared" si="138"/>
        <v>100</v>
      </c>
      <c r="R393" s="93">
        <f t="shared" si="139"/>
        <v>17</v>
      </c>
      <c r="S393" s="93">
        <f t="shared" si="140"/>
        <v>17</v>
      </c>
      <c r="T393" s="93">
        <f t="shared" si="141"/>
        <v>17</v>
      </c>
      <c r="U393" s="94" t="str">
        <f t="shared" si="142"/>
        <v>CUMPLIDA</v>
      </c>
      <c r="V393" s="94" t="str">
        <f t="shared" si="143"/>
        <v>CUMPLIDO</v>
      </c>
      <c r="W393" s="138" t="s">
        <v>215</v>
      </c>
      <c r="X393" s="81" t="str">
        <f t="shared" si="146"/>
        <v>H68R16</v>
      </c>
      <c r="Y393" s="95">
        <f t="shared" si="144"/>
        <v>1</v>
      </c>
      <c r="Z393" s="95" t="str">
        <f t="shared" si="147"/>
        <v>H68R16 - 1</v>
      </c>
      <c r="AA393" s="77">
        <f t="shared" si="128"/>
        <v>5</v>
      </c>
      <c r="AB393" s="77">
        <f t="shared" si="129"/>
        <v>5</v>
      </c>
      <c r="AC393" s="77" t="str">
        <f t="shared" si="145"/>
        <v>H68R16.</v>
      </c>
      <c r="AD393" s="77" t="str">
        <f t="shared" si="130"/>
        <v>H68R16</v>
      </c>
      <c r="AE393" s="141"/>
      <c r="AF393" s="141"/>
    </row>
    <row r="394" spans="1:32" s="2" customFormat="1" ht="350.1" customHeight="1" x14ac:dyDescent="0.2">
      <c r="A394" s="81">
        <f>IF(ISBLANK(D394),"",COUNTA($D$2:D394))</f>
        <v>304</v>
      </c>
      <c r="B394" s="82">
        <f t="shared" si="126"/>
        <v>393</v>
      </c>
      <c r="C394" s="90"/>
      <c r="D394" s="90" t="s">
        <v>677</v>
      </c>
      <c r="E394" s="95">
        <v>1101002</v>
      </c>
      <c r="F394" s="109" t="s">
        <v>287</v>
      </c>
      <c r="G394" s="109" t="s">
        <v>286</v>
      </c>
      <c r="H394" s="109" t="s">
        <v>615</v>
      </c>
      <c r="I394" s="109" t="s">
        <v>289</v>
      </c>
      <c r="J394" s="90" t="s">
        <v>640</v>
      </c>
      <c r="K394" s="90">
        <v>1</v>
      </c>
      <c r="L394" s="122">
        <v>43040</v>
      </c>
      <c r="M394" s="192">
        <v>43084</v>
      </c>
      <c r="N394" s="88">
        <f t="shared" si="148"/>
        <v>6.2857142857142856</v>
      </c>
      <c r="O394" s="90" t="s">
        <v>288</v>
      </c>
      <c r="P394" s="90">
        <v>1</v>
      </c>
      <c r="Q394" s="92">
        <f t="shared" si="138"/>
        <v>100</v>
      </c>
      <c r="R394" s="93">
        <f t="shared" si="139"/>
        <v>6.2857142857142856</v>
      </c>
      <c r="S394" s="93">
        <f t="shared" si="140"/>
        <v>6.2857142857142856</v>
      </c>
      <c r="T394" s="93">
        <f t="shared" si="141"/>
        <v>6.2857142857142856</v>
      </c>
      <c r="U394" s="94" t="str">
        <f t="shared" si="142"/>
        <v>CUMPLIDA</v>
      </c>
      <c r="V394" s="94" t="str">
        <f t="shared" si="143"/>
        <v>CUMPLIDO</v>
      </c>
      <c r="W394" s="138" t="s">
        <v>215</v>
      </c>
      <c r="X394" s="81" t="str">
        <f t="shared" si="146"/>
        <v>H71R16</v>
      </c>
      <c r="Y394" s="95">
        <f t="shared" si="144"/>
        <v>1</v>
      </c>
      <c r="Z394" s="95" t="str">
        <f t="shared" si="147"/>
        <v>H71R16 - 1</v>
      </c>
      <c r="AA394" s="77">
        <f t="shared" si="128"/>
        <v>5</v>
      </c>
      <c r="AB394" s="77">
        <f t="shared" si="129"/>
        <v>5</v>
      </c>
      <c r="AC394" s="77" t="str">
        <f t="shared" si="145"/>
        <v>H71R16.</v>
      </c>
      <c r="AD394" s="77" t="str">
        <f t="shared" si="130"/>
        <v>H71R16</v>
      </c>
      <c r="AE394" s="141"/>
      <c r="AF394" s="141"/>
    </row>
    <row r="395" spans="1:32" s="2" customFormat="1" ht="350.1" customHeight="1" x14ac:dyDescent="0.2">
      <c r="A395" s="81" t="str">
        <f>IF(ISBLANK(D395),"",COUNTA($D$2:D395))</f>
        <v/>
      </c>
      <c r="B395" s="82">
        <f t="shared" si="126"/>
        <v>394</v>
      </c>
      <c r="C395" s="90"/>
      <c r="D395" s="90"/>
      <c r="E395" s="95">
        <v>1101002</v>
      </c>
      <c r="F395" s="109" t="s">
        <v>1568</v>
      </c>
      <c r="G395" s="109" t="s">
        <v>286</v>
      </c>
      <c r="H395" s="109" t="s">
        <v>616</v>
      </c>
      <c r="I395" s="109" t="s">
        <v>290</v>
      </c>
      <c r="J395" s="90" t="s">
        <v>291</v>
      </c>
      <c r="K395" s="90">
        <v>1</v>
      </c>
      <c r="L395" s="122">
        <v>43282</v>
      </c>
      <c r="M395" s="192">
        <v>43373</v>
      </c>
      <c r="N395" s="88">
        <f t="shared" si="148"/>
        <v>13</v>
      </c>
      <c r="O395" s="90" t="s">
        <v>288</v>
      </c>
      <c r="P395" s="90">
        <v>1</v>
      </c>
      <c r="Q395" s="92">
        <f t="shared" si="138"/>
        <v>100</v>
      </c>
      <c r="R395" s="93">
        <f t="shared" si="139"/>
        <v>13</v>
      </c>
      <c r="S395" s="93">
        <f t="shared" si="140"/>
        <v>13</v>
      </c>
      <c r="T395" s="93">
        <f t="shared" si="141"/>
        <v>13</v>
      </c>
      <c r="U395" s="94" t="str">
        <f t="shared" si="142"/>
        <v>CUMPLIDA</v>
      </c>
      <c r="V395" s="94" t="str">
        <f t="shared" si="143"/>
        <v/>
      </c>
      <c r="W395" s="138" t="s">
        <v>215</v>
      </c>
      <c r="X395" s="81" t="str">
        <f t="shared" si="146"/>
        <v>H71R16</v>
      </c>
      <c r="Y395" s="95">
        <f t="shared" si="144"/>
        <v>2</v>
      </c>
      <c r="Z395" s="95" t="str">
        <f t="shared" si="147"/>
        <v>H71R16 - 2</v>
      </c>
      <c r="AA395" s="77">
        <f t="shared" si="128"/>
        <v>5</v>
      </c>
      <c r="AB395" s="77">
        <f t="shared" si="129"/>
        <v>5</v>
      </c>
      <c r="AC395" s="77" t="str">
        <f t="shared" si="145"/>
        <v>H71R16.</v>
      </c>
      <c r="AD395" s="77" t="str">
        <f t="shared" si="130"/>
        <v>H71R16</v>
      </c>
      <c r="AE395" s="141"/>
      <c r="AF395" s="141"/>
    </row>
    <row r="396" spans="1:32" s="2" customFormat="1" ht="350.1" customHeight="1" x14ac:dyDescent="0.2">
      <c r="A396" s="81">
        <f>IF(ISBLANK(D396),"",COUNTA($D$2:D396))</f>
        <v>305</v>
      </c>
      <c r="B396" s="82">
        <f t="shared" si="126"/>
        <v>395</v>
      </c>
      <c r="C396" s="90"/>
      <c r="D396" s="90" t="s">
        <v>677</v>
      </c>
      <c r="E396" s="95">
        <v>1101002</v>
      </c>
      <c r="F396" s="109" t="s">
        <v>641</v>
      </c>
      <c r="G396" s="109" t="s">
        <v>197</v>
      </c>
      <c r="H396" s="109" t="s">
        <v>292</v>
      </c>
      <c r="I396" s="109" t="s">
        <v>293</v>
      </c>
      <c r="J396" s="90" t="s">
        <v>294</v>
      </c>
      <c r="K396" s="90">
        <v>1</v>
      </c>
      <c r="L396" s="122">
        <v>43132</v>
      </c>
      <c r="M396" s="192">
        <v>43189</v>
      </c>
      <c r="N396" s="88">
        <f t="shared" si="148"/>
        <v>8.1428571428571423</v>
      </c>
      <c r="O396" s="90" t="s">
        <v>288</v>
      </c>
      <c r="P396" s="90">
        <v>1</v>
      </c>
      <c r="Q396" s="92">
        <f t="shared" si="138"/>
        <v>100</v>
      </c>
      <c r="R396" s="93">
        <f t="shared" si="139"/>
        <v>8.1428571428571423</v>
      </c>
      <c r="S396" s="93">
        <f t="shared" si="140"/>
        <v>8.1428571428571423</v>
      </c>
      <c r="T396" s="93">
        <f t="shared" si="141"/>
        <v>8.1428571428571423</v>
      </c>
      <c r="U396" s="94" t="str">
        <f t="shared" si="142"/>
        <v>CUMPLIDA</v>
      </c>
      <c r="V396" s="94" t="str">
        <f t="shared" si="143"/>
        <v>CUMPLIDO</v>
      </c>
      <c r="W396" s="138" t="s">
        <v>215</v>
      </c>
      <c r="X396" s="81" t="str">
        <f t="shared" si="146"/>
        <v>H72R16</v>
      </c>
      <c r="Y396" s="95">
        <f t="shared" si="144"/>
        <v>1</v>
      </c>
      <c r="Z396" s="95" t="str">
        <f t="shared" si="147"/>
        <v>H72R16 - 1</v>
      </c>
      <c r="AA396" s="77">
        <f t="shared" si="128"/>
        <v>5</v>
      </c>
      <c r="AB396" s="77">
        <f t="shared" si="129"/>
        <v>5</v>
      </c>
      <c r="AC396" s="77" t="str">
        <f t="shared" si="145"/>
        <v>H72R16.</v>
      </c>
      <c r="AD396" s="77" t="str">
        <f t="shared" si="130"/>
        <v>H72R16</v>
      </c>
      <c r="AE396" s="141"/>
      <c r="AF396" s="141"/>
    </row>
    <row r="397" spans="1:32" s="2" customFormat="1" ht="350.1" customHeight="1" x14ac:dyDescent="0.2">
      <c r="A397" s="81">
        <f>IF(ISBLANK(D397),"",COUNTA($D$2:D397))</f>
        <v>306</v>
      </c>
      <c r="B397" s="82">
        <f t="shared" si="126"/>
        <v>396</v>
      </c>
      <c r="C397" s="90"/>
      <c r="D397" s="90" t="s">
        <v>1245</v>
      </c>
      <c r="E397" s="95">
        <v>1405004</v>
      </c>
      <c r="F397" s="109" t="s">
        <v>658</v>
      </c>
      <c r="G397" s="109" t="s">
        <v>198</v>
      </c>
      <c r="H397" s="109" t="s">
        <v>657</v>
      </c>
      <c r="I397" s="109" t="s">
        <v>659</v>
      </c>
      <c r="J397" s="90" t="s">
        <v>660</v>
      </c>
      <c r="K397" s="90">
        <v>2</v>
      </c>
      <c r="L397" s="122">
        <v>43101</v>
      </c>
      <c r="M397" s="192">
        <v>43403</v>
      </c>
      <c r="N397" s="88">
        <f t="shared" si="148"/>
        <v>43.142857142857146</v>
      </c>
      <c r="O397" s="90" t="s">
        <v>332</v>
      </c>
      <c r="P397" s="90">
        <v>2</v>
      </c>
      <c r="Q397" s="92">
        <f t="shared" si="138"/>
        <v>100</v>
      </c>
      <c r="R397" s="93">
        <f t="shared" si="139"/>
        <v>43.142857142857146</v>
      </c>
      <c r="S397" s="93">
        <f t="shared" si="140"/>
        <v>43.142857142857146</v>
      </c>
      <c r="T397" s="93">
        <f t="shared" si="141"/>
        <v>43.142857142857146</v>
      </c>
      <c r="U397" s="94" t="str">
        <f t="shared" si="142"/>
        <v>CUMPLIDA</v>
      </c>
      <c r="V397" s="94" t="str">
        <f t="shared" si="143"/>
        <v>CUMPLIDO</v>
      </c>
      <c r="W397" s="138" t="s">
        <v>215</v>
      </c>
      <c r="X397" s="81" t="str">
        <f t="shared" si="146"/>
        <v>H78R16</v>
      </c>
      <c r="Y397" s="95">
        <f t="shared" si="144"/>
        <v>1</v>
      </c>
      <c r="Z397" s="95" t="str">
        <f t="shared" si="147"/>
        <v>H78R16 - 1</v>
      </c>
      <c r="AA397" s="77">
        <f t="shared" si="128"/>
        <v>5</v>
      </c>
      <c r="AB397" s="77">
        <f t="shared" si="129"/>
        <v>5</v>
      </c>
      <c r="AC397" s="77" t="str">
        <f t="shared" si="145"/>
        <v>H78R16.</v>
      </c>
      <c r="AD397" s="77" t="str">
        <f t="shared" si="130"/>
        <v>H78R16</v>
      </c>
      <c r="AE397" s="141"/>
      <c r="AF397" s="141"/>
    </row>
    <row r="398" spans="1:32" s="2" customFormat="1" ht="350.1" customHeight="1" x14ac:dyDescent="0.2">
      <c r="A398" s="81">
        <f>IF(ISBLANK(D398),"",COUNTA($D$2:D398))</f>
        <v>307</v>
      </c>
      <c r="B398" s="82">
        <f t="shared" si="126"/>
        <v>397</v>
      </c>
      <c r="C398" s="90"/>
      <c r="D398" s="90" t="s">
        <v>677</v>
      </c>
      <c r="E398" s="95">
        <v>1404002</v>
      </c>
      <c r="F398" s="109" t="s">
        <v>979</v>
      </c>
      <c r="G398" s="109" t="s">
        <v>199</v>
      </c>
      <c r="H398" s="109" t="s">
        <v>298</v>
      </c>
      <c r="I398" s="109" t="s">
        <v>299</v>
      </c>
      <c r="J398" s="90" t="s">
        <v>7</v>
      </c>
      <c r="K398" s="90">
        <v>1</v>
      </c>
      <c r="L398" s="122">
        <v>43040</v>
      </c>
      <c r="M398" s="192">
        <v>43099</v>
      </c>
      <c r="N398" s="88">
        <f t="shared" si="148"/>
        <v>8.4285714285714288</v>
      </c>
      <c r="O398" s="90" t="s">
        <v>297</v>
      </c>
      <c r="P398" s="90">
        <v>1</v>
      </c>
      <c r="Q398" s="92">
        <f t="shared" si="138"/>
        <v>100</v>
      </c>
      <c r="R398" s="93">
        <f t="shared" si="139"/>
        <v>8.4285714285714288</v>
      </c>
      <c r="S398" s="93">
        <f t="shared" si="140"/>
        <v>8.4285714285714288</v>
      </c>
      <c r="T398" s="93">
        <f t="shared" si="141"/>
        <v>8.4285714285714288</v>
      </c>
      <c r="U398" s="94" t="str">
        <f t="shared" si="142"/>
        <v>CUMPLIDA</v>
      </c>
      <c r="V398" s="94" t="str">
        <f t="shared" si="143"/>
        <v>CUMPLIDO</v>
      </c>
      <c r="W398" s="138" t="s">
        <v>215</v>
      </c>
      <c r="X398" s="81" t="str">
        <f t="shared" si="146"/>
        <v>H81R16</v>
      </c>
      <c r="Y398" s="95">
        <f t="shared" si="144"/>
        <v>1</v>
      </c>
      <c r="Z398" s="95" t="str">
        <f t="shared" si="147"/>
        <v>H81R16 - 1</v>
      </c>
      <c r="AA398" s="77">
        <f t="shared" si="128"/>
        <v>5</v>
      </c>
      <c r="AB398" s="77">
        <f t="shared" si="129"/>
        <v>5</v>
      </c>
      <c r="AC398" s="77" t="str">
        <f t="shared" si="145"/>
        <v>H81R16.</v>
      </c>
      <c r="AD398" s="77" t="str">
        <f t="shared" si="130"/>
        <v>H81R16</v>
      </c>
      <c r="AE398" s="141"/>
      <c r="AF398" s="141"/>
    </row>
    <row r="399" spans="1:32" s="2" customFormat="1" ht="350.1" customHeight="1" x14ac:dyDescent="0.2">
      <c r="A399" s="81">
        <f>IF(ISBLANK(D399),"",COUNTA($D$2:D399))</f>
        <v>308</v>
      </c>
      <c r="B399" s="82">
        <f t="shared" si="126"/>
        <v>398</v>
      </c>
      <c r="C399" s="90"/>
      <c r="D399" s="90" t="s">
        <v>1570</v>
      </c>
      <c r="E399" s="95">
        <v>1404002</v>
      </c>
      <c r="F399" s="109" t="s">
        <v>681</v>
      </c>
      <c r="G399" s="109" t="s">
        <v>200</v>
      </c>
      <c r="H399" s="109" t="s">
        <v>661</v>
      </c>
      <c r="I399" s="109" t="s">
        <v>662</v>
      </c>
      <c r="J399" s="90" t="s">
        <v>663</v>
      </c>
      <c r="K399" s="90">
        <v>1</v>
      </c>
      <c r="L399" s="122">
        <v>43101</v>
      </c>
      <c r="M399" s="192">
        <v>43403</v>
      </c>
      <c r="N399" s="88">
        <f t="shared" si="148"/>
        <v>43.142857142857146</v>
      </c>
      <c r="O399" s="90" t="s">
        <v>332</v>
      </c>
      <c r="P399" s="90">
        <v>1</v>
      </c>
      <c r="Q399" s="92">
        <f t="shared" si="138"/>
        <v>100</v>
      </c>
      <c r="R399" s="93">
        <f t="shared" si="139"/>
        <v>43.142857142857146</v>
      </c>
      <c r="S399" s="93">
        <f t="shared" si="140"/>
        <v>43.142857142857146</v>
      </c>
      <c r="T399" s="93">
        <f t="shared" si="141"/>
        <v>43.142857142857146</v>
      </c>
      <c r="U399" s="94" t="str">
        <f t="shared" si="142"/>
        <v>CUMPLIDA</v>
      </c>
      <c r="V399" s="94" t="str">
        <f t="shared" si="143"/>
        <v>CUMPLIDO</v>
      </c>
      <c r="W399" s="138" t="s">
        <v>215</v>
      </c>
      <c r="X399" s="81" t="str">
        <f t="shared" si="146"/>
        <v>H82R16</v>
      </c>
      <c r="Y399" s="95">
        <f t="shared" si="144"/>
        <v>1</v>
      </c>
      <c r="Z399" s="95" t="str">
        <f t="shared" si="147"/>
        <v>H82R16 - 1</v>
      </c>
      <c r="AA399" s="77">
        <f t="shared" si="128"/>
        <v>5</v>
      </c>
      <c r="AB399" s="77">
        <f t="shared" si="129"/>
        <v>5</v>
      </c>
      <c r="AC399" s="77" t="str">
        <f t="shared" si="145"/>
        <v>H82R16</v>
      </c>
      <c r="AD399" s="77" t="str">
        <f t="shared" si="130"/>
        <v>H82R16</v>
      </c>
      <c r="AE399" s="141"/>
      <c r="AF399" s="141"/>
    </row>
    <row r="400" spans="1:32" s="2" customFormat="1" ht="350.1" customHeight="1" x14ac:dyDescent="0.2">
      <c r="A400" s="81">
        <f>IF(ISBLANK(D400),"",COUNTA($D$2:D400))</f>
        <v>309</v>
      </c>
      <c r="B400" s="82">
        <f t="shared" si="126"/>
        <v>399</v>
      </c>
      <c r="C400" s="90"/>
      <c r="D400" s="90" t="s">
        <v>1246</v>
      </c>
      <c r="E400" s="95">
        <v>1401001</v>
      </c>
      <c r="F400" s="109" t="s">
        <v>1569</v>
      </c>
      <c r="G400" s="109" t="s">
        <v>590</v>
      </c>
      <c r="H400" s="109" t="s">
        <v>666</v>
      </c>
      <c r="I400" s="109" t="s">
        <v>665</v>
      </c>
      <c r="J400" s="90" t="s">
        <v>668</v>
      </c>
      <c r="K400" s="90">
        <v>1</v>
      </c>
      <c r="L400" s="122">
        <v>43101</v>
      </c>
      <c r="M400" s="192">
        <v>43403</v>
      </c>
      <c r="N400" s="88">
        <f t="shared" ref="N400:N423" si="149">(+M400-L400)/7</f>
        <v>43.142857142857146</v>
      </c>
      <c r="O400" s="90" t="s">
        <v>332</v>
      </c>
      <c r="P400" s="90">
        <v>1</v>
      </c>
      <c r="Q400" s="92">
        <f t="shared" si="138"/>
        <v>100</v>
      </c>
      <c r="R400" s="93">
        <f t="shared" si="139"/>
        <v>43.142857142857146</v>
      </c>
      <c r="S400" s="93">
        <f t="shared" si="140"/>
        <v>43.142857142857146</v>
      </c>
      <c r="T400" s="93">
        <f t="shared" si="141"/>
        <v>43.142857142857146</v>
      </c>
      <c r="U400" s="94" t="str">
        <f t="shared" si="142"/>
        <v>CUMPLIDA</v>
      </c>
      <c r="V400" s="94" t="str">
        <f t="shared" si="143"/>
        <v>CUMPLIDO</v>
      </c>
      <c r="W400" s="138" t="s">
        <v>215</v>
      </c>
      <c r="X400" s="81" t="str">
        <f t="shared" si="146"/>
        <v>H84R16</v>
      </c>
      <c r="Y400" s="95">
        <f t="shared" si="144"/>
        <v>1</v>
      </c>
      <c r="Z400" s="95" t="str">
        <f t="shared" si="147"/>
        <v>H84R16 - 1</v>
      </c>
      <c r="AA400" s="77">
        <f t="shared" si="128"/>
        <v>5</v>
      </c>
      <c r="AB400" s="77">
        <f t="shared" si="129"/>
        <v>5</v>
      </c>
      <c r="AC400" s="77" t="str">
        <f t="shared" si="145"/>
        <v>H84R16.</v>
      </c>
      <c r="AD400" s="77" t="str">
        <f t="shared" si="130"/>
        <v>H84R16</v>
      </c>
      <c r="AE400" s="141"/>
      <c r="AF400" s="141"/>
    </row>
    <row r="401" spans="1:32" s="2" customFormat="1" ht="350.1" customHeight="1" x14ac:dyDescent="0.2">
      <c r="A401" s="81">
        <f>IF(ISBLANK(D401),"",COUNTA($D$2:D401))</f>
        <v>310</v>
      </c>
      <c r="B401" s="82">
        <f t="shared" si="126"/>
        <v>400</v>
      </c>
      <c r="C401" s="90"/>
      <c r="D401" s="90" t="s">
        <v>678</v>
      </c>
      <c r="E401" s="95">
        <v>1401001</v>
      </c>
      <c r="F401" s="109" t="s">
        <v>664</v>
      </c>
      <c r="G401" s="109" t="s">
        <v>201</v>
      </c>
      <c r="H401" s="109" t="s">
        <v>667</v>
      </c>
      <c r="I401" s="109" t="s">
        <v>665</v>
      </c>
      <c r="J401" s="90" t="s">
        <v>668</v>
      </c>
      <c r="K401" s="90">
        <v>1</v>
      </c>
      <c r="L401" s="122">
        <v>43101</v>
      </c>
      <c r="M401" s="192">
        <v>43403</v>
      </c>
      <c r="N401" s="88">
        <f t="shared" si="149"/>
        <v>43.142857142857146</v>
      </c>
      <c r="O401" s="90" t="s">
        <v>332</v>
      </c>
      <c r="P401" s="90">
        <v>1</v>
      </c>
      <c r="Q401" s="92">
        <f t="shared" si="138"/>
        <v>100</v>
      </c>
      <c r="R401" s="93">
        <f t="shared" si="139"/>
        <v>43.142857142857146</v>
      </c>
      <c r="S401" s="93">
        <f t="shared" si="140"/>
        <v>43.142857142857146</v>
      </c>
      <c r="T401" s="93">
        <f t="shared" si="141"/>
        <v>43.142857142857146</v>
      </c>
      <c r="U401" s="94" t="str">
        <f t="shared" si="142"/>
        <v>CUMPLIDA</v>
      </c>
      <c r="V401" s="94" t="str">
        <f t="shared" si="143"/>
        <v>CUMPLIDO</v>
      </c>
      <c r="W401" s="138" t="s">
        <v>215</v>
      </c>
      <c r="X401" s="81" t="str">
        <f t="shared" si="146"/>
        <v>H85R16</v>
      </c>
      <c r="Y401" s="95">
        <f t="shared" si="144"/>
        <v>1</v>
      </c>
      <c r="Z401" s="95" t="str">
        <f t="shared" si="147"/>
        <v>H85R16 - 1</v>
      </c>
      <c r="AA401" s="77">
        <f t="shared" si="128"/>
        <v>5</v>
      </c>
      <c r="AB401" s="77">
        <f t="shared" si="129"/>
        <v>5</v>
      </c>
      <c r="AC401" s="77" t="str">
        <f t="shared" si="145"/>
        <v>H85R16.</v>
      </c>
      <c r="AD401" s="77" t="str">
        <f t="shared" si="130"/>
        <v>H85R16</v>
      </c>
      <c r="AE401" s="141"/>
      <c r="AF401" s="141"/>
    </row>
    <row r="402" spans="1:32" s="2" customFormat="1" ht="350.1" customHeight="1" x14ac:dyDescent="0.2">
      <c r="A402" s="81">
        <f>IF(ISBLANK(D402),"",COUNTA($D$2:D402))</f>
        <v>311</v>
      </c>
      <c r="B402" s="82">
        <f t="shared" si="126"/>
        <v>401</v>
      </c>
      <c r="C402" s="90"/>
      <c r="D402" s="90" t="s">
        <v>677</v>
      </c>
      <c r="E402" s="95">
        <v>1301001</v>
      </c>
      <c r="F402" s="109" t="s">
        <v>1325</v>
      </c>
      <c r="G402" s="109" t="s">
        <v>595</v>
      </c>
      <c r="H402" s="144" t="s">
        <v>955</v>
      </c>
      <c r="I402" s="109" t="s">
        <v>282</v>
      </c>
      <c r="J402" s="109" t="s">
        <v>281</v>
      </c>
      <c r="K402" s="90">
        <v>16</v>
      </c>
      <c r="L402" s="122">
        <v>43040</v>
      </c>
      <c r="M402" s="192">
        <v>43403</v>
      </c>
      <c r="N402" s="88">
        <f t="shared" si="149"/>
        <v>51.857142857142854</v>
      </c>
      <c r="O402" s="90" t="s">
        <v>1634</v>
      </c>
      <c r="P402" s="90">
        <v>16</v>
      </c>
      <c r="Q402" s="92">
        <f t="shared" si="138"/>
        <v>100</v>
      </c>
      <c r="R402" s="93">
        <f t="shared" si="139"/>
        <v>51.857142857142854</v>
      </c>
      <c r="S402" s="93">
        <f t="shared" si="140"/>
        <v>51.857142857142854</v>
      </c>
      <c r="T402" s="93">
        <f t="shared" si="141"/>
        <v>51.857142857142854</v>
      </c>
      <c r="U402" s="94" t="str">
        <f t="shared" si="142"/>
        <v>CUMPLIDA</v>
      </c>
      <c r="V402" s="94" t="str">
        <f t="shared" si="143"/>
        <v>CUMPLIDO</v>
      </c>
      <c r="W402" s="138" t="s">
        <v>215</v>
      </c>
      <c r="X402" s="81" t="str">
        <f t="shared" si="146"/>
        <v>H87R16</v>
      </c>
      <c r="Y402" s="95">
        <f t="shared" si="144"/>
        <v>1</v>
      </c>
      <c r="Z402" s="95" t="str">
        <f t="shared" si="147"/>
        <v>H87R16 - 1</v>
      </c>
      <c r="AA402" s="77">
        <f t="shared" si="128"/>
        <v>5</v>
      </c>
      <c r="AB402" s="77">
        <f t="shared" si="129"/>
        <v>5</v>
      </c>
      <c r="AC402" s="77" t="str">
        <f t="shared" si="145"/>
        <v>H87R16.</v>
      </c>
      <c r="AD402" s="77" t="str">
        <f t="shared" si="130"/>
        <v>H87R16</v>
      </c>
      <c r="AE402" s="141"/>
      <c r="AF402" s="141"/>
    </row>
    <row r="403" spans="1:32" s="2" customFormat="1" ht="350.1" customHeight="1" x14ac:dyDescent="0.2">
      <c r="A403" s="81">
        <f>IF(ISBLANK(D403),"",COUNTA($D$2:D403))</f>
        <v>312</v>
      </c>
      <c r="B403" s="82">
        <f t="shared" si="126"/>
        <v>402</v>
      </c>
      <c r="C403" s="90"/>
      <c r="D403" s="90" t="s">
        <v>678</v>
      </c>
      <c r="E403" s="95">
        <v>1301001</v>
      </c>
      <c r="F403" s="109" t="s">
        <v>777</v>
      </c>
      <c r="G403" s="109" t="s">
        <v>202</v>
      </c>
      <c r="H403" s="109" t="s">
        <v>1582</v>
      </c>
      <c r="I403" s="109" t="s">
        <v>1583</v>
      </c>
      <c r="J403" s="90" t="s">
        <v>1584</v>
      </c>
      <c r="K403" s="90">
        <v>2</v>
      </c>
      <c r="L403" s="122">
        <v>44407</v>
      </c>
      <c r="M403" s="192">
        <v>44742</v>
      </c>
      <c r="N403" s="88">
        <f t="shared" si="149"/>
        <v>47.857142857142854</v>
      </c>
      <c r="O403" s="90" t="s">
        <v>1634</v>
      </c>
      <c r="P403" s="90">
        <v>2</v>
      </c>
      <c r="Q403" s="92">
        <f t="shared" si="138"/>
        <v>100</v>
      </c>
      <c r="R403" s="93">
        <f t="shared" si="139"/>
        <v>47.857142857142854</v>
      </c>
      <c r="S403" s="93">
        <f t="shared" si="140"/>
        <v>47.857142857142854</v>
      </c>
      <c r="T403" s="93">
        <f t="shared" si="141"/>
        <v>47.857142857142854</v>
      </c>
      <c r="U403" s="94" t="str">
        <f t="shared" si="142"/>
        <v>CUMPLIDA</v>
      </c>
      <c r="V403" s="94" t="str">
        <f t="shared" si="143"/>
        <v>CUMPLIDO</v>
      </c>
      <c r="W403" s="138" t="s">
        <v>215</v>
      </c>
      <c r="X403" s="81" t="str">
        <f t="shared" si="146"/>
        <v>H88R16</v>
      </c>
      <c r="Y403" s="95">
        <f t="shared" si="144"/>
        <v>1</v>
      </c>
      <c r="Z403" s="95" t="str">
        <f t="shared" si="147"/>
        <v>H88R16 - 1</v>
      </c>
      <c r="AA403" s="77">
        <f t="shared" si="128"/>
        <v>5</v>
      </c>
      <c r="AB403" s="77">
        <f t="shared" si="129"/>
        <v>5</v>
      </c>
      <c r="AC403" s="77" t="str">
        <f t="shared" si="145"/>
        <v>H88R16</v>
      </c>
      <c r="AD403" s="77" t="str">
        <f t="shared" si="130"/>
        <v>H88R16</v>
      </c>
      <c r="AE403" s="141"/>
      <c r="AF403" s="141"/>
    </row>
    <row r="404" spans="1:32" s="2" customFormat="1" ht="350.1" customHeight="1" x14ac:dyDescent="0.2">
      <c r="A404" s="81">
        <f>IF(ISBLANK(D404),"",COUNTA($D$2:D404))</f>
        <v>313</v>
      </c>
      <c r="B404" s="82">
        <f t="shared" si="126"/>
        <v>403</v>
      </c>
      <c r="C404" s="90"/>
      <c r="D404" s="90" t="s">
        <v>677</v>
      </c>
      <c r="E404" s="95">
        <v>1301001</v>
      </c>
      <c r="F404" s="109" t="s">
        <v>776</v>
      </c>
      <c r="G404" s="109" t="s">
        <v>203</v>
      </c>
      <c r="H404" s="109" t="s">
        <v>283</v>
      </c>
      <c r="I404" s="109" t="s">
        <v>284</v>
      </c>
      <c r="J404" s="90" t="s">
        <v>39</v>
      </c>
      <c r="K404" s="90">
        <v>4</v>
      </c>
      <c r="L404" s="122">
        <v>43040</v>
      </c>
      <c r="M404" s="192">
        <v>43403</v>
      </c>
      <c r="N404" s="88">
        <f t="shared" si="149"/>
        <v>51.857142857142854</v>
      </c>
      <c r="O404" s="90" t="s">
        <v>1634</v>
      </c>
      <c r="P404" s="90">
        <v>4</v>
      </c>
      <c r="Q404" s="92">
        <f t="shared" si="138"/>
        <v>100</v>
      </c>
      <c r="R404" s="93">
        <f t="shared" si="139"/>
        <v>51.857142857142854</v>
      </c>
      <c r="S404" s="93">
        <f t="shared" si="140"/>
        <v>51.857142857142854</v>
      </c>
      <c r="T404" s="93">
        <f t="shared" si="141"/>
        <v>51.857142857142854</v>
      </c>
      <c r="U404" s="94" t="str">
        <f t="shared" si="142"/>
        <v>CUMPLIDA</v>
      </c>
      <c r="V404" s="94" t="str">
        <f t="shared" si="143"/>
        <v>CUMPLIDO</v>
      </c>
      <c r="W404" s="138" t="s">
        <v>215</v>
      </c>
      <c r="X404" s="81" t="str">
        <f t="shared" si="146"/>
        <v>H89R16</v>
      </c>
      <c r="Y404" s="95">
        <f t="shared" si="144"/>
        <v>1</v>
      </c>
      <c r="Z404" s="95" t="str">
        <f t="shared" si="147"/>
        <v>H89R16 - 1</v>
      </c>
      <c r="AA404" s="77">
        <f t="shared" si="128"/>
        <v>5</v>
      </c>
      <c r="AB404" s="77">
        <f t="shared" si="129"/>
        <v>5</v>
      </c>
      <c r="AC404" s="77" t="str">
        <f t="shared" si="145"/>
        <v>H89R16.</v>
      </c>
      <c r="AD404" s="77" t="str">
        <f t="shared" si="130"/>
        <v>H89R16</v>
      </c>
      <c r="AE404" s="141"/>
      <c r="AF404" s="141"/>
    </row>
    <row r="405" spans="1:32" s="2" customFormat="1" ht="350.1" customHeight="1" x14ac:dyDescent="0.2">
      <c r="A405" s="81">
        <f>IF(ISBLANK(D405),"",COUNTA($D$2:D405))</f>
        <v>314</v>
      </c>
      <c r="B405" s="82">
        <f t="shared" si="126"/>
        <v>404</v>
      </c>
      <c r="C405" s="90"/>
      <c r="D405" s="90" t="s">
        <v>677</v>
      </c>
      <c r="E405" s="95">
        <v>1301001</v>
      </c>
      <c r="F405" s="109" t="s">
        <v>788</v>
      </c>
      <c r="G405" s="109" t="s">
        <v>204</v>
      </c>
      <c r="H405" s="109" t="s">
        <v>1585</v>
      </c>
      <c r="I405" s="109" t="s">
        <v>1586</v>
      </c>
      <c r="J405" s="90" t="s">
        <v>1531</v>
      </c>
      <c r="K405" s="90">
        <v>1</v>
      </c>
      <c r="L405" s="122">
        <v>44407</v>
      </c>
      <c r="M405" s="192">
        <v>44561</v>
      </c>
      <c r="N405" s="88">
        <f t="shared" si="149"/>
        <v>22</v>
      </c>
      <c r="O405" s="90" t="s">
        <v>1634</v>
      </c>
      <c r="P405" s="90">
        <v>1</v>
      </c>
      <c r="Q405" s="92">
        <f t="shared" si="138"/>
        <v>100</v>
      </c>
      <c r="R405" s="93">
        <f t="shared" si="139"/>
        <v>22</v>
      </c>
      <c r="S405" s="93">
        <f t="shared" si="140"/>
        <v>22</v>
      </c>
      <c r="T405" s="93">
        <f t="shared" si="141"/>
        <v>22</v>
      </c>
      <c r="U405" s="94" t="str">
        <f t="shared" si="142"/>
        <v>CUMPLIDA</v>
      </c>
      <c r="V405" s="94" t="str">
        <f t="shared" si="143"/>
        <v>CUMPLIDO</v>
      </c>
      <c r="W405" s="138" t="s">
        <v>215</v>
      </c>
      <c r="X405" s="81" t="str">
        <f t="shared" si="146"/>
        <v>H90R16</v>
      </c>
      <c r="Y405" s="95">
        <f t="shared" si="144"/>
        <v>1</v>
      </c>
      <c r="Z405" s="95" t="str">
        <f t="shared" si="147"/>
        <v>H90R16 - 1</v>
      </c>
      <c r="AA405" s="77">
        <f t="shared" si="128"/>
        <v>5</v>
      </c>
      <c r="AB405" s="77">
        <f t="shared" si="129"/>
        <v>5</v>
      </c>
      <c r="AC405" s="77" t="str">
        <f t="shared" si="145"/>
        <v>H90R16.</v>
      </c>
      <c r="AD405" s="77" t="str">
        <f t="shared" si="130"/>
        <v>H90R16</v>
      </c>
      <c r="AE405" s="141"/>
      <c r="AF405" s="141"/>
    </row>
    <row r="406" spans="1:32" s="2" customFormat="1" ht="350.1" customHeight="1" x14ac:dyDescent="0.2">
      <c r="A406" s="81">
        <f>IF(ISBLANK(D406),"",COUNTA($D$2:D406))</f>
        <v>315</v>
      </c>
      <c r="B406" s="82">
        <f t="shared" si="126"/>
        <v>405</v>
      </c>
      <c r="C406" s="90"/>
      <c r="D406" s="90" t="s">
        <v>677</v>
      </c>
      <c r="E406" s="95">
        <v>1301001</v>
      </c>
      <c r="F406" s="109" t="s">
        <v>1587</v>
      </c>
      <c r="G406" s="109" t="s">
        <v>205</v>
      </c>
      <c r="H406" s="109" t="s">
        <v>1580</v>
      </c>
      <c r="I406" s="109" t="s">
        <v>1588</v>
      </c>
      <c r="J406" s="90" t="s">
        <v>1531</v>
      </c>
      <c r="K406" s="90">
        <v>1</v>
      </c>
      <c r="L406" s="122">
        <v>44407</v>
      </c>
      <c r="M406" s="192">
        <v>44561</v>
      </c>
      <c r="N406" s="88">
        <f t="shared" si="149"/>
        <v>22</v>
      </c>
      <c r="O406" s="90" t="s">
        <v>1634</v>
      </c>
      <c r="P406" s="90">
        <v>1</v>
      </c>
      <c r="Q406" s="92">
        <f t="shared" si="138"/>
        <v>100</v>
      </c>
      <c r="R406" s="93">
        <f t="shared" si="139"/>
        <v>22</v>
      </c>
      <c r="S406" s="93">
        <f t="shared" si="140"/>
        <v>22</v>
      </c>
      <c r="T406" s="93">
        <f t="shared" si="141"/>
        <v>22</v>
      </c>
      <c r="U406" s="94" t="str">
        <f t="shared" si="142"/>
        <v>CUMPLIDA</v>
      </c>
      <c r="V406" s="94" t="str">
        <f t="shared" si="143"/>
        <v>CUMPLIDO</v>
      </c>
      <c r="W406" s="138" t="s">
        <v>215</v>
      </c>
      <c r="X406" s="81" t="str">
        <f t="shared" si="146"/>
        <v>H91R16</v>
      </c>
      <c r="Y406" s="95">
        <f t="shared" si="144"/>
        <v>1</v>
      </c>
      <c r="Z406" s="95" t="str">
        <f t="shared" si="147"/>
        <v>H91R16 - 1</v>
      </c>
      <c r="AA406" s="77">
        <f t="shared" si="128"/>
        <v>5</v>
      </c>
      <c r="AB406" s="77">
        <f t="shared" si="129"/>
        <v>5</v>
      </c>
      <c r="AC406" s="77" t="str">
        <f t="shared" si="145"/>
        <v>H91R16.</v>
      </c>
      <c r="AD406" s="77" t="str">
        <f t="shared" si="130"/>
        <v>H91R16</v>
      </c>
      <c r="AE406" s="141"/>
      <c r="AF406" s="141"/>
    </row>
    <row r="407" spans="1:32" s="2" customFormat="1" ht="350.1" customHeight="1" x14ac:dyDescent="0.2">
      <c r="A407" s="81">
        <f>IF(ISBLANK(D407),"",COUNTA($D$2:D407))</f>
        <v>316</v>
      </c>
      <c r="B407" s="82">
        <f t="shared" si="126"/>
        <v>406</v>
      </c>
      <c r="C407" s="90"/>
      <c r="D407" s="90" t="s">
        <v>677</v>
      </c>
      <c r="E407" s="95">
        <v>1301001</v>
      </c>
      <c r="F407" s="109" t="s">
        <v>621</v>
      </c>
      <c r="G407" s="109" t="s">
        <v>206</v>
      </c>
      <c r="H407" s="109" t="s">
        <v>1589</v>
      </c>
      <c r="I407" s="109" t="s">
        <v>1590</v>
      </c>
      <c r="J407" s="90" t="s">
        <v>1531</v>
      </c>
      <c r="K407" s="90">
        <v>1</v>
      </c>
      <c r="L407" s="122">
        <v>44407</v>
      </c>
      <c r="M407" s="192">
        <v>44561</v>
      </c>
      <c r="N407" s="88">
        <f t="shared" si="149"/>
        <v>22</v>
      </c>
      <c r="O407" s="90" t="s">
        <v>1634</v>
      </c>
      <c r="P407" s="90">
        <v>0</v>
      </c>
      <c r="Q407" s="92">
        <f t="shared" si="138"/>
        <v>0</v>
      </c>
      <c r="R407" s="93">
        <f t="shared" si="139"/>
        <v>0</v>
      </c>
      <c r="S407" s="93">
        <f t="shared" si="140"/>
        <v>0</v>
      </c>
      <c r="T407" s="93">
        <f t="shared" si="141"/>
        <v>22</v>
      </c>
      <c r="U407" s="94" t="str">
        <f t="shared" si="142"/>
        <v>VENCIDA</v>
      </c>
      <c r="V407" s="94" t="str">
        <f t="shared" si="143"/>
        <v>VENCIDO</v>
      </c>
      <c r="W407" s="138" t="s">
        <v>215</v>
      </c>
      <c r="X407" s="81" t="str">
        <f t="shared" si="146"/>
        <v>H95R16</v>
      </c>
      <c r="Y407" s="95">
        <f t="shared" si="144"/>
        <v>1</v>
      </c>
      <c r="Z407" s="95" t="str">
        <f t="shared" si="147"/>
        <v>H95R16 - 1</v>
      </c>
      <c r="AA407" s="77">
        <f t="shared" si="128"/>
        <v>1</v>
      </c>
      <c r="AB407" s="77">
        <f t="shared" si="129"/>
        <v>1</v>
      </c>
      <c r="AC407" s="77" t="str">
        <f t="shared" si="145"/>
        <v>H95R16.</v>
      </c>
      <c r="AD407" s="77" t="str">
        <f t="shared" si="130"/>
        <v>H95R16</v>
      </c>
      <c r="AE407" s="141"/>
      <c r="AF407" s="141"/>
    </row>
    <row r="408" spans="1:32" s="2" customFormat="1" ht="350.1" customHeight="1" x14ac:dyDescent="0.2">
      <c r="A408" s="81">
        <f>IF(ISBLANK(D408),"",COUNTA($D$2:D408))</f>
        <v>317</v>
      </c>
      <c r="B408" s="82">
        <f t="shared" si="126"/>
        <v>407</v>
      </c>
      <c r="C408" s="90"/>
      <c r="D408" s="90" t="s">
        <v>678</v>
      </c>
      <c r="E408" s="95">
        <v>1801003</v>
      </c>
      <c r="F408" s="109" t="s">
        <v>348</v>
      </c>
      <c r="G408" s="109" t="s">
        <v>351</v>
      </c>
      <c r="H408" s="109" t="s">
        <v>1106</v>
      </c>
      <c r="I408" s="109" t="s">
        <v>1104</v>
      </c>
      <c r="J408" s="90" t="s">
        <v>1105</v>
      </c>
      <c r="K408" s="90">
        <v>1</v>
      </c>
      <c r="L408" s="122">
        <v>43859</v>
      </c>
      <c r="M408" s="192">
        <v>43921</v>
      </c>
      <c r="N408" s="88">
        <f t="shared" si="149"/>
        <v>8.8571428571428577</v>
      </c>
      <c r="O408" s="90" t="s">
        <v>315</v>
      </c>
      <c r="P408" s="90">
        <v>1</v>
      </c>
      <c r="Q408" s="92">
        <f t="shared" si="138"/>
        <v>100</v>
      </c>
      <c r="R408" s="93">
        <f t="shared" si="139"/>
        <v>8.8571428571428577</v>
      </c>
      <c r="S408" s="93">
        <f t="shared" si="140"/>
        <v>8.8571428571428577</v>
      </c>
      <c r="T408" s="93">
        <f t="shared" si="141"/>
        <v>8.8571428571428577</v>
      </c>
      <c r="U408" s="94" t="str">
        <f t="shared" si="142"/>
        <v>CUMPLIDA</v>
      </c>
      <c r="V408" s="94" t="str">
        <f t="shared" si="143"/>
        <v>VENCIDO</v>
      </c>
      <c r="W408" s="138" t="s">
        <v>215</v>
      </c>
      <c r="X408" s="81" t="str">
        <f t="shared" si="146"/>
        <v>H101R16</v>
      </c>
      <c r="Y408" s="95">
        <f t="shared" si="144"/>
        <v>1</v>
      </c>
      <c r="Z408" s="95" t="str">
        <f t="shared" si="147"/>
        <v>H101R16 - 1</v>
      </c>
      <c r="AA408" s="77">
        <f t="shared" si="128"/>
        <v>5</v>
      </c>
      <c r="AB408" s="77">
        <f t="shared" si="129"/>
        <v>1</v>
      </c>
      <c r="AC408" s="77" t="str">
        <f t="shared" si="145"/>
        <v>H101R16.</v>
      </c>
      <c r="AD408" s="77" t="str">
        <f t="shared" si="130"/>
        <v>H101R16</v>
      </c>
      <c r="AE408" s="141"/>
      <c r="AF408" s="141"/>
    </row>
    <row r="409" spans="1:32" s="2" customFormat="1" ht="350.1" customHeight="1" x14ac:dyDescent="0.2">
      <c r="A409" s="81" t="str">
        <f>IF(ISBLANK(D409),"",COUNTA($D$2:D409))</f>
        <v/>
      </c>
      <c r="B409" s="82">
        <f t="shared" si="126"/>
        <v>408</v>
      </c>
      <c r="C409" s="90"/>
      <c r="D409" s="90"/>
      <c r="E409" s="95">
        <v>1801003</v>
      </c>
      <c r="F409" s="109" t="s">
        <v>349</v>
      </c>
      <c r="G409" s="109" t="s">
        <v>351</v>
      </c>
      <c r="H409" s="109" t="s">
        <v>1912</v>
      </c>
      <c r="I409" s="109" t="s">
        <v>1913</v>
      </c>
      <c r="J409" s="90" t="s">
        <v>1914</v>
      </c>
      <c r="K409" s="90">
        <v>5</v>
      </c>
      <c r="L409" s="122">
        <v>44744</v>
      </c>
      <c r="M409" s="192">
        <v>44926</v>
      </c>
      <c r="N409" s="88">
        <f t="shared" si="149"/>
        <v>26</v>
      </c>
      <c r="O409" s="90" t="s">
        <v>1633</v>
      </c>
      <c r="P409" s="90">
        <v>5</v>
      </c>
      <c r="Q409" s="92">
        <f t="shared" si="138"/>
        <v>100</v>
      </c>
      <c r="R409" s="93">
        <f t="shared" si="139"/>
        <v>26</v>
      </c>
      <c r="S409" s="93">
        <f t="shared" si="140"/>
        <v>26</v>
      </c>
      <c r="T409" s="93">
        <f t="shared" si="141"/>
        <v>26</v>
      </c>
      <c r="U409" s="94" t="str">
        <f t="shared" si="142"/>
        <v>CUMPLIDA</v>
      </c>
      <c r="V409" s="94" t="str">
        <f t="shared" si="143"/>
        <v/>
      </c>
      <c r="W409" s="138" t="s">
        <v>215</v>
      </c>
      <c r="X409" s="81" t="str">
        <f t="shared" si="146"/>
        <v>H101R16</v>
      </c>
      <c r="Y409" s="95">
        <f t="shared" si="144"/>
        <v>2</v>
      </c>
      <c r="Z409" s="95" t="str">
        <f t="shared" si="147"/>
        <v>H101R16 - 2</v>
      </c>
      <c r="AA409" s="77">
        <f t="shared" si="128"/>
        <v>5</v>
      </c>
      <c r="AB409" s="77">
        <f t="shared" si="129"/>
        <v>1</v>
      </c>
      <c r="AC409" s="77" t="str">
        <f t="shared" si="145"/>
        <v>H101R16.</v>
      </c>
      <c r="AD409" s="77" t="str">
        <f t="shared" si="130"/>
        <v>H101R16</v>
      </c>
      <c r="AE409" s="141"/>
      <c r="AF409" s="141"/>
    </row>
    <row r="410" spans="1:32" s="2" customFormat="1" ht="350.1" customHeight="1" x14ac:dyDescent="0.2">
      <c r="A410" s="81" t="str">
        <f>IF(ISBLANK(D410),"",COUNTA($D$2:D410))</f>
        <v/>
      </c>
      <c r="B410" s="82">
        <f t="shared" si="126"/>
        <v>409</v>
      </c>
      <c r="C410" s="90"/>
      <c r="D410" s="90"/>
      <c r="E410" s="95">
        <v>1801003</v>
      </c>
      <c r="F410" s="109" t="s">
        <v>529</v>
      </c>
      <c r="G410" s="109" t="s">
        <v>351</v>
      </c>
      <c r="H410" s="109" t="s">
        <v>531</v>
      </c>
      <c r="I410" s="109" t="s">
        <v>530</v>
      </c>
      <c r="J410" s="90" t="s">
        <v>350</v>
      </c>
      <c r="K410" s="90">
        <v>3</v>
      </c>
      <c r="L410" s="122">
        <v>43050</v>
      </c>
      <c r="M410" s="192">
        <v>43342</v>
      </c>
      <c r="N410" s="88">
        <f t="shared" si="149"/>
        <v>41.714285714285715</v>
      </c>
      <c r="O410" s="90" t="s">
        <v>1638</v>
      </c>
      <c r="P410" s="90">
        <v>0</v>
      </c>
      <c r="Q410" s="92">
        <f t="shared" si="138"/>
        <v>0</v>
      </c>
      <c r="R410" s="93">
        <f t="shared" si="139"/>
        <v>0</v>
      </c>
      <c r="S410" s="93">
        <f t="shared" si="140"/>
        <v>0</v>
      </c>
      <c r="T410" s="93">
        <f t="shared" si="141"/>
        <v>41.714285714285715</v>
      </c>
      <c r="U410" s="94" t="str">
        <f t="shared" si="142"/>
        <v>VENCIDA</v>
      </c>
      <c r="V410" s="94" t="str">
        <f t="shared" si="143"/>
        <v/>
      </c>
      <c r="W410" s="138" t="s">
        <v>215</v>
      </c>
      <c r="X410" s="81" t="str">
        <f t="shared" si="146"/>
        <v>H101R16</v>
      </c>
      <c r="Y410" s="95">
        <f t="shared" si="144"/>
        <v>3</v>
      </c>
      <c r="Z410" s="95" t="str">
        <f t="shared" si="147"/>
        <v>H101R16 - 3</v>
      </c>
      <c r="AA410" s="77">
        <f t="shared" si="128"/>
        <v>1</v>
      </c>
      <c r="AB410" s="77">
        <f t="shared" si="129"/>
        <v>1</v>
      </c>
      <c r="AC410" s="77" t="str">
        <f t="shared" si="145"/>
        <v>H101R16.</v>
      </c>
      <c r="AD410" s="77" t="str">
        <f t="shared" si="130"/>
        <v>H101R16</v>
      </c>
      <c r="AE410" s="141"/>
      <c r="AF410" s="141"/>
    </row>
    <row r="411" spans="1:32" s="2" customFormat="1" ht="350.1" customHeight="1" x14ac:dyDescent="0.2">
      <c r="A411" s="81">
        <f>IF(ISBLANK(D411),"",COUNTA($D$2:D411))</f>
        <v>318</v>
      </c>
      <c r="B411" s="82">
        <f t="shared" si="126"/>
        <v>410</v>
      </c>
      <c r="C411" s="90"/>
      <c r="D411" s="90" t="s">
        <v>677</v>
      </c>
      <c r="E411" s="95">
        <v>1801003</v>
      </c>
      <c r="F411" s="109" t="s">
        <v>461</v>
      </c>
      <c r="G411" s="109" t="s">
        <v>323</v>
      </c>
      <c r="H411" s="109" t="s">
        <v>460</v>
      </c>
      <c r="I411" s="109" t="s">
        <v>317</v>
      </c>
      <c r="J411" s="90" t="s">
        <v>303</v>
      </c>
      <c r="K411" s="90">
        <v>3</v>
      </c>
      <c r="L411" s="122">
        <v>43040</v>
      </c>
      <c r="M411" s="192">
        <v>43403</v>
      </c>
      <c r="N411" s="88">
        <f t="shared" si="149"/>
        <v>51.857142857142854</v>
      </c>
      <c r="O411" s="90" t="s">
        <v>1649</v>
      </c>
      <c r="P411" s="90">
        <v>3</v>
      </c>
      <c r="Q411" s="92">
        <f t="shared" si="138"/>
        <v>100</v>
      </c>
      <c r="R411" s="93">
        <f t="shared" si="139"/>
        <v>51.857142857142854</v>
      </c>
      <c r="S411" s="93">
        <f t="shared" si="140"/>
        <v>51.857142857142854</v>
      </c>
      <c r="T411" s="93">
        <f t="shared" si="141"/>
        <v>51.857142857142854</v>
      </c>
      <c r="U411" s="94" t="str">
        <f t="shared" si="142"/>
        <v>CUMPLIDA</v>
      </c>
      <c r="V411" s="94" t="str">
        <f t="shared" si="143"/>
        <v>CUMPLIDO</v>
      </c>
      <c r="W411" s="138" t="s">
        <v>215</v>
      </c>
      <c r="X411" s="81" t="str">
        <f t="shared" si="146"/>
        <v>H105R16</v>
      </c>
      <c r="Y411" s="95">
        <f t="shared" si="144"/>
        <v>1</v>
      </c>
      <c r="Z411" s="95" t="str">
        <f t="shared" si="147"/>
        <v>H105R16 - 1</v>
      </c>
      <c r="AA411" s="77">
        <f t="shared" si="128"/>
        <v>5</v>
      </c>
      <c r="AB411" s="77">
        <f t="shared" si="129"/>
        <v>5</v>
      </c>
      <c r="AC411" s="77" t="str">
        <f t="shared" si="145"/>
        <v>H105R16.</v>
      </c>
      <c r="AD411" s="77" t="str">
        <f t="shared" si="130"/>
        <v>H105R16</v>
      </c>
      <c r="AE411" s="141"/>
      <c r="AF411" s="141"/>
    </row>
    <row r="412" spans="1:32" s="2" customFormat="1" ht="350.1" customHeight="1" x14ac:dyDescent="0.2">
      <c r="A412" s="81" t="str">
        <f>IF(ISBLANK(D412),"",COUNTA($D$2:D412))</f>
        <v/>
      </c>
      <c r="B412" s="82">
        <f t="shared" si="126"/>
        <v>411</v>
      </c>
      <c r="C412" s="90"/>
      <c r="D412" s="90"/>
      <c r="E412" s="95">
        <v>1801003</v>
      </c>
      <c r="F412" s="109" t="s">
        <v>462</v>
      </c>
      <c r="G412" s="109" t="s">
        <v>323</v>
      </c>
      <c r="H412" s="109" t="s">
        <v>956</v>
      </c>
      <c r="I412" s="109" t="s">
        <v>642</v>
      </c>
      <c r="J412" s="90" t="s">
        <v>459</v>
      </c>
      <c r="K412" s="90">
        <v>3</v>
      </c>
      <c r="L412" s="122">
        <v>43040</v>
      </c>
      <c r="M412" s="192">
        <v>43342</v>
      </c>
      <c r="N412" s="88">
        <v>43.142857142857146</v>
      </c>
      <c r="O412" s="99" t="s">
        <v>1636</v>
      </c>
      <c r="P412" s="90">
        <v>3</v>
      </c>
      <c r="Q412" s="92">
        <f t="shared" si="138"/>
        <v>100</v>
      </c>
      <c r="R412" s="93">
        <f t="shared" si="139"/>
        <v>43.142857142857146</v>
      </c>
      <c r="S412" s="93">
        <f t="shared" si="140"/>
        <v>43.142857142857146</v>
      </c>
      <c r="T412" s="93">
        <f t="shared" si="141"/>
        <v>43.142857142857146</v>
      </c>
      <c r="U412" s="94" t="str">
        <f t="shared" si="142"/>
        <v>CUMPLIDA</v>
      </c>
      <c r="V412" s="94" t="str">
        <f t="shared" si="143"/>
        <v/>
      </c>
      <c r="W412" s="138" t="s">
        <v>215</v>
      </c>
      <c r="X412" s="81" t="str">
        <f t="shared" si="146"/>
        <v>H105R16</v>
      </c>
      <c r="Y412" s="95">
        <f t="shared" si="144"/>
        <v>2</v>
      </c>
      <c r="Z412" s="95" t="str">
        <f t="shared" si="147"/>
        <v>H105R16 - 2</v>
      </c>
      <c r="AA412" s="77">
        <f t="shared" si="128"/>
        <v>5</v>
      </c>
      <c r="AB412" s="77">
        <f t="shared" si="129"/>
        <v>5</v>
      </c>
      <c r="AC412" s="77" t="str">
        <f t="shared" si="145"/>
        <v>H105R16.</v>
      </c>
      <c r="AD412" s="77" t="str">
        <f t="shared" si="130"/>
        <v>H105R16</v>
      </c>
      <c r="AE412" s="141"/>
      <c r="AF412" s="141"/>
    </row>
    <row r="413" spans="1:32" s="2" customFormat="1" ht="350.1" customHeight="1" x14ac:dyDescent="0.2">
      <c r="A413" s="81">
        <f>IF(ISBLANK(D413),"",COUNTA($D$2:D413))</f>
        <v>319</v>
      </c>
      <c r="B413" s="82">
        <f t="shared" ref="B413:B476" si="150">ROW()-1</f>
        <v>412</v>
      </c>
      <c r="C413" s="90"/>
      <c r="D413" s="90" t="s">
        <v>677</v>
      </c>
      <c r="E413" s="95">
        <v>1801003</v>
      </c>
      <c r="F413" s="109" t="s">
        <v>321</v>
      </c>
      <c r="G413" s="109" t="s">
        <v>322</v>
      </c>
      <c r="H413" s="109" t="s">
        <v>318</v>
      </c>
      <c r="I413" s="109" t="s">
        <v>319</v>
      </c>
      <c r="J413" s="90" t="s">
        <v>320</v>
      </c>
      <c r="K413" s="90">
        <v>1</v>
      </c>
      <c r="L413" s="122">
        <v>43101</v>
      </c>
      <c r="M413" s="192">
        <v>43189</v>
      </c>
      <c r="N413" s="88">
        <f t="shared" si="149"/>
        <v>12.571428571428571</v>
      </c>
      <c r="O413" s="90" t="s">
        <v>315</v>
      </c>
      <c r="P413" s="90">
        <v>1</v>
      </c>
      <c r="Q413" s="92">
        <f t="shared" si="138"/>
        <v>100</v>
      </c>
      <c r="R413" s="93">
        <f t="shared" si="139"/>
        <v>12.571428571428571</v>
      </c>
      <c r="S413" s="93">
        <f t="shared" si="140"/>
        <v>12.571428571428571</v>
      </c>
      <c r="T413" s="93">
        <f t="shared" si="141"/>
        <v>12.571428571428571</v>
      </c>
      <c r="U413" s="94" t="str">
        <f t="shared" si="142"/>
        <v>CUMPLIDA</v>
      </c>
      <c r="V413" s="94" t="str">
        <f t="shared" si="143"/>
        <v>CUMPLIDO</v>
      </c>
      <c r="W413" s="138" t="s">
        <v>215</v>
      </c>
      <c r="X413" s="81" t="str">
        <f t="shared" si="146"/>
        <v>H106R16</v>
      </c>
      <c r="Y413" s="95">
        <f t="shared" si="144"/>
        <v>1</v>
      </c>
      <c r="Z413" s="95" t="str">
        <f t="shared" si="147"/>
        <v>H106R16 - 1</v>
      </c>
      <c r="AA413" s="77">
        <f t="shared" si="128"/>
        <v>5</v>
      </c>
      <c r="AB413" s="77">
        <f t="shared" si="129"/>
        <v>5</v>
      </c>
      <c r="AC413" s="77" t="str">
        <f t="shared" si="145"/>
        <v>H106R16.</v>
      </c>
      <c r="AD413" s="77" t="str">
        <f t="shared" si="130"/>
        <v>H106R16</v>
      </c>
      <c r="AE413" s="141"/>
      <c r="AF413" s="141"/>
    </row>
    <row r="414" spans="1:32" s="2" customFormat="1" ht="350.1" customHeight="1" x14ac:dyDescent="0.2">
      <c r="A414" s="81">
        <f>IF(ISBLANK(D414),"",COUNTA($D$2:D414))</f>
        <v>320</v>
      </c>
      <c r="B414" s="82">
        <f t="shared" si="150"/>
        <v>413</v>
      </c>
      <c r="C414" s="90"/>
      <c r="D414" s="90" t="s">
        <v>677</v>
      </c>
      <c r="E414" s="95">
        <v>1802002</v>
      </c>
      <c r="F414" s="109" t="s">
        <v>697</v>
      </c>
      <c r="G414" s="109" t="s">
        <v>207</v>
      </c>
      <c r="H414" s="109" t="s">
        <v>670</v>
      </c>
      <c r="I414" s="109" t="s">
        <v>669</v>
      </c>
      <c r="J414" s="90" t="s">
        <v>8</v>
      </c>
      <c r="K414" s="90">
        <v>1</v>
      </c>
      <c r="L414" s="122">
        <v>43040</v>
      </c>
      <c r="M414" s="192">
        <v>43099</v>
      </c>
      <c r="N414" s="88">
        <f t="shared" ref="N414:N415" si="151">(+M414-L414)/7</f>
        <v>8.4285714285714288</v>
      </c>
      <c r="O414" s="90" t="s">
        <v>315</v>
      </c>
      <c r="P414" s="90">
        <v>0.99</v>
      </c>
      <c r="Q414" s="92">
        <f t="shared" si="138"/>
        <v>99</v>
      </c>
      <c r="R414" s="93">
        <f t="shared" si="139"/>
        <v>8.3442857142857143</v>
      </c>
      <c r="S414" s="93">
        <f t="shared" si="140"/>
        <v>8.3442857142857143</v>
      </c>
      <c r="T414" s="93">
        <f t="shared" si="141"/>
        <v>8.4285714285714288</v>
      </c>
      <c r="U414" s="94" t="str">
        <f t="shared" si="142"/>
        <v>VENCIDA</v>
      </c>
      <c r="V414" s="94" t="str">
        <f t="shared" si="143"/>
        <v>VENCIDO</v>
      </c>
      <c r="W414" s="138" t="s">
        <v>215</v>
      </c>
      <c r="X414" s="81" t="str">
        <f t="shared" si="146"/>
        <v>H116R16</v>
      </c>
      <c r="Y414" s="95">
        <f t="shared" si="144"/>
        <v>1</v>
      </c>
      <c r="Z414" s="95" t="str">
        <f t="shared" si="147"/>
        <v>H116R16 - 1</v>
      </c>
      <c r="AA414" s="77">
        <f t="shared" si="128"/>
        <v>1</v>
      </c>
      <c r="AB414" s="77">
        <f t="shared" si="129"/>
        <v>1</v>
      </c>
      <c r="AC414" s="77" t="str">
        <f t="shared" si="145"/>
        <v>H116R16.</v>
      </c>
      <c r="AD414" s="77" t="str">
        <f t="shared" si="130"/>
        <v>H116R16</v>
      </c>
      <c r="AE414" s="141"/>
      <c r="AF414" s="141"/>
    </row>
    <row r="415" spans="1:32" s="2" customFormat="1" ht="350.1" customHeight="1" x14ac:dyDescent="0.2">
      <c r="A415" s="81">
        <f>IF(ISBLANK(D415),"",COUNTA($D$2:D415))</f>
        <v>321</v>
      </c>
      <c r="B415" s="82">
        <f t="shared" si="150"/>
        <v>414</v>
      </c>
      <c r="C415" s="90"/>
      <c r="D415" s="90" t="s">
        <v>677</v>
      </c>
      <c r="E415" s="95">
        <v>1406100</v>
      </c>
      <c r="F415" s="109" t="s">
        <v>696</v>
      </c>
      <c r="G415" s="109" t="s">
        <v>208</v>
      </c>
      <c r="H415" s="109" t="s">
        <v>423</v>
      </c>
      <c r="I415" s="109" t="s">
        <v>424</v>
      </c>
      <c r="J415" s="90" t="s">
        <v>8</v>
      </c>
      <c r="K415" s="90">
        <v>1</v>
      </c>
      <c r="L415" s="122">
        <v>43040</v>
      </c>
      <c r="M415" s="192">
        <v>43221</v>
      </c>
      <c r="N415" s="88">
        <f t="shared" si="151"/>
        <v>25.857142857142858</v>
      </c>
      <c r="O415" s="90" t="s">
        <v>419</v>
      </c>
      <c r="P415" s="90">
        <v>1</v>
      </c>
      <c r="Q415" s="92">
        <f t="shared" si="138"/>
        <v>100</v>
      </c>
      <c r="R415" s="93">
        <f t="shared" si="139"/>
        <v>25.857142857142858</v>
      </c>
      <c r="S415" s="93">
        <f t="shared" si="140"/>
        <v>25.857142857142858</v>
      </c>
      <c r="T415" s="93">
        <f t="shared" si="141"/>
        <v>25.857142857142858</v>
      </c>
      <c r="U415" s="94" t="str">
        <f t="shared" si="142"/>
        <v>CUMPLIDA</v>
      </c>
      <c r="V415" s="94" t="str">
        <f t="shared" si="143"/>
        <v>CUMPLIDO</v>
      </c>
      <c r="W415" s="138" t="s">
        <v>215</v>
      </c>
      <c r="X415" s="81" t="str">
        <f t="shared" si="146"/>
        <v>H117R16</v>
      </c>
      <c r="Y415" s="95">
        <f t="shared" si="144"/>
        <v>1</v>
      </c>
      <c r="Z415" s="95" t="str">
        <f t="shared" si="147"/>
        <v>H117R16 - 1</v>
      </c>
      <c r="AA415" s="77">
        <f t="shared" ref="AA415:AA478" si="152">IF(U415="VENCIDA",1,IF(U415="PRÓXIMA A VENCER",2,IF(U415="EN TERMINO",3,IF(U415="CON AVANCE",4,IF(U415="CUMPLIDA",5,)))))</f>
        <v>5</v>
      </c>
      <c r="AB415" s="77">
        <f t="shared" ref="AB415:AB478" si="153">IF(Y416=Y415+1,MIN(AA415,AB416),AA415)</f>
        <v>5</v>
      </c>
      <c r="AC415" s="77" t="str">
        <f t="shared" si="145"/>
        <v>H117R16.</v>
      </c>
      <c r="AD415" s="77" t="str">
        <f t="shared" ref="AD415:AD478" si="154">IFERROR(MID(AC415,1,FIND(".",AC415,1)-1),AC415)</f>
        <v>H117R16</v>
      </c>
      <c r="AE415" s="141"/>
      <c r="AF415" s="141"/>
    </row>
    <row r="416" spans="1:32" s="2" customFormat="1" ht="350.1" customHeight="1" x14ac:dyDescent="0.2">
      <c r="A416" s="81">
        <f>IF(ISBLANK(D416),"",COUNTA($D$2:D416))</f>
        <v>322</v>
      </c>
      <c r="B416" s="82">
        <f t="shared" si="150"/>
        <v>415</v>
      </c>
      <c r="C416" s="90"/>
      <c r="D416" s="90" t="s">
        <v>677</v>
      </c>
      <c r="E416" s="95">
        <v>1406100</v>
      </c>
      <c r="F416" s="109" t="s">
        <v>698</v>
      </c>
      <c r="G416" s="109" t="s">
        <v>209</v>
      </c>
      <c r="H416" s="109" t="s">
        <v>425</v>
      </c>
      <c r="I416" s="109" t="s">
        <v>426</v>
      </c>
      <c r="J416" s="90" t="s">
        <v>8</v>
      </c>
      <c r="K416" s="90">
        <v>1</v>
      </c>
      <c r="L416" s="122">
        <v>43040</v>
      </c>
      <c r="M416" s="192">
        <v>43250</v>
      </c>
      <c r="N416" s="88">
        <f t="shared" si="149"/>
        <v>30</v>
      </c>
      <c r="O416" s="90" t="s">
        <v>419</v>
      </c>
      <c r="P416" s="90">
        <v>1</v>
      </c>
      <c r="Q416" s="92">
        <f t="shared" si="138"/>
        <v>100</v>
      </c>
      <c r="R416" s="93">
        <f t="shared" si="139"/>
        <v>30</v>
      </c>
      <c r="S416" s="93">
        <f t="shared" si="140"/>
        <v>30</v>
      </c>
      <c r="T416" s="93">
        <f t="shared" si="141"/>
        <v>30</v>
      </c>
      <c r="U416" s="94" t="str">
        <f t="shared" si="142"/>
        <v>CUMPLIDA</v>
      </c>
      <c r="V416" s="94" t="str">
        <f t="shared" si="143"/>
        <v>CUMPLIDO</v>
      </c>
      <c r="W416" s="138" t="s">
        <v>215</v>
      </c>
      <c r="X416" s="81" t="str">
        <f t="shared" si="146"/>
        <v>H119R16</v>
      </c>
      <c r="Y416" s="95">
        <f t="shared" si="144"/>
        <v>1</v>
      </c>
      <c r="Z416" s="95" t="str">
        <f t="shared" si="147"/>
        <v>H119R16 - 1</v>
      </c>
      <c r="AA416" s="77">
        <f t="shared" si="152"/>
        <v>5</v>
      </c>
      <c r="AB416" s="77">
        <f t="shared" si="153"/>
        <v>5</v>
      </c>
      <c r="AC416" s="77" t="str">
        <f t="shared" si="145"/>
        <v>H119R16.</v>
      </c>
      <c r="AD416" s="77" t="str">
        <f t="shared" si="154"/>
        <v>H119R16</v>
      </c>
      <c r="AE416" s="141"/>
      <c r="AF416" s="141"/>
    </row>
    <row r="417" spans="1:32" s="2" customFormat="1" ht="350.1" customHeight="1" x14ac:dyDescent="0.2">
      <c r="A417" s="81">
        <f>IF(ISBLANK(D417),"",COUNTA($D$2:D417))</f>
        <v>323</v>
      </c>
      <c r="B417" s="82">
        <f t="shared" si="150"/>
        <v>416</v>
      </c>
      <c r="C417" s="90"/>
      <c r="D417" s="90" t="s">
        <v>677</v>
      </c>
      <c r="E417" s="95">
        <v>1101001</v>
      </c>
      <c r="F417" s="109" t="s">
        <v>699</v>
      </c>
      <c r="G417" s="109" t="s">
        <v>210</v>
      </c>
      <c r="H417" s="109" t="s">
        <v>427</v>
      </c>
      <c r="I417" s="109" t="s">
        <v>428</v>
      </c>
      <c r="J417" s="90" t="s">
        <v>429</v>
      </c>
      <c r="K417" s="90">
        <v>2</v>
      </c>
      <c r="L417" s="122">
        <v>43040</v>
      </c>
      <c r="M417" s="192">
        <v>43250</v>
      </c>
      <c r="N417" s="88">
        <f t="shared" si="149"/>
        <v>30</v>
      </c>
      <c r="O417" s="90" t="s">
        <v>419</v>
      </c>
      <c r="P417" s="90">
        <v>2</v>
      </c>
      <c r="Q417" s="92">
        <f t="shared" si="138"/>
        <v>100</v>
      </c>
      <c r="R417" s="93">
        <f t="shared" si="139"/>
        <v>30</v>
      </c>
      <c r="S417" s="93">
        <f t="shared" si="140"/>
        <v>30</v>
      </c>
      <c r="T417" s="93">
        <f t="shared" si="141"/>
        <v>30</v>
      </c>
      <c r="U417" s="94" t="str">
        <f t="shared" si="142"/>
        <v>CUMPLIDA</v>
      </c>
      <c r="V417" s="94" t="str">
        <f t="shared" si="143"/>
        <v>CUMPLIDO</v>
      </c>
      <c r="W417" s="138" t="s">
        <v>215</v>
      </c>
      <c r="X417" s="81" t="str">
        <f t="shared" si="146"/>
        <v>H121R16</v>
      </c>
      <c r="Y417" s="95">
        <f t="shared" si="144"/>
        <v>1</v>
      </c>
      <c r="Z417" s="95" t="str">
        <f t="shared" si="147"/>
        <v>H121R16 - 1</v>
      </c>
      <c r="AA417" s="77">
        <f t="shared" si="152"/>
        <v>5</v>
      </c>
      <c r="AB417" s="77">
        <f t="shared" si="153"/>
        <v>5</v>
      </c>
      <c r="AC417" s="77" t="str">
        <f t="shared" si="145"/>
        <v>H121R16.</v>
      </c>
      <c r="AD417" s="77" t="str">
        <f t="shared" si="154"/>
        <v>H121R16</v>
      </c>
      <c r="AE417" s="141"/>
      <c r="AF417" s="141"/>
    </row>
    <row r="418" spans="1:32" s="2" customFormat="1" ht="350.1" customHeight="1" x14ac:dyDescent="0.2">
      <c r="A418" s="81">
        <f>IF(ISBLANK(D418),"",COUNTA($D$2:D418))</f>
        <v>324</v>
      </c>
      <c r="B418" s="82">
        <f t="shared" si="150"/>
        <v>417</v>
      </c>
      <c r="C418" s="90"/>
      <c r="D418" s="90" t="s">
        <v>678</v>
      </c>
      <c r="E418" s="95">
        <v>1405004</v>
      </c>
      <c r="F418" s="109" t="s">
        <v>700</v>
      </c>
      <c r="G418" s="109" t="s">
        <v>211</v>
      </c>
      <c r="H418" s="109" t="s">
        <v>430</v>
      </c>
      <c r="I418" s="109" t="s">
        <v>431</v>
      </c>
      <c r="J418" s="90" t="s">
        <v>16</v>
      </c>
      <c r="K418" s="90">
        <v>3</v>
      </c>
      <c r="L418" s="122">
        <v>43040</v>
      </c>
      <c r="M418" s="192">
        <v>43342</v>
      </c>
      <c r="N418" s="88">
        <f t="shared" si="149"/>
        <v>43.142857142857146</v>
      </c>
      <c r="O418" s="90" t="s">
        <v>419</v>
      </c>
      <c r="P418" s="90">
        <v>3</v>
      </c>
      <c r="Q418" s="92">
        <f t="shared" si="138"/>
        <v>100</v>
      </c>
      <c r="R418" s="93">
        <f t="shared" si="139"/>
        <v>43.142857142857146</v>
      </c>
      <c r="S418" s="93">
        <f t="shared" si="140"/>
        <v>43.142857142857146</v>
      </c>
      <c r="T418" s="93">
        <f t="shared" si="141"/>
        <v>43.142857142857146</v>
      </c>
      <c r="U418" s="94" t="str">
        <f t="shared" si="142"/>
        <v>CUMPLIDA</v>
      </c>
      <c r="V418" s="94" t="str">
        <f t="shared" si="143"/>
        <v>CUMPLIDO</v>
      </c>
      <c r="W418" s="138" t="s">
        <v>215</v>
      </c>
      <c r="X418" s="81" t="str">
        <f t="shared" si="146"/>
        <v>H123R16</v>
      </c>
      <c r="Y418" s="95">
        <f t="shared" si="144"/>
        <v>1</v>
      </c>
      <c r="Z418" s="95" t="str">
        <f t="shared" si="147"/>
        <v>H123R16 - 1</v>
      </c>
      <c r="AA418" s="77">
        <f t="shared" si="152"/>
        <v>5</v>
      </c>
      <c r="AB418" s="77">
        <f t="shared" si="153"/>
        <v>5</v>
      </c>
      <c r="AC418" s="77" t="str">
        <f t="shared" si="145"/>
        <v>H123R16.</v>
      </c>
      <c r="AD418" s="77" t="str">
        <f t="shared" si="154"/>
        <v>H123R16</v>
      </c>
      <c r="AE418" s="141"/>
      <c r="AF418" s="141"/>
    </row>
    <row r="419" spans="1:32" s="2" customFormat="1" ht="350.1" customHeight="1" x14ac:dyDescent="0.2">
      <c r="A419" s="81">
        <f>IF(ISBLANK(D419),"",COUNTA($D$2:D419))</f>
        <v>325</v>
      </c>
      <c r="B419" s="82">
        <f t="shared" si="150"/>
        <v>418</v>
      </c>
      <c r="C419" s="90"/>
      <c r="D419" s="90" t="s">
        <v>677</v>
      </c>
      <c r="E419" s="95">
        <v>1405004</v>
      </c>
      <c r="F419" s="109" t="s">
        <v>435</v>
      </c>
      <c r="G419" s="109" t="s">
        <v>212</v>
      </c>
      <c r="H419" s="109" t="s">
        <v>432</v>
      </c>
      <c r="I419" s="109" t="s">
        <v>433</v>
      </c>
      <c r="J419" s="90" t="s">
        <v>434</v>
      </c>
      <c r="K419" s="90">
        <v>10</v>
      </c>
      <c r="L419" s="122">
        <v>43040</v>
      </c>
      <c r="M419" s="192">
        <v>43388</v>
      </c>
      <c r="N419" s="88">
        <f t="shared" si="149"/>
        <v>49.714285714285715</v>
      </c>
      <c r="O419" s="90" t="s">
        <v>419</v>
      </c>
      <c r="P419" s="90">
        <v>10</v>
      </c>
      <c r="Q419" s="92">
        <f t="shared" si="138"/>
        <v>100</v>
      </c>
      <c r="R419" s="93">
        <f t="shared" si="139"/>
        <v>49.714285714285715</v>
      </c>
      <c r="S419" s="93">
        <f t="shared" si="140"/>
        <v>49.714285714285715</v>
      </c>
      <c r="T419" s="93">
        <f t="shared" si="141"/>
        <v>49.714285714285715</v>
      </c>
      <c r="U419" s="94" t="str">
        <f t="shared" si="142"/>
        <v>CUMPLIDA</v>
      </c>
      <c r="V419" s="94" t="str">
        <f t="shared" si="143"/>
        <v>CUMPLIDO</v>
      </c>
      <c r="W419" s="138" t="s">
        <v>215</v>
      </c>
      <c r="X419" s="81" t="str">
        <f t="shared" si="146"/>
        <v>H124R16</v>
      </c>
      <c r="Y419" s="95">
        <f t="shared" si="144"/>
        <v>1</v>
      </c>
      <c r="Z419" s="95" t="str">
        <f t="shared" si="147"/>
        <v>H124R16 - 1</v>
      </c>
      <c r="AA419" s="77">
        <f t="shared" si="152"/>
        <v>5</v>
      </c>
      <c r="AB419" s="77">
        <f t="shared" si="153"/>
        <v>5</v>
      </c>
      <c r="AC419" s="77" t="str">
        <f t="shared" si="145"/>
        <v>H124R16.Utilización</v>
      </c>
      <c r="AD419" s="77" t="str">
        <f t="shared" si="154"/>
        <v>H124R16</v>
      </c>
      <c r="AE419" s="141"/>
      <c r="AF419" s="141"/>
    </row>
    <row r="420" spans="1:32" s="2" customFormat="1" ht="350.1" customHeight="1" x14ac:dyDescent="0.2">
      <c r="A420" s="81">
        <f>IF(ISBLANK(D420),"",COUNTA($D$2:D420))</f>
        <v>326</v>
      </c>
      <c r="B420" s="82">
        <f t="shared" si="150"/>
        <v>419</v>
      </c>
      <c r="C420" s="90"/>
      <c r="D420" s="90" t="s">
        <v>677</v>
      </c>
      <c r="E420" s="90">
        <v>1103002</v>
      </c>
      <c r="F420" s="109" t="s">
        <v>126</v>
      </c>
      <c r="G420" s="109" t="s">
        <v>127</v>
      </c>
      <c r="H420" s="109" t="s">
        <v>1152</v>
      </c>
      <c r="I420" s="109" t="s">
        <v>1116</v>
      </c>
      <c r="J420" s="90" t="s">
        <v>1117</v>
      </c>
      <c r="K420" s="90">
        <v>1</v>
      </c>
      <c r="L420" s="122">
        <v>43862</v>
      </c>
      <c r="M420" s="192">
        <v>43979</v>
      </c>
      <c r="N420" s="88">
        <f t="shared" si="149"/>
        <v>16.714285714285715</v>
      </c>
      <c r="O420" s="90" t="s">
        <v>1642</v>
      </c>
      <c r="P420" s="90">
        <v>1</v>
      </c>
      <c r="Q420" s="92">
        <f t="shared" si="138"/>
        <v>100</v>
      </c>
      <c r="R420" s="93">
        <f t="shared" si="139"/>
        <v>16.714285714285715</v>
      </c>
      <c r="S420" s="93">
        <f t="shared" si="140"/>
        <v>16.714285714285715</v>
      </c>
      <c r="T420" s="93">
        <f t="shared" si="141"/>
        <v>16.714285714285715</v>
      </c>
      <c r="U420" s="94" t="str">
        <f t="shared" si="142"/>
        <v>CUMPLIDA</v>
      </c>
      <c r="V420" s="94" t="str">
        <f t="shared" si="143"/>
        <v>CUMPLIDO</v>
      </c>
      <c r="W420" s="138" t="s">
        <v>140</v>
      </c>
      <c r="X420" s="81" t="str">
        <f t="shared" si="146"/>
        <v>H1D16</v>
      </c>
      <c r="Y420" s="95">
        <f t="shared" si="144"/>
        <v>1</v>
      </c>
      <c r="Z420" s="95" t="str">
        <f t="shared" si="147"/>
        <v>H1D16 - 1</v>
      </c>
      <c r="AA420" s="77">
        <f t="shared" si="152"/>
        <v>5</v>
      </c>
      <c r="AB420" s="77">
        <f t="shared" si="153"/>
        <v>5</v>
      </c>
      <c r="AC420" s="77" t="str">
        <f t="shared" si="145"/>
        <v>H1D16.</v>
      </c>
      <c r="AD420" s="77" t="str">
        <f t="shared" si="154"/>
        <v>H1D16</v>
      </c>
      <c r="AE420" s="141"/>
      <c r="AF420" s="141"/>
    </row>
    <row r="421" spans="1:32" s="2" customFormat="1" ht="350.1" customHeight="1" x14ac:dyDescent="0.2">
      <c r="A421" s="81">
        <f>IF(ISBLANK(D421),"",COUNTA($D$2:D421))</f>
        <v>327</v>
      </c>
      <c r="B421" s="82">
        <f t="shared" si="150"/>
        <v>420</v>
      </c>
      <c r="C421" s="90"/>
      <c r="D421" s="90" t="s">
        <v>793</v>
      </c>
      <c r="E421" s="90">
        <v>1103002</v>
      </c>
      <c r="F421" s="109" t="s">
        <v>789</v>
      </c>
      <c r="G421" s="109" t="s">
        <v>517</v>
      </c>
      <c r="H421" s="109" t="s">
        <v>790</v>
      </c>
      <c r="I421" s="109" t="s">
        <v>516</v>
      </c>
      <c r="J421" s="90" t="s">
        <v>327</v>
      </c>
      <c r="K421" s="90">
        <v>1</v>
      </c>
      <c r="L421" s="122">
        <v>43040</v>
      </c>
      <c r="M421" s="192">
        <v>43099</v>
      </c>
      <c r="N421" s="88">
        <f t="shared" si="149"/>
        <v>8.4285714285714288</v>
      </c>
      <c r="O421" s="99" t="s">
        <v>1636</v>
      </c>
      <c r="P421" s="90">
        <v>1</v>
      </c>
      <c r="Q421" s="92">
        <f t="shared" si="138"/>
        <v>100</v>
      </c>
      <c r="R421" s="93">
        <f t="shared" si="139"/>
        <v>8.4285714285714288</v>
      </c>
      <c r="S421" s="93">
        <f t="shared" si="140"/>
        <v>8.4285714285714288</v>
      </c>
      <c r="T421" s="93">
        <f t="shared" si="141"/>
        <v>8.4285714285714288</v>
      </c>
      <c r="U421" s="94" t="str">
        <f t="shared" si="142"/>
        <v>CUMPLIDA</v>
      </c>
      <c r="V421" s="94" t="str">
        <f t="shared" si="143"/>
        <v>CUMPLIDO</v>
      </c>
      <c r="W421" s="138" t="s">
        <v>140</v>
      </c>
      <c r="X421" s="81" t="str">
        <f t="shared" si="146"/>
        <v>H2D16</v>
      </c>
      <c r="Y421" s="95">
        <f t="shared" si="144"/>
        <v>1</v>
      </c>
      <c r="Z421" s="95" t="str">
        <f t="shared" si="147"/>
        <v>H2D16 - 1</v>
      </c>
      <c r="AA421" s="77">
        <f t="shared" si="152"/>
        <v>5</v>
      </c>
      <c r="AB421" s="77">
        <f t="shared" si="153"/>
        <v>5</v>
      </c>
      <c r="AC421" s="77" t="str">
        <f t="shared" si="145"/>
        <v>H2D16.</v>
      </c>
      <c r="AD421" s="77" t="str">
        <f t="shared" si="154"/>
        <v>H2D16</v>
      </c>
      <c r="AE421" s="141"/>
      <c r="AF421" s="141"/>
    </row>
    <row r="422" spans="1:32" s="2" customFormat="1" ht="350.1" customHeight="1" x14ac:dyDescent="0.2">
      <c r="A422" s="81" t="str">
        <f>IF(ISBLANK(D422),"",COUNTA($D$2:D422))</f>
        <v/>
      </c>
      <c r="B422" s="82">
        <f t="shared" si="150"/>
        <v>421</v>
      </c>
      <c r="C422" s="90"/>
      <c r="D422" s="90"/>
      <c r="E422" s="90">
        <v>1103002</v>
      </c>
      <c r="F422" s="109" t="s">
        <v>791</v>
      </c>
      <c r="G422" s="109" t="s">
        <v>128</v>
      </c>
      <c r="H422" s="109" t="s">
        <v>792</v>
      </c>
      <c r="I422" s="109" t="s">
        <v>313</v>
      </c>
      <c r="J422" s="90" t="s">
        <v>314</v>
      </c>
      <c r="K422" s="90">
        <v>1</v>
      </c>
      <c r="L422" s="122">
        <v>43040</v>
      </c>
      <c r="M422" s="192">
        <v>43099</v>
      </c>
      <c r="N422" s="88">
        <f t="shared" si="149"/>
        <v>8.4285714285714288</v>
      </c>
      <c r="O422" s="90" t="s">
        <v>1639</v>
      </c>
      <c r="P422" s="90">
        <v>1</v>
      </c>
      <c r="Q422" s="92">
        <f t="shared" si="138"/>
        <v>100</v>
      </c>
      <c r="R422" s="93">
        <f t="shared" si="139"/>
        <v>8.4285714285714288</v>
      </c>
      <c r="S422" s="93">
        <f t="shared" si="140"/>
        <v>8.4285714285714288</v>
      </c>
      <c r="T422" s="93">
        <f t="shared" si="141"/>
        <v>8.4285714285714288</v>
      </c>
      <c r="U422" s="94" t="str">
        <f t="shared" si="142"/>
        <v>CUMPLIDA</v>
      </c>
      <c r="V422" s="94" t="str">
        <f t="shared" si="143"/>
        <v/>
      </c>
      <c r="W422" s="138" t="s">
        <v>140</v>
      </c>
      <c r="X422" s="81" t="str">
        <f t="shared" si="146"/>
        <v>H2D16</v>
      </c>
      <c r="Y422" s="95">
        <f t="shared" si="144"/>
        <v>2</v>
      </c>
      <c r="Z422" s="95" t="str">
        <f t="shared" si="147"/>
        <v>H2D16 - 2</v>
      </c>
      <c r="AA422" s="77">
        <f t="shared" si="152"/>
        <v>5</v>
      </c>
      <c r="AB422" s="77">
        <f t="shared" si="153"/>
        <v>5</v>
      </c>
      <c r="AC422" s="77" t="str">
        <f t="shared" si="145"/>
        <v>H2D16.</v>
      </c>
      <c r="AD422" s="77" t="str">
        <f t="shared" si="154"/>
        <v>H2D16</v>
      </c>
      <c r="AE422" s="141"/>
      <c r="AF422" s="141"/>
    </row>
    <row r="423" spans="1:32" s="2" customFormat="1" ht="350.1" customHeight="1" x14ac:dyDescent="0.2">
      <c r="A423" s="81">
        <f>IF(ISBLANK(D423),"",COUNTA($D$2:D423))</f>
        <v>328</v>
      </c>
      <c r="B423" s="82">
        <f t="shared" si="150"/>
        <v>422</v>
      </c>
      <c r="C423" s="90"/>
      <c r="D423" s="90" t="s">
        <v>793</v>
      </c>
      <c r="E423" s="90">
        <v>1103002</v>
      </c>
      <c r="F423" s="109" t="s">
        <v>518</v>
      </c>
      <c r="G423" s="109" t="s">
        <v>127</v>
      </c>
      <c r="H423" s="109" t="s">
        <v>1152</v>
      </c>
      <c r="I423" s="109" t="s">
        <v>1116</v>
      </c>
      <c r="J423" s="90" t="s">
        <v>1117</v>
      </c>
      <c r="K423" s="90">
        <v>1</v>
      </c>
      <c r="L423" s="122">
        <v>43862</v>
      </c>
      <c r="M423" s="192">
        <v>43979</v>
      </c>
      <c r="N423" s="88">
        <f t="shared" si="149"/>
        <v>16.714285714285715</v>
      </c>
      <c r="O423" s="90" t="s">
        <v>1642</v>
      </c>
      <c r="P423" s="90">
        <v>1</v>
      </c>
      <c r="Q423" s="92">
        <f t="shared" si="138"/>
        <v>100</v>
      </c>
      <c r="R423" s="93">
        <f t="shared" si="139"/>
        <v>16.714285714285715</v>
      </c>
      <c r="S423" s="93">
        <f t="shared" si="140"/>
        <v>16.714285714285715</v>
      </c>
      <c r="T423" s="93">
        <f t="shared" si="141"/>
        <v>16.714285714285715</v>
      </c>
      <c r="U423" s="94" t="str">
        <f t="shared" si="142"/>
        <v>CUMPLIDA</v>
      </c>
      <c r="V423" s="94" t="str">
        <f t="shared" si="143"/>
        <v>CUMPLIDO</v>
      </c>
      <c r="W423" s="138" t="s">
        <v>140</v>
      </c>
      <c r="X423" s="81" t="str">
        <f t="shared" si="146"/>
        <v>H3D16</v>
      </c>
      <c r="Y423" s="95">
        <f t="shared" si="144"/>
        <v>1</v>
      </c>
      <c r="Z423" s="95" t="str">
        <f t="shared" si="147"/>
        <v>H3D16 - 1</v>
      </c>
      <c r="AA423" s="77">
        <f t="shared" si="152"/>
        <v>5</v>
      </c>
      <c r="AB423" s="77">
        <f t="shared" si="153"/>
        <v>5</v>
      </c>
      <c r="AC423" s="77" t="str">
        <f t="shared" si="145"/>
        <v>H3D16.</v>
      </c>
      <c r="AD423" s="77" t="str">
        <f t="shared" si="154"/>
        <v>H3D16</v>
      </c>
      <c r="AE423" s="141"/>
      <c r="AF423" s="141"/>
    </row>
    <row r="424" spans="1:32" s="2" customFormat="1" ht="350.1" customHeight="1" x14ac:dyDescent="0.2">
      <c r="A424" s="81">
        <f>IF(ISBLANK(D424),"",COUNTA($D$2:D424))</f>
        <v>329</v>
      </c>
      <c r="B424" s="82">
        <f t="shared" si="150"/>
        <v>423</v>
      </c>
      <c r="C424" s="90"/>
      <c r="D424" s="90" t="s">
        <v>793</v>
      </c>
      <c r="E424" s="90">
        <v>1103002</v>
      </c>
      <c r="F424" s="109" t="s">
        <v>221</v>
      </c>
      <c r="G424" s="109" t="s">
        <v>129</v>
      </c>
      <c r="H424" s="109" t="s">
        <v>520</v>
      </c>
      <c r="I424" s="109" t="s">
        <v>519</v>
      </c>
      <c r="J424" s="90" t="s">
        <v>7</v>
      </c>
      <c r="K424" s="90">
        <v>1</v>
      </c>
      <c r="L424" s="122">
        <v>43115</v>
      </c>
      <c r="M424" s="192">
        <v>43159</v>
      </c>
      <c r="N424" s="88">
        <f t="shared" ref="N424:N462" si="155">(+M424-L424)/7</f>
        <v>6.2857142857142856</v>
      </c>
      <c r="O424" s="99" t="s">
        <v>1636</v>
      </c>
      <c r="P424" s="90">
        <v>1</v>
      </c>
      <c r="Q424" s="92">
        <f t="shared" si="138"/>
        <v>100</v>
      </c>
      <c r="R424" s="93">
        <f t="shared" si="139"/>
        <v>6.2857142857142856</v>
      </c>
      <c r="S424" s="93">
        <f t="shared" si="140"/>
        <v>6.2857142857142856</v>
      </c>
      <c r="T424" s="93">
        <f t="shared" si="141"/>
        <v>6.2857142857142856</v>
      </c>
      <c r="U424" s="94" t="str">
        <f t="shared" si="142"/>
        <v>CUMPLIDA</v>
      </c>
      <c r="V424" s="94" t="str">
        <f t="shared" si="143"/>
        <v>CUMPLIDO</v>
      </c>
      <c r="W424" s="138" t="s">
        <v>140</v>
      </c>
      <c r="X424" s="81" t="str">
        <f t="shared" si="146"/>
        <v>H4D16</v>
      </c>
      <c r="Y424" s="95">
        <f t="shared" si="144"/>
        <v>1</v>
      </c>
      <c r="Z424" s="95" t="str">
        <f t="shared" si="147"/>
        <v>H4D16 - 1</v>
      </c>
      <c r="AA424" s="77">
        <f t="shared" si="152"/>
        <v>5</v>
      </c>
      <c r="AB424" s="77">
        <f t="shared" si="153"/>
        <v>5</v>
      </c>
      <c r="AC424" s="77" t="str">
        <f t="shared" si="145"/>
        <v>H4D16.</v>
      </c>
      <c r="AD424" s="77" t="str">
        <f t="shared" si="154"/>
        <v>H4D16</v>
      </c>
      <c r="AE424" s="141"/>
      <c r="AF424" s="141"/>
    </row>
    <row r="425" spans="1:32" s="2" customFormat="1" ht="350.1" customHeight="1" x14ac:dyDescent="0.2">
      <c r="A425" s="81">
        <f>IF(ISBLANK(D425),"",COUNTA($D$2:D425))</f>
        <v>330</v>
      </c>
      <c r="B425" s="82">
        <f t="shared" si="150"/>
        <v>424</v>
      </c>
      <c r="C425" s="90"/>
      <c r="D425" s="90" t="s">
        <v>677</v>
      </c>
      <c r="E425" s="90" t="s">
        <v>143</v>
      </c>
      <c r="F425" s="109" t="s">
        <v>222</v>
      </c>
      <c r="G425" s="109" t="s">
        <v>144</v>
      </c>
      <c r="H425" s="109" t="s">
        <v>574</v>
      </c>
      <c r="I425" s="109" t="s">
        <v>575</v>
      </c>
      <c r="J425" s="90" t="s">
        <v>573</v>
      </c>
      <c r="K425" s="90">
        <v>2</v>
      </c>
      <c r="L425" s="122">
        <v>43040</v>
      </c>
      <c r="M425" s="192">
        <v>43189</v>
      </c>
      <c r="N425" s="88">
        <f t="shared" si="155"/>
        <v>21.285714285714285</v>
      </c>
      <c r="O425" s="90" t="s">
        <v>1638</v>
      </c>
      <c r="P425" s="90">
        <v>0.66710000000000003</v>
      </c>
      <c r="Q425" s="92">
        <f t="shared" si="138"/>
        <v>33.355000000000004</v>
      </c>
      <c r="R425" s="93">
        <f t="shared" si="139"/>
        <v>7.09985</v>
      </c>
      <c r="S425" s="93">
        <f t="shared" si="140"/>
        <v>7.09985</v>
      </c>
      <c r="T425" s="93">
        <f t="shared" si="141"/>
        <v>21.285714285714285</v>
      </c>
      <c r="U425" s="94" t="str">
        <f t="shared" si="142"/>
        <v>VENCIDA</v>
      </c>
      <c r="V425" s="94" t="str">
        <f t="shared" si="143"/>
        <v>VENCIDO</v>
      </c>
      <c r="W425" s="138" t="s">
        <v>163</v>
      </c>
      <c r="X425" s="81" t="str">
        <f t="shared" si="146"/>
        <v>H5ECP</v>
      </c>
      <c r="Y425" s="95">
        <f t="shared" si="144"/>
        <v>1</v>
      </c>
      <c r="Z425" s="95" t="str">
        <f t="shared" si="147"/>
        <v>H5ECP - 1</v>
      </c>
      <c r="AA425" s="77">
        <f t="shared" si="152"/>
        <v>1</v>
      </c>
      <c r="AB425" s="77">
        <f t="shared" si="153"/>
        <v>1</v>
      </c>
      <c r="AC425" s="77" t="str">
        <f t="shared" si="145"/>
        <v>H5ECP.</v>
      </c>
      <c r="AD425" s="77" t="str">
        <f t="shared" si="154"/>
        <v>H5ECP</v>
      </c>
      <c r="AE425" s="141"/>
      <c r="AF425" s="141"/>
    </row>
    <row r="426" spans="1:32" s="2" customFormat="1" ht="350.1" customHeight="1" x14ac:dyDescent="0.2">
      <c r="A426" s="81">
        <f>IF(ISBLANK(D426),"",COUNTA($D$2:D426))</f>
        <v>331</v>
      </c>
      <c r="B426" s="82">
        <f t="shared" si="150"/>
        <v>425</v>
      </c>
      <c r="C426" s="90"/>
      <c r="D426" s="90" t="s">
        <v>677</v>
      </c>
      <c r="E426" s="90" t="s">
        <v>143</v>
      </c>
      <c r="F426" s="109" t="s">
        <v>622</v>
      </c>
      <c r="G426" s="109" t="s">
        <v>145</v>
      </c>
      <c r="H426" s="109" t="s">
        <v>576</v>
      </c>
      <c r="I426" s="109" t="s">
        <v>577</v>
      </c>
      <c r="J426" s="90" t="s">
        <v>573</v>
      </c>
      <c r="K426" s="90">
        <v>2</v>
      </c>
      <c r="L426" s="122">
        <v>43040</v>
      </c>
      <c r="M426" s="192">
        <v>43189</v>
      </c>
      <c r="N426" s="88">
        <f t="shared" si="155"/>
        <v>21.285714285714285</v>
      </c>
      <c r="O426" s="90" t="s">
        <v>1638</v>
      </c>
      <c r="P426" s="90">
        <v>0.85699999999999998</v>
      </c>
      <c r="Q426" s="92">
        <f t="shared" si="138"/>
        <v>42.85</v>
      </c>
      <c r="R426" s="93">
        <f t="shared" si="139"/>
        <v>9.1209285714285713</v>
      </c>
      <c r="S426" s="93">
        <f t="shared" si="140"/>
        <v>9.1209285714285713</v>
      </c>
      <c r="T426" s="93">
        <f t="shared" si="141"/>
        <v>21.285714285714285</v>
      </c>
      <c r="U426" s="94" t="str">
        <f t="shared" si="142"/>
        <v>VENCIDA</v>
      </c>
      <c r="V426" s="94" t="str">
        <f t="shared" si="143"/>
        <v>VENCIDO</v>
      </c>
      <c r="W426" s="138" t="s">
        <v>163</v>
      </c>
      <c r="X426" s="81" t="str">
        <f t="shared" si="146"/>
        <v>H6ECP</v>
      </c>
      <c r="Y426" s="95">
        <f t="shared" si="144"/>
        <v>1</v>
      </c>
      <c r="Z426" s="95" t="str">
        <f t="shared" si="147"/>
        <v>H6ECP - 1</v>
      </c>
      <c r="AA426" s="77">
        <f t="shared" si="152"/>
        <v>1</v>
      </c>
      <c r="AB426" s="77">
        <f t="shared" si="153"/>
        <v>1</v>
      </c>
      <c r="AC426" s="77" t="str">
        <f t="shared" si="145"/>
        <v>H6ECP.</v>
      </c>
      <c r="AD426" s="77" t="str">
        <f t="shared" si="154"/>
        <v>H6ECP</v>
      </c>
      <c r="AE426" s="141"/>
      <c r="AF426" s="141"/>
    </row>
    <row r="427" spans="1:32" s="2" customFormat="1" ht="350.1" customHeight="1" x14ac:dyDescent="0.2">
      <c r="A427" s="81">
        <f>IF(ISBLANK(D427),"",COUNTA($D$2:D427))</f>
        <v>332</v>
      </c>
      <c r="B427" s="82">
        <f t="shared" si="150"/>
        <v>426</v>
      </c>
      <c r="C427" s="90"/>
      <c r="D427" s="90" t="s">
        <v>677</v>
      </c>
      <c r="E427" s="90" t="s">
        <v>18</v>
      </c>
      <c r="F427" s="109" t="s">
        <v>769</v>
      </c>
      <c r="G427" s="109" t="s">
        <v>146</v>
      </c>
      <c r="H427" s="109" t="s">
        <v>771</v>
      </c>
      <c r="I427" s="109" t="s">
        <v>578</v>
      </c>
      <c r="J427" s="90" t="s">
        <v>8</v>
      </c>
      <c r="K427" s="90">
        <v>1</v>
      </c>
      <c r="L427" s="122">
        <v>43040</v>
      </c>
      <c r="M427" s="192">
        <v>43099</v>
      </c>
      <c r="N427" s="88">
        <f t="shared" si="155"/>
        <v>8.4285714285714288</v>
      </c>
      <c r="O427" s="90" t="s">
        <v>1638</v>
      </c>
      <c r="P427" s="90">
        <v>1</v>
      </c>
      <c r="Q427" s="92">
        <f t="shared" si="138"/>
        <v>100</v>
      </c>
      <c r="R427" s="93">
        <f t="shared" si="139"/>
        <v>8.4285714285714288</v>
      </c>
      <c r="S427" s="93">
        <f t="shared" si="140"/>
        <v>8.4285714285714288</v>
      </c>
      <c r="T427" s="93">
        <f t="shared" si="141"/>
        <v>8.4285714285714288</v>
      </c>
      <c r="U427" s="94" t="str">
        <f t="shared" si="142"/>
        <v>CUMPLIDA</v>
      </c>
      <c r="V427" s="94" t="str">
        <f t="shared" si="143"/>
        <v>VENCIDO</v>
      </c>
      <c r="W427" s="138" t="s">
        <v>163</v>
      </c>
      <c r="X427" s="81" t="str">
        <f t="shared" si="146"/>
        <v>H7ECP</v>
      </c>
      <c r="Y427" s="95">
        <f t="shared" si="144"/>
        <v>1</v>
      </c>
      <c r="Z427" s="95" t="str">
        <f t="shared" si="147"/>
        <v>H7ECP - 1</v>
      </c>
      <c r="AA427" s="77">
        <f t="shared" si="152"/>
        <v>5</v>
      </c>
      <c r="AB427" s="77">
        <f t="shared" si="153"/>
        <v>1</v>
      </c>
      <c r="AC427" s="77" t="str">
        <f t="shared" si="145"/>
        <v>H7ECP.</v>
      </c>
      <c r="AD427" s="77" t="str">
        <f t="shared" si="154"/>
        <v>H7ECP</v>
      </c>
      <c r="AE427" s="141"/>
      <c r="AF427" s="141"/>
    </row>
    <row r="428" spans="1:32" s="2" customFormat="1" ht="350.1" customHeight="1" x14ac:dyDescent="0.2">
      <c r="A428" s="81" t="str">
        <f>IF(ISBLANK(D428),"",COUNTA($D$2:D428))</f>
        <v/>
      </c>
      <c r="B428" s="82">
        <f t="shared" si="150"/>
        <v>427</v>
      </c>
      <c r="C428" s="90"/>
      <c r="D428" s="90"/>
      <c r="E428" s="90" t="s">
        <v>18</v>
      </c>
      <c r="F428" s="109" t="s">
        <v>816</v>
      </c>
      <c r="G428" s="109" t="s">
        <v>147</v>
      </c>
      <c r="H428" s="109" t="s">
        <v>770</v>
      </c>
      <c r="I428" s="109" t="s">
        <v>579</v>
      </c>
      <c r="J428" s="90" t="s">
        <v>7</v>
      </c>
      <c r="K428" s="90">
        <v>1</v>
      </c>
      <c r="L428" s="122">
        <v>43040</v>
      </c>
      <c r="M428" s="192">
        <v>43099</v>
      </c>
      <c r="N428" s="88">
        <f t="shared" si="155"/>
        <v>8.4285714285714288</v>
      </c>
      <c r="O428" s="90" t="s">
        <v>1638</v>
      </c>
      <c r="P428" s="90">
        <v>1</v>
      </c>
      <c r="Q428" s="92">
        <f t="shared" si="138"/>
        <v>100</v>
      </c>
      <c r="R428" s="93">
        <f t="shared" si="139"/>
        <v>8.4285714285714288</v>
      </c>
      <c r="S428" s="93">
        <f t="shared" si="140"/>
        <v>8.4285714285714288</v>
      </c>
      <c r="T428" s="93">
        <f t="shared" si="141"/>
        <v>8.4285714285714288</v>
      </c>
      <c r="U428" s="94" t="str">
        <f t="shared" si="142"/>
        <v>CUMPLIDA</v>
      </c>
      <c r="V428" s="94" t="str">
        <f t="shared" si="143"/>
        <v/>
      </c>
      <c r="W428" s="138" t="s">
        <v>163</v>
      </c>
      <c r="X428" s="81" t="str">
        <f t="shared" si="146"/>
        <v>H7ECP</v>
      </c>
      <c r="Y428" s="95">
        <f t="shared" si="144"/>
        <v>2</v>
      </c>
      <c r="Z428" s="95" t="str">
        <f t="shared" si="147"/>
        <v>H7ECP - 2</v>
      </c>
      <c r="AA428" s="77">
        <f t="shared" si="152"/>
        <v>5</v>
      </c>
      <c r="AB428" s="77">
        <f t="shared" si="153"/>
        <v>1</v>
      </c>
      <c r="AC428" s="77" t="str">
        <f t="shared" si="145"/>
        <v>H7ECP.</v>
      </c>
      <c r="AD428" s="77" t="str">
        <f t="shared" si="154"/>
        <v>H7ECP</v>
      </c>
      <c r="AE428" s="141"/>
      <c r="AF428" s="141"/>
    </row>
    <row r="429" spans="1:32" s="2" customFormat="1" ht="350.1" customHeight="1" x14ac:dyDescent="0.2">
      <c r="A429" s="81" t="str">
        <f>IF(ISBLANK(D429),"",COUNTA($D$2:D429))</f>
        <v/>
      </c>
      <c r="B429" s="82">
        <f t="shared" si="150"/>
        <v>428</v>
      </c>
      <c r="C429" s="90"/>
      <c r="D429" s="90"/>
      <c r="E429" s="90" t="s">
        <v>18</v>
      </c>
      <c r="F429" s="109" t="s">
        <v>1571</v>
      </c>
      <c r="G429" s="109" t="s">
        <v>147</v>
      </c>
      <c r="H429" s="109" t="s">
        <v>772</v>
      </c>
      <c r="I429" s="109" t="s">
        <v>580</v>
      </c>
      <c r="J429" s="90" t="s">
        <v>132</v>
      </c>
      <c r="K429" s="90">
        <v>2</v>
      </c>
      <c r="L429" s="122">
        <v>43040</v>
      </c>
      <c r="M429" s="192">
        <v>43189</v>
      </c>
      <c r="N429" s="88">
        <f t="shared" si="155"/>
        <v>21.285714285714285</v>
      </c>
      <c r="O429" s="90" t="s">
        <v>1638</v>
      </c>
      <c r="P429" s="90">
        <v>1</v>
      </c>
      <c r="Q429" s="92">
        <f t="shared" si="138"/>
        <v>50</v>
      </c>
      <c r="R429" s="93">
        <f t="shared" si="139"/>
        <v>10.642857142857142</v>
      </c>
      <c r="S429" s="93">
        <f t="shared" si="140"/>
        <v>10.642857142857142</v>
      </c>
      <c r="T429" s="93">
        <f t="shared" si="141"/>
        <v>21.285714285714285</v>
      </c>
      <c r="U429" s="94" t="str">
        <f t="shared" si="142"/>
        <v>VENCIDA</v>
      </c>
      <c r="V429" s="94" t="str">
        <f t="shared" si="143"/>
        <v/>
      </c>
      <c r="W429" s="138" t="s">
        <v>163</v>
      </c>
      <c r="X429" s="81" t="str">
        <f t="shared" si="146"/>
        <v>H7ECP</v>
      </c>
      <c r="Y429" s="95">
        <f t="shared" si="144"/>
        <v>3</v>
      </c>
      <c r="Z429" s="95" t="str">
        <f t="shared" si="147"/>
        <v>H7ECP - 3</v>
      </c>
      <c r="AA429" s="77">
        <f t="shared" si="152"/>
        <v>1</v>
      </c>
      <c r="AB429" s="77">
        <f t="shared" si="153"/>
        <v>1</v>
      </c>
      <c r="AC429" s="77" t="str">
        <f t="shared" si="145"/>
        <v>H7ECP.</v>
      </c>
      <c r="AD429" s="77" t="str">
        <f t="shared" si="154"/>
        <v>H7ECP</v>
      </c>
      <c r="AE429" s="141"/>
      <c r="AF429" s="141"/>
    </row>
    <row r="430" spans="1:32" s="2" customFormat="1" ht="350.1" customHeight="1" x14ac:dyDescent="0.2">
      <c r="A430" s="81">
        <f>IF(ISBLANK(D430),"",COUNTA($D$2:D430))</f>
        <v>333</v>
      </c>
      <c r="B430" s="82">
        <f t="shared" si="150"/>
        <v>429</v>
      </c>
      <c r="C430" s="90"/>
      <c r="D430" s="90" t="s">
        <v>677</v>
      </c>
      <c r="E430" s="90" t="s">
        <v>18</v>
      </c>
      <c r="F430" s="109" t="s">
        <v>623</v>
      </c>
      <c r="G430" s="109" t="s">
        <v>148</v>
      </c>
      <c r="H430" s="109" t="s">
        <v>581</v>
      </c>
      <c r="I430" s="109" t="s">
        <v>582</v>
      </c>
      <c r="J430" s="90" t="s">
        <v>8</v>
      </c>
      <c r="K430" s="90">
        <v>1</v>
      </c>
      <c r="L430" s="122">
        <v>43040</v>
      </c>
      <c r="M430" s="192">
        <v>43099</v>
      </c>
      <c r="N430" s="88">
        <f t="shared" si="155"/>
        <v>8.4285714285714288</v>
      </c>
      <c r="O430" s="90" t="s">
        <v>1638</v>
      </c>
      <c r="P430" s="90">
        <v>0</v>
      </c>
      <c r="Q430" s="92">
        <f t="shared" si="138"/>
        <v>0</v>
      </c>
      <c r="R430" s="93">
        <f t="shared" si="139"/>
        <v>0</v>
      </c>
      <c r="S430" s="93">
        <f t="shared" si="140"/>
        <v>0</v>
      </c>
      <c r="T430" s="93">
        <f t="shared" si="141"/>
        <v>8.4285714285714288</v>
      </c>
      <c r="U430" s="94" t="str">
        <f t="shared" si="142"/>
        <v>VENCIDA</v>
      </c>
      <c r="V430" s="94" t="str">
        <f t="shared" si="143"/>
        <v>VENCIDO</v>
      </c>
      <c r="W430" s="138" t="s">
        <v>163</v>
      </c>
      <c r="X430" s="81" t="str">
        <f t="shared" si="146"/>
        <v>H8ECP</v>
      </c>
      <c r="Y430" s="95">
        <f t="shared" si="144"/>
        <v>1</v>
      </c>
      <c r="Z430" s="95" t="str">
        <f t="shared" si="147"/>
        <v>H8ECP - 1</v>
      </c>
      <c r="AA430" s="77">
        <f t="shared" si="152"/>
        <v>1</v>
      </c>
      <c r="AB430" s="77">
        <f t="shared" si="153"/>
        <v>1</v>
      </c>
      <c r="AC430" s="77" t="str">
        <f t="shared" si="145"/>
        <v>H8ECP.</v>
      </c>
      <c r="AD430" s="77" t="str">
        <f t="shared" si="154"/>
        <v>H8ECP</v>
      </c>
      <c r="AE430" s="141"/>
      <c r="AF430" s="141"/>
    </row>
    <row r="431" spans="1:32" s="2" customFormat="1" ht="350.1" customHeight="1" x14ac:dyDescent="0.2">
      <c r="A431" s="81">
        <f>IF(ISBLANK(D431),"",COUNTA($D$2:D431))</f>
        <v>334</v>
      </c>
      <c r="B431" s="82">
        <f t="shared" si="150"/>
        <v>430</v>
      </c>
      <c r="C431" s="90"/>
      <c r="D431" s="90" t="s">
        <v>677</v>
      </c>
      <c r="E431" s="90" t="s">
        <v>14</v>
      </c>
      <c r="F431" s="109" t="s">
        <v>701</v>
      </c>
      <c r="G431" s="109" t="s">
        <v>149</v>
      </c>
      <c r="H431" s="109" t="s">
        <v>583</v>
      </c>
      <c r="I431" s="109" t="s">
        <v>584</v>
      </c>
      <c r="J431" s="90" t="s">
        <v>39</v>
      </c>
      <c r="K431" s="90">
        <v>3</v>
      </c>
      <c r="L431" s="122">
        <v>43040</v>
      </c>
      <c r="M431" s="192">
        <v>43342</v>
      </c>
      <c r="N431" s="88">
        <f t="shared" si="155"/>
        <v>43.142857142857146</v>
      </c>
      <c r="O431" s="90" t="s">
        <v>1638</v>
      </c>
      <c r="P431" s="90">
        <v>0</v>
      </c>
      <c r="Q431" s="92">
        <f t="shared" si="138"/>
        <v>0</v>
      </c>
      <c r="R431" s="93">
        <f t="shared" si="139"/>
        <v>0</v>
      </c>
      <c r="S431" s="93">
        <f t="shared" si="140"/>
        <v>0</v>
      </c>
      <c r="T431" s="93">
        <f t="shared" si="141"/>
        <v>43.142857142857146</v>
      </c>
      <c r="U431" s="94" t="str">
        <f t="shared" si="142"/>
        <v>VENCIDA</v>
      </c>
      <c r="V431" s="94" t="str">
        <f t="shared" si="143"/>
        <v>VENCIDO</v>
      </c>
      <c r="W431" s="138" t="s">
        <v>163</v>
      </c>
      <c r="X431" s="81" t="str">
        <f t="shared" si="146"/>
        <v>H10ECP</v>
      </c>
      <c r="Y431" s="95">
        <f t="shared" si="144"/>
        <v>1</v>
      </c>
      <c r="Z431" s="95" t="str">
        <f t="shared" si="147"/>
        <v>H10ECP - 1</v>
      </c>
      <c r="AA431" s="77">
        <f t="shared" si="152"/>
        <v>1</v>
      </c>
      <c r="AB431" s="77">
        <f t="shared" si="153"/>
        <v>1</v>
      </c>
      <c r="AC431" s="77" t="str">
        <f t="shared" si="145"/>
        <v>H10ECP.</v>
      </c>
      <c r="AD431" s="77" t="str">
        <f t="shared" si="154"/>
        <v>H10ECP</v>
      </c>
      <c r="AE431" s="141"/>
      <c r="AF431" s="141"/>
    </row>
    <row r="432" spans="1:32" s="2" customFormat="1" ht="350.1" customHeight="1" x14ac:dyDescent="0.2">
      <c r="A432" s="81">
        <f>IF(ISBLANK(D432),"",COUNTA($D$2:D432))</f>
        <v>335</v>
      </c>
      <c r="B432" s="82">
        <f t="shared" si="150"/>
        <v>431</v>
      </c>
      <c r="C432" s="90"/>
      <c r="D432" s="90" t="s">
        <v>801</v>
      </c>
      <c r="E432" s="90" t="s">
        <v>14</v>
      </c>
      <c r="F432" s="109" t="s">
        <v>494</v>
      </c>
      <c r="G432" s="109" t="s">
        <v>150</v>
      </c>
      <c r="H432" s="109" t="s">
        <v>498</v>
      </c>
      <c r="I432" s="109" t="s">
        <v>496</v>
      </c>
      <c r="J432" s="90" t="s">
        <v>497</v>
      </c>
      <c r="K432" s="90">
        <v>2</v>
      </c>
      <c r="L432" s="122">
        <v>43040</v>
      </c>
      <c r="M432" s="192">
        <v>43099</v>
      </c>
      <c r="N432" s="88">
        <f t="shared" si="155"/>
        <v>8.4285714285714288</v>
      </c>
      <c r="O432" s="99" t="s">
        <v>1636</v>
      </c>
      <c r="P432" s="90">
        <v>2</v>
      </c>
      <c r="Q432" s="92">
        <f t="shared" si="138"/>
        <v>100</v>
      </c>
      <c r="R432" s="93">
        <f t="shared" si="139"/>
        <v>8.4285714285714288</v>
      </c>
      <c r="S432" s="93">
        <f t="shared" si="140"/>
        <v>8.4285714285714288</v>
      </c>
      <c r="T432" s="93">
        <f t="shared" si="141"/>
        <v>8.4285714285714288</v>
      </c>
      <c r="U432" s="94" t="str">
        <f t="shared" si="142"/>
        <v>CUMPLIDA</v>
      </c>
      <c r="V432" s="94" t="str">
        <f t="shared" si="143"/>
        <v>CUMPLIDO</v>
      </c>
      <c r="W432" s="138" t="s">
        <v>163</v>
      </c>
      <c r="X432" s="81" t="str">
        <f t="shared" si="146"/>
        <v>H11ECP</v>
      </c>
      <c r="Y432" s="95">
        <f t="shared" si="144"/>
        <v>1</v>
      </c>
      <c r="Z432" s="95" t="str">
        <f t="shared" si="147"/>
        <v>H11ECP - 1</v>
      </c>
      <c r="AA432" s="77">
        <f t="shared" si="152"/>
        <v>5</v>
      </c>
      <c r="AB432" s="77">
        <f t="shared" si="153"/>
        <v>5</v>
      </c>
      <c r="AC432" s="77" t="str">
        <f t="shared" si="145"/>
        <v>H11ECP.</v>
      </c>
      <c r="AD432" s="77" t="str">
        <f t="shared" si="154"/>
        <v>H11ECP</v>
      </c>
      <c r="AE432" s="141"/>
      <c r="AF432" s="141"/>
    </row>
    <row r="433" spans="1:32" s="2" customFormat="1" ht="350.1" customHeight="1" x14ac:dyDescent="0.2">
      <c r="A433" s="81" t="str">
        <f>IF(ISBLANK(D433),"",COUNTA($D$2:D433))</f>
        <v/>
      </c>
      <c r="B433" s="82">
        <f t="shared" si="150"/>
        <v>432</v>
      </c>
      <c r="C433" s="90"/>
      <c r="D433" s="90"/>
      <c r="E433" s="90" t="s">
        <v>14</v>
      </c>
      <c r="F433" s="109" t="s">
        <v>495</v>
      </c>
      <c r="G433" s="109" t="s">
        <v>150</v>
      </c>
      <c r="H433" s="109" t="s">
        <v>499</v>
      </c>
      <c r="I433" s="109" t="s">
        <v>240</v>
      </c>
      <c r="J433" s="90" t="s">
        <v>521</v>
      </c>
      <c r="K433" s="95">
        <v>2</v>
      </c>
      <c r="L433" s="145">
        <v>43040</v>
      </c>
      <c r="M433" s="205">
        <v>43099</v>
      </c>
      <c r="N433" s="88">
        <f t="shared" si="155"/>
        <v>8.4285714285714288</v>
      </c>
      <c r="O433" s="90" t="s">
        <v>1631</v>
      </c>
      <c r="P433" s="90">
        <v>2</v>
      </c>
      <c r="Q433" s="92">
        <f t="shared" si="138"/>
        <v>100</v>
      </c>
      <c r="R433" s="93">
        <f t="shared" si="139"/>
        <v>8.4285714285714288</v>
      </c>
      <c r="S433" s="93">
        <f t="shared" si="140"/>
        <v>8.4285714285714288</v>
      </c>
      <c r="T433" s="93">
        <f t="shared" si="141"/>
        <v>8.4285714285714288</v>
      </c>
      <c r="U433" s="94" t="str">
        <f t="shared" si="142"/>
        <v>CUMPLIDA</v>
      </c>
      <c r="V433" s="94" t="str">
        <f t="shared" si="143"/>
        <v/>
      </c>
      <c r="W433" s="138" t="s">
        <v>163</v>
      </c>
      <c r="X433" s="81" t="str">
        <f t="shared" si="146"/>
        <v>H11ECP</v>
      </c>
      <c r="Y433" s="95">
        <f t="shared" si="144"/>
        <v>2</v>
      </c>
      <c r="Z433" s="95" t="str">
        <f t="shared" si="147"/>
        <v>H11ECP - 2</v>
      </c>
      <c r="AA433" s="77">
        <f t="shared" si="152"/>
        <v>5</v>
      </c>
      <c r="AB433" s="77">
        <f t="shared" si="153"/>
        <v>5</v>
      </c>
      <c r="AC433" s="77" t="str">
        <f t="shared" si="145"/>
        <v>H11ECP.</v>
      </c>
      <c r="AD433" s="77" t="str">
        <f t="shared" si="154"/>
        <v>H11ECP</v>
      </c>
      <c r="AE433" s="141"/>
      <c r="AF433" s="141"/>
    </row>
    <row r="434" spans="1:32" s="2" customFormat="1" ht="350.1" customHeight="1" x14ac:dyDescent="0.2">
      <c r="A434" s="81">
        <f>IF(ISBLANK(D434),"",COUNTA($D$2:D434))</f>
        <v>336</v>
      </c>
      <c r="B434" s="82">
        <f t="shared" si="150"/>
        <v>433</v>
      </c>
      <c r="C434" s="90"/>
      <c r="D434" s="90" t="s">
        <v>801</v>
      </c>
      <c r="E434" s="90" t="s">
        <v>18</v>
      </c>
      <c r="F434" s="109" t="s">
        <v>223</v>
      </c>
      <c r="G434" s="109" t="s">
        <v>151</v>
      </c>
      <c r="H434" s="109" t="s">
        <v>1152</v>
      </c>
      <c r="I434" s="109" t="s">
        <v>1116</v>
      </c>
      <c r="J434" s="90" t="s">
        <v>1117</v>
      </c>
      <c r="K434" s="90">
        <v>1</v>
      </c>
      <c r="L434" s="122">
        <v>43862</v>
      </c>
      <c r="M434" s="192">
        <v>43979</v>
      </c>
      <c r="N434" s="88">
        <f t="shared" si="155"/>
        <v>16.714285714285715</v>
      </c>
      <c r="O434" s="90" t="s">
        <v>1642</v>
      </c>
      <c r="P434" s="90">
        <v>1</v>
      </c>
      <c r="Q434" s="92">
        <f t="shared" si="138"/>
        <v>100</v>
      </c>
      <c r="R434" s="93">
        <f t="shared" si="139"/>
        <v>16.714285714285715</v>
      </c>
      <c r="S434" s="93">
        <f t="shared" si="140"/>
        <v>16.714285714285715</v>
      </c>
      <c r="T434" s="93">
        <f t="shared" si="141"/>
        <v>16.714285714285715</v>
      </c>
      <c r="U434" s="94" t="str">
        <f t="shared" si="142"/>
        <v>CUMPLIDA</v>
      </c>
      <c r="V434" s="94" t="str">
        <f t="shared" si="143"/>
        <v>CUMPLIDO</v>
      </c>
      <c r="W434" s="138" t="s">
        <v>163</v>
      </c>
      <c r="X434" s="81" t="str">
        <f t="shared" si="146"/>
        <v>H12ECP</v>
      </c>
      <c r="Y434" s="95">
        <f t="shared" si="144"/>
        <v>1</v>
      </c>
      <c r="Z434" s="95" t="str">
        <f t="shared" si="147"/>
        <v>H12ECP - 1</v>
      </c>
      <c r="AA434" s="77">
        <f t="shared" si="152"/>
        <v>5</v>
      </c>
      <c r="AB434" s="77">
        <f t="shared" si="153"/>
        <v>5</v>
      </c>
      <c r="AC434" s="77" t="str">
        <f t="shared" si="145"/>
        <v>H12ECP.</v>
      </c>
      <c r="AD434" s="77" t="str">
        <f t="shared" si="154"/>
        <v>H12ECP</v>
      </c>
      <c r="AE434" s="141"/>
      <c r="AF434" s="141"/>
    </row>
    <row r="435" spans="1:32" s="2" customFormat="1" ht="350.1" customHeight="1" x14ac:dyDescent="0.2">
      <c r="A435" s="81">
        <f>IF(ISBLANK(D435),"",COUNTA($D$2:D435))</f>
        <v>337</v>
      </c>
      <c r="B435" s="82">
        <f t="shared" si="150"/>
        <v>434</v>
      </c>
      <c r="C435" s="90"/>
      <c r="D435" s="90" t="s">
        <v>677</v>
      </c>
      <c r="E435" s="90" t="s">
        <v>22</v>
      </c>
      <c r="F435" s="109" t="s">
        <v>702</v>
      </c>
      <c r="G435" s="109" t="s">
        <v>152</v>
      </c>
      <c r="H435" s="109" t="s">
        <v>500</v>
      </c>
      <c r="I435" s="109" t="s">
        <v>501</v>
      </c>
      <c r="J435" s="90" t="s">
        <v>370</v>
      </c>
      <c r="K435" s="90">
        <v>1</v>
      </c>
      <c r="L435" s="122">
        <v>43115</v>
      </c>
      <c r="M435" s="192">
        <v>43159</v>
      </c>
      <c r="N435" s="88">
        <f t="shared" si="155"/>
        <v>6.2857142857142856</v>
      </c>
      <c r="O435" s="99" t="s">
        <v>1636</v>
      </c>
      <c r="P435" s="90">
        <v>1</v>
      </c>
      <c r="Q435" s="92">
        <f t="shared" si="138"/>
        <v>100</v>
      </c>
      <c r="R435" s="93">
        <f t="shared" si="139"/>
        <v>6.2857142857142856</v>
      </c>
      <c r="S435" s="93">
        <f t="shared" si="140"/>
        <v>6.2857142857142856</v>
      </c>
      <c r="T435" s="93">
        <f t="shared" si="141"/>
        <v>6.2857142857142856</v>
      </c>
      <c r="U435" s="94" t="str">
        <f t="shared" si="142"/>
        <v>CUMPLIDA</v>
      </c>
      <c r="V435" s="94" t="str">
        <f t="shared" si="143"/>
        <v>CUMPLIDO</v>
      </c>
      <c r="W435" s="138" t="s">
        <v>163</v>
      </c>
      <c r="X435" s="81" t="str">
        <f t="shared" si="146"/>
        <v>H13ECP</v>
      </c>
      <c r="Y435" s="95">
        <f t="shared" si="144"/>
        <v>1</v>
      </c>
      <c r="Z435" s="95" t="str">
        <f t="shared" si="147"/>
        <v>H13ECP - 1</v>
      </c>
      <c r="AA435" s="77">
        <f t="shared" si="152"/>
        <v>5</v>
      </c>
      <c r="AB435" s="77">
        <f t="shared" si="153"/>
        <v>5</v>
      </c>
      <c r="AC435" s="77" t="str">
        <f t="shared" si="145"/>
        <v>H13ECP.</v>
      </c>
      <c r="AD435" s="77" t="str">
        <f t="shared" si="154"/>
        <v>H13ECP</v>
      </c>
      <c r="AE435" s="141"/>
      <c r="AF435" s="141"/>
    </row>
    <row r="436" spans="1:32" s="2" customFormat="1" ht="350.1" customHeight="1" x14ac:dyDescent="0.2">
      <c r="A436" s="81">
        <f>IF(ISBLANK(D436),"",COUNTA($D$2:D436))</f>
        <v>338</v>
      </c>
      <c r="B436" s="82">
        <f t="shared" si="150"/>
        <v>435</v>
      </c>
      <c r="C436" s="90"/>
      <c r="D436" s="90" t="s">
        <v>793</v>
      </c>
      <c r="E436" s="90" t="s">
        <v>14</v>
      </c>
      <c r="F436" s="109" t="s">
        <v>410</v>
      </c>
      <c r="G436" s="109" t="s">
        <v>153</v>
      </c>
      <c r="H436" s="109" t="s">
        <v>411</v>
      </c>
      <c r="I436" s="109" t="s">
        <v>406</v>
      </c>
      <c r="J436" s="90" t="s">
        <v>407</v>
      </c>
      <c r="K436" s="90">
        <v>1</v>
      </c>
      <c r="L436" s="122">
        <v>43040</v>
      </c>
      <c r="M436" s="192">
        <v>43281</v>
      </c>
      <c r="N436" s="88">
        <f t="shared" si="155"/>
        <v>34.428571428571431</v>
      </c>
      <c r="O436" s="90" t="s">
        <v>1633</v>
      </c>
      <c r="P436" s="90">
        <v>1</v>
      </c>
      <c r="Q436" s="92">
        <f t="shared" si="138"/>
        <v>100</v>
      </c>
      <c r="R436" s="93">
        <f t="shared" si="139"/>
        <v>34.428571428571431</v>
      </c>
      <c r="S436" s="93">
        <f t="shared" si="140"/>
        <v>34.428571428571431</v>
      </c>
      <c r="T436" s="93">
        <f t="shared" si="141"/>
        <v>34.428571428571431</v>
      </c>
      <c r="U436" s="94" t="str">
        <f t="shared" si="142"/>
        <v>CUMPLIDA</v>
      </c>
      <c r="V436" s="94" t="str">
        <f t="shared" si="143"/>
        <v>CUMPLIDO</v>
      </c>
      <c r="W436" s="138" t="s">
        <v>163</v>
      </c>
      <c r="X436" s="81" t="str">
        <f t="shared" si="146"/>
        <v>H15ECP</v>
      </c>
      <c r="Y436" s="95">
        <f t="shared" si="144"/>
        <v>1</v>
      </c>
      <c r="Z436" s="95" t="str">
        <f t="shared" si="147"/>
        <v>H15ECP - 1</v>
      </c>
      <c r="AA436" s="77">
        <f t="shared" si="152"/>
        <v>5</v>
      </c>
      <c r="AB436" s="77">
        <f t="shared" si="153"/>
        <v>5</v>
      </c>
      <c r="AC436" s="77" t="str">
        <f t="shared" si="145"/>
        <v>H15ECP.</v>
      </c>
      <c r="AD436" s="77" t="str">
        <f t="shared" si="154"/>
        <v>H15ECP</v>
      </c>
      <c r="AE436" s="141"/>
      <c r="AF436" s="141"/>
    </row>
    <row r="437" spans="1:32" s="2" customFormat="1" ht="350.1" customHeight="1" x14ac:dyDescent="0.2">
      <c r="A437" s="81" t="str">
        <f>IF(ISBLANK(D437),"",COUNTA($D$2:D437))</f>
        <v/>
      </c>
      <c r="B437" s="82">
        <f t="shared" si="150"/>
        <v>436</v>
      </c>
      <c r="C437" s="90"/>
      <c r="D437" s="90"/>
      <c r="E437" s="90" t="s">
        <v>14</v>
      </c>
      <c r="F437" s="109" t="s">
        <v>643</v>
      </c>
      <c r="G437" s="109" t="s">
        <v>154</v>
      </c>
      <c r="H437" s="109" t="s">
        <v>412</v>
      </c>
      <c r="I437" s="109" t="s">
        <v>408</v>
      </c>
      <c r="J437" s="90" t="s">
        <v>8</v>
      </c>
      <c r="K437" s="90">
        <v>3</v>
      </c>
      <c r="L437" s="122">
        <v>43040</v>
      </c>
      <c r="M437" s="192">
        <v>43403</v>
      </c>
      <c r="N437" s="88">
        <f t="shared" si="155"/>
        <v>51.857142857142854</v>
      </c>
      <c r="O437" s="90" t="s">
        <v>1633</v>
      </c>
      <c r="P437" s="90">
        <v>3</v>
      </c>
      <c r="Q437" s="92">
        <f t="shared" si="138"/>
        <v>100</v>
      </c>
      <c r="R437" s="93">
        <f t="shared" si="139"/>
        <v>51.857142857142854</v>
      </c>
      <c r="S437" s="93">
        <f t="shared" si="140"/>
        <v>51.857142857142854</v>
      </c>
      <c r="T437" s="93">
        <f t="shared" si="141"/>
        <v>51.857142857142854</v>
      </c>
      <c r="U437" s="94" t="str">
        <f t="shared" si="142"/>
        <v>CUMPLIDA</v>
      </c>
      <c r="V437" s="94" t="str">
        <f t="shared" si="143"/>
        <v/>
      </c>
      <c r="W437" s="138" t="s">
        <v>163</v>
      </c>
      <c r="X437" s="81" t="str">
        <f t="shared" si="146"/>
        <v>H15ECP</v>
      </c>
      <c r="Y437" s="95">
        <f t="shared" si="144"/>
        <v>2</v>
      </c>
      <c r="Z437" s="95" t="str">
        <f t="shared" si="147"/>
        <v>H15ECP - 2</v>
      </c>
      <c r="AA437" s="77">
        <f t="shared" si="152"/>
        <v>5</v>
      </c>
      <c r="AB437" s="77">
        <f t="shared" si="153"/>
        <v>5</v>
      </c>
      <c r="AC437" s="77" t="str">
        <f t="shared" si="145"/>
        <v>H15ECP.</v>
      </c>
      <c r="AD437" s="77" t="str">
        <f t="shared" si="154"/>
        <v>H15ECP</v>
      </c>
      <c r="AE437" s="141"/>
      <c r="AF437" s="141"/>
    </row>
    <row r="438" spans="1:32" s="2" customFormat="1" ht="350.1" customHeight="1" x14ac:dyDescent="0.2">
      <c r="A438" s="81" t="str">
        <f>IF(ISBLANK(D438),"",COUNTA($D$2:D438))</f>
        <v/>
      </c>
      <c r="B438" s="82">
        <f t="shared" si="150"/>
        <v>437</v>
      </c>
      <c r="C438" s="90"/>
      <c r="D438" s="90"/>
      <c r="E438" s="90" t="s">
        <v>14</v>
      </c>
      <c r="F438" s="109" t="s">
        <v>1611</v>
      </c>
      <c r="G438" s="109" t="s">
        <v>36</v>
      </c>
      <c r="H438" s="109" t="s">
        <v>413</v>
      </c>
      <c r="I438" s="146" t="s">
        <v>1484</v>
      </c>
      <c r="J438" s="90" t="s">
        <v>8</v>
      </c>
      <c r="K438" s="90">
        <v>2</v>
      </c>
      <c r="L438" s="122">
        <v>43040</v>
      </c>
      <c r="M438" s="192">
        <v>43403</v>
      </c>
      <c r="N438" s="88">
        <f t="shared" si="155"/>
        <v>51.857142857142854</v>
      </c>
      <c r="O438" s="90" t="s">
        <v>1633</v>
      </c>
      <c r="P438" s="90">
        <v>2</v>
      </c>
      <c r="Q438" s="92">
        <f t="shared" si="138"/>
        <v>100</v>
      </c>
      <c r="R438" s="93">
        <f t="shared" si="139"/>
        <v>51.857142857142854</v>
      </c>
      <c r="S438" s="93">
        <f t="shared" si="140"/>
        <v>51.857142857142854</v>
      </c>
      <c r="T438" s="93">
        <f t="shared" si="141"/>
        <v>51.857142857142854</v>
      </c>
      <c r="U438" s="94" t="str">
        <f t="shared" si="142"/>
        <v>CUMPLIDA</v>
      </c>
      <c r="V438" s="94" t="str">
        <f t="shared" si="143"/>
        <v/>
      </c>
      <c r="W438" s="138" t="s">
        <v>163</v>
      </c>
      <c r="X438" s="81" t="str">
        <f t="shared" si="146"/>
        <v>H15ECP</v>
      </c>
      <c r="Y438" s="95">
        <f t="shared" si="144"/>
        <v>3</v>
      </c>
      <c r="Z438" s="95" t="str">
        <f t="shared" si="147"/>
        <v>H15ECP - 3</v>
      </c>
      <c r="AA438" s="77">
        <f t="shared" si="152"/>
        <v>5</v>
      </c>
      <c r="AB438" s="77">
        <f t="shared" si="153"/>
        <v>5</v>
      </c>
      <c r="AC438" s="77" t="str">
        <f t="shared" si="145"/>
        <v>H15ECP.</v>
      </c>
      <c r="AD438" s="77" t="str">
        <f t="shared" si="154"/>
        <v>H15ECP</v>
      </c>
      <c r="AE438" s="141"/>
      <c r="AF438" s="141"/>
    </row>
    <row r="439" spans="1:32" s="2" customFormat="1" ht="350.1" customHeight="1" x14ac:dyDescent="0.2">
      <c r="A439" s="81" t="str">
        <f>IF(ISBLANK(D439),"",COUNTA($D$2:D439))</f>
        <v/>
      </c>
      <c r="B439" s="82">
        <f t="shared" si="150"/>
        <v>438</v>
      </c>
      <c r="C439" s="90"/>
      <c r="D439" s="90"/>
      <c r="E439" s="90" t="s">
        <v>14</v>
      </c>
      <c r="F439" s="109" t="s">
        <v>414</v>
      </c>
      <c r="G439" s="109" t="s">
        <v>167</v>
      </c>
      <c r="H439" s="109" t="s">
        <v>957</v>
      </c>
      <c r="I439" s="109" t="s">
        <v>409</v>
      </c>
      <c r="J439" s="90" t="s">
        <v>8</v>
      </c>
      <c r="K439" s="90">
        <v>3</v>
      </c>
      <c r="L439" s="122">
        <v>43040</v>
      </c>
      <c r="M439" s="192">
        <v>43403</v>
      </c>
      <c r="N439" s="88">
        <f t="shared" si="155"/>
        <v>51.857142857142854</v>
      </c>
      <c r="O439" s="90" t="s">
        <v>1633</v>
      </c>
      <c r="P439" s="90">
        <v>3</v>
      </c>
      <c r="Q439" s="92">
        <f t="shared" si="138"/>
        <v>100</v>
      </c>
      <c r="R439" s="93">
        <f t="shared" si="139"/>
        <v>51.857142857142854</v>
      </c>
      <c r="S439" s="93">
        <f t="shared" si="140"/>
        <v>51.857142857142854</v>
      </c>
      <c r="T439" s="93">
        <f t="shared" si="141"/>
        <v>51.857142857142854</v>
      </c>
      <c r="U439" s="94" t="str">
        <f t="shared" si="142"/>
        <v>CUMPLIDA</v>
      </c>
      <c r="V439" s="94" t="str">
        <f t="shared" si="143"/>
        <v/>
      </c>
      <c r="W439" s="138" t="s">
        <v>163</v>
      </c>
      <c r="X439" s="81" t="str">
        <f t="shared" si="146"/>
        <v>H15ECP</v>
      </c>
      <c r="Y439" s="95">
        <f t="shared" si="144"/>
        <v>4</v>
      </c>
      <c r="Z439" s="95" t="str">
        <f t="shared" si="147"/>
        <v>H15ECP - 4</v>
      </c>
      <c r="AA439" s="77">
        <f t="shared" si="152"/>
        <v>5</v>
      </c>
      <c r="AB439" s="77">
        <f t="shared" si="153"/>
        <v>5</v>
      </c>
      <c r="AC439" s="77" t="str">
        <f t="shared" si="145"/>
        <v>H15ECP.</v>
      </c>
      <c r="AD439" s="77" t="str">
        <f t="shared" si="154"/>
        <v>H15ECP</v>
      </c>
      <c r="AE439" s="141"/>
      <c r="AF439" s="141"/>
    </row>
    <row r="440" spans="1:32" s="2" customFormat="1" ht="350.1" customHeight="1" x14ac:dyDescent="0.2">
      <c r="A440" s="81">
        <f>IF(ISBLANK(D440),"",COUNTA($D$2:D440))</f>
        <v>339</v>
      </c>
      <c r="B440" s="82">
        <f t="shared" si="150"/>
        <v>439</v>
      </c>
      <c r="C440" s="90"/>
      <c r="D440" s="90" t="s">
        <v>1216</v>
      </c>
      <c r="E440" s="90" t="s">
        <v>14</v>
      </c>
      <c r="F440" s="109" t="s">
        <v>671</v>
      </c>
      <c r="G440" s="109" t="s">
        <v>155</v>
      </c>
      <c r="H440" s="109" t="s">
        <v>504</v>
      </c>
      <c r="I440" s="109" t="s">
        <v>508</v>
      </c>
      <c r="J440" s="90" t="s">
        <v>502</v>
      </c>
      <c r="K440" s="90">
        <v>1</v>
      </c>
      <c r="L440" s="122">
        <v>43040</v>
      </c>
      <c r="M440" s="192">
        <v>43069</v>
      </c>
      <c r="N440" s="88">
        <f t="shared" si="155"/>
        <v>4.1428571428571432</v>
      </c>
      <c r="O440" s="99" t="s">
        <v>1636</v>
      </c>
      <c r="P440" s="90">
        <v>1</v>
      </c>
      <c r="Q440" s="92">
        <f t="shared" si="138"/>
        <v>100</v>
      </c>
      <c r="R440" s="93">
        <f t="shared" si="139"/>
        <v>4.1428571428571432</v>
      </c>
      <c r="S440" s="93">
        <f t="shared" si="140"/>
        <v>4.1428571428571432</v>
      </c>
      <c r="T440" s="93">
        <f t="shared" si="141"/>
        <v>4.1428571428571432</v>
      </c>
      <c r="U440" s="94" t="str">
        <f t="shared" si="142"/>
        <v>CUMPLIDA</v>
      </c>
      <c r="V440" s="94" t="str">
        <f t="shared" si="143"/>
        <v>CUMPLIDO</v>
      </c>
      <c r="W440" s="138" t="s">
        <v>163</v>
      </c>
      <c r="X440" s="81" t="str">
        <f t="shared" si="146"/>
        <v>H16ECP</v>
      </c>
      <c r="Y440" s="95">
        <f t="shared" si="144"/>
        <v>1</v>
      </c>
      <c r="Z440" s="95" t="str">
        <f t="shared" si="147"/>
        <v>H16ECP - 1</v>
      </c>
      <c r="AA440" s="77">
        <f t="shared" si="152"/>
        <v>5</v>
      </c>
      <c r="AB440" s="77">
        <f t="shared" si="153"/>
        <v>5</v>
      </c>
      <c r="AC440" s="77" t="str">
        <f t="shared" si="145"/>
        <v>H16ECP.</v>
      </c>
      <c r="AD440" s="77" t="str">
        <f t="shared" si="154"/>
        <v>H16ECP</v>
      </c>
      <c r="AE440" s="141"/>
      <c r="AF440" s="141"/>
    </row>
    <row r="441" spans="1:32" s="2" customFormat="1" ht="350.1" customHeight="1" x14ac:dyDescent="0.2">
      <c r="A441" s="81" t="str">
        <f>IF(ISBLANK(D441),"",COUNTA($D$2:D441))</f>
        <v/>
      </c>
      <c r="B441" s="82">
        <f t="shared" si="150"/>
        <v>440</v>
      </c>
      <c r="C441" s="90"/>
      <c r="D441" s="90"/>
      <c r="E441" s="90" t="s">
        <v>14</v>
      </c>
      <c r="F441" s="109" t="s">
        <v>1572</v>
      </c>
      <c r="G441" s="109" t="s">
        <v>507</v>
      </c>
      <c r="H441" s="109" t="s">
        <v>505</v>
      </c>
      <c r="I441" s="109" t="s">
        <v>506</v>
      </c>
      <c r="J441" s="139" t="s">
        <v>503</v>
      </c>
      <c r="K441" s="90">
        <v>1</v>
      </c>
      <c r="L441" s="122">
        <v>43132</v>
      </c>
      <c r="M441" s="192">
        <v>43160</v>
      </c>
      <c r="N441" s="88">
        <f t="shared" si="155"/>
        <v>4</v>
      </c>
      <c r="O441" s="99" t="s">
        <v>1636</v>
      </c>
      <c r="P441" s="90">
        <v>1</v>
      </c>
      <c r="Q441" s="92">
        <f t="shared" si="138"/>
        <v>100</v>
      </c>
      <c r="R441" s="93">
        <f t="shared" si="139"/>
        <v>4</v>
      </c>
      <c r="S441" s="93">
        <f t="shared" si="140"/>
        <v>4</v>
      </c>
      <c r="T441" s="93">
        <f t="shared" si="141"/>
        <v>4</v>
      </c>
      <c r="U441" s="94" t="str">
        <f t="shared" si="142"/>
        <v>CUMPLIDA</v>
      </c>
      <c r="V441" s="94" t="str">
        <f t="shared" si="143"/>
        <v/>
      </c>
      <c r="W441" s="138" t="s">
        <v>163</v>
      </c>
      <c r="X441" s="81" t="str">
        <f t="shared" si="146"/>
        <v>H16ECP</v>
      </c>
      <c r="Y441" s="95">
        <f t="shared" si="144"/>
        <v>2</v>
      </c>
      <c r="Z441" s="95" t="str">
        <f t="shared" si="147"/>
        <v>H16ECP - 2</v>
      </c>
      <c r="AA441" s="77">
        <f t="shared" si="152"/>
        <v>5</v>
      </c>
      <c r="AB441" s="77">
        <f t="shared" si="153"/>
        <v>5</v>
      </c>
      <c r="AC441" s="77" t="str">
        <f t="shared" si="145"/>
        <v>H16ECP.</v>
      </c>
      <c r="AD441" s="77" t="str">
        <f t="shared" si="154"/>
        <v>H16ECP</v>
      </c>
      <c r="AE441" s="141"/>
      <c r="AF441" s="141"/>
    </row>
    <row r="442" spans="1:32" s="2" customFormat="1" ht="350.1" customHeight="1" x14ac:dyDescent="0.2">
      <c r="A442" s="81" t="str">
        <f>IF(ISBLANK(D442),"",COUNTA($D$2:D442))</f>
        <v/>
      </c>
      <c r="B442" s="82">
        <f t="shared" si="150"/>
        <v>441</v>
      </c>
      <c r="C442" s="90"/>
      <c r="D442" s="90"/>
      <c r="E442" s="90" t="s">
        <v>14</v>
      </c>
      <c r="F442" s="109" t="s">
        <v>1613</v>
      </c>
      <c r="G442" s="109" t="s">
        <v>156</v>
      </c>
      <c r="H442" s="109" t="s">
        <v>596</v>
      </c>
      <c r="I442" s="109" t="s">
        <v>358</v>
      </c>
      <c r="J442" s="90" t="s">
        <v>359</v>
      </c>
      <c r="K442" s="90">
        <v>1</v>
      </c>
      <c r="L442" s="122">
        <v>43040</v>
      </c>
      <c r="M442" s="192">
        <v>43250</v>
      </c>
      <c r="N442" s="88">
        <f t="shared" si="155"/>
        <v>30</v>
      </c>
      <c r="O442" s="90" t="s">
        <v>1633</v>
      </c>
      <c r="P442" s="90">
        <v>1</v>
      </c>
      <c r="Q442" s="92">
        <f t="shared" si="138"/>
        <v>100</v>
      </c>
      <c r="R442" s="93">
        <f t="shared" si="139"/>
        <v>30</v>
      </c>
      <c r="S442" s="93">
        <f t="shared" si="140"/>
        <v>30</v>
      </c>
      <c r="T442" s="93">
        <f t="shared" si="141"/>
        <v>30</v>
      </c>
      <c r="U442" s="94" t="str">
        <f t="shared" si="142"/>
        <v>CUMPLIDA</v>
      </c>
      <c r="V442" s="94" t="str">
        <f t="shared" si="143"/>
        <v/>
      </c>
      <c r="W442" s="138" t="s">
        <v>163</v>
      </c>
      <c r="X442" s="81" t="str">
        <f t="shared" si="146"/>
        <v>H16ECP</v>
      </c>
      <c r="Y442" s="95">
        <f t="shared" si="144"/>
        <v>3</v>
      </c>
      <c r="Z442" s="95" t="str">
        <f t="shared" si="147"/>
        <v>H16ECP - 3</v>
      </c>
      <c r="AA442" s="77">
        <f t="shared" si="152"/>
        <v>5</v>
      </c>
      <c r="AB442" s="77">
        <f t="shared" si="153"/>
        <v>5</v>
      </c>
      <c r="AC442" s="77" t="str">
        <f t="shared" si="145"/>
        <v>H16ECP.</v>
      </c>
      <c r="AD442" s="77" t="str">
        <f t="shared" si="154"/>
        <v>H16ECP</v>
      </c>
      <c r="AE442" s="141"/>
      <c r="AF442" s="141"/>
    </row>
    <row r="443" spans="1:32" s="2" customFormat="1" ht="350.1" customHeight="1" x14ac:dyDescent="0.2">
      <c r="A443" s="81">
        <f>IF(ISBLANK(D443),"",COUNTA($D$2:D443))</f>
        <v>340</v>
      </c>
      <c r="B443" s="82">
        <f t="shared" si="150"/>
        <v>442</v>
      </c>
      <c r="C443" s="90"/>
      <c r="D443" s="90" t="s">
        <v>677</v>
      </c>
      <c r="E443" s="90" t="s">
        <v>157</v>
      </c>
      <c r="F443" s="109" t="s">
        <v>224</v>
      </c>
      <c r="G443" s="109" t="s">
        <v>158</v>
      </c>
      <c r="H443" s="109" t="s">
        <v>624</v>
      </c>
      <c r="I443" s="109" t="s">
        <v>625</v>
      </c>
      <c r="J443" s="90" t="s">
        <v>8</v>
      </c>
      <c r="K443" s="90">
        <v>1</v>
      </c>
      <c r="L443" s="122">
        <v>43040</v>
      </c>
      <c r="M443" s="192">
        <v>43099</v>
      </c>
      <c r="N443" s="88">
        <f t="shared" si="155"/>
        <v>8.4285714285714288</v>
      </c>
      <c r="O443" s="90" t="s">
        <v>1638</v>
      </c>
      <c r="P443" s="90">
        <v>0.5</v>
      </c>
      <c r="Q443" s="92">
        <f t="shared" si="138"/>
        <v>50</v>
      </c>
      <c r="R443" s="93">
        <f t="shared" si="139"/>
        <v>4.2142857142857144</v>
      </c>
      <c r="S443" s="93">
        <f t="shared" si="140"/>
        <v>4.2142857142857144</v>
      </c>
      <c r="T443" s="93">
        <f t="shared" si="141"/>
        <v>8.4285714285714288</v>
      </c>
      <c r="U443" s="94" t="str">
        <f t="shared" si="142"/>
        <v>VENCIDA</v>
      </c>
      <c r="V443" s="94" t="str">
        <f t="shared" si="143"/>
        <v>VENCIDO</v>
      </c>
      <c r="W443" s="138" t="s">
        <v>163</v>
      </c>
      <c r="X443" s="81" t="str">
        <f t="shared" si="146"/>
        <v>H19ECP</v>
      </c>
      <c r="Y443" s="95">
        <f t="shared" si="144"/>
        <v>1</v>
      </c>
      <c r="Z443" s="95" t="str">
        <f t="shared" si="147"/>
        <v>H19ECP - 1</v>
      </c>
      <c r="AA443" s="77">
        <f t="shared" si="152"/>
        <v>1</v>
      </c>
      <c r="AB443" s="77">
        <f t="shared" si="153"/>
        <v>1</v>
      </c>
      <c r="AC443" s="77" t="str">
        <f t="shared" si="145"/>
        <v>H19ECP.</v>
      </c>
      <c r="AD443" s="77" t="str">
        <f t="shared" si="154"/>
        <v>H19ECP</v>
      </c>
      <c r="AE443" s="141"/>
      <c r="AF443" s="141"/>
    </row>
    <row r="444" spans="1:32" s="2" customFormat="1" ht="350.1" customHeight="1" x14ac:dyDescent="0.2">
      <c r="A444" s="81">
        <f>IF(ISBLANK(D444),"",COUNTA($D$2:D444))</f>
        <v>341</v>
      </c>
      <c r="B444" s="82">
        <f t="shared" si="150"/>
        <v>443</v>
      </c>
      <c r="C444" s="90"/>
      <c r="D444" s="90" t="s">
        <v>794</v>
      </c>
      <c r="E444" s="90" t="s">
        <v>14</v>
      </c>
      <c r="F444" s="109" t="s">
        <v>225</v>
      </c>
      <c r="G444" s="109" t="s">
        <v>797</v>
      </c>
      <c r="H444" s="109" t="s">
        <v>416</v>
      </c>
      <c r="I444" s="109" t="s">
        <v>417</v>
      </c>
      <c r="J444" s="90" t="s">
        <v>8</v>
      </c>
      <c r="K444" s="90">
        <v>1</v>
      </c>
      <c r="L444" s="122">
        <v>43040</v>
      </c>
      <c r="M444" s="192">
        <v>43250</v>
      </c>
      <c r="N444" s="88">
        <f t="shared" si="155"/>
        <v>30</v>
      </c>
      <c r="O444" s="90" t="s">
        <v>1633</v>
      </c>
      <c r="P444" s="90">
        <v>1</v>
      </c>
      <c r="Q444" s="92">
        <f t="shared" si="138"/>
        <v>100</v>
      </c>
      <c r="R444" s="93">
        <f t="shared" si="139"/>
        <v>30</v>
      </c>
      <c r="S444" s="93">
        <f t="shared" si="140"/>
        <v>30</v>
      </c>
      <c r="T444" s="93">
        <f t="shared" si="141"/>
        <v>30</v>
      </c>
      <c r="U444" s="94" t="str">
        <f t="shared" si="142"/>
        <v>CUMPLIDA</v>
      </c>
      <c r="V444" s="94" t="str">
        <f t="shared" si="143"/>
        <v>CUMPLIDO</v>
      </c>
      <c r="W444" s="138" t="s">
        <v>163</v>
      </c>
      <c r="X444" s="81" t="str">
        <f t="shared" si="146"/>
        <v>H22ECP</v>
      </c>
      <c r="Y444" s="95">
        <f t="shared" si="144"/>
        <v>1</v>
      </c>
      <c r="Z444" s="95" t="str">
        <f t="shared" si="147"/>
        <v>H22ECP - 1</v>
      </c>
      <c r="AA444" s="77">
        <f t="shared" si="152"/>
        <v>5</v>
      </c>
      <c r="AB444" s="77">
        <f t="shared" si="153"/>
        <v>5</v>
      </c>
      <c r="AC444" s="77" t="str">
        <f t="shared" si="145"/>
        <v>H22ECP.</v>
      </c>
      <c r="AD444" s="77" t="str">
        <f t="shared" si="154"/>
        <v>H22ECP</v>
      </c>
      <c r="AE444" s="141"/>
      <c r="AF444" s="141"/>
    </row>
    <row r="445" spans="1:32" s="2" customFormat="1" ht="350.1" customHeight="1" x14ac:dyDescent="0.2">
      <c r="A445" s="81">
        <f>IF(ISBLANK(D445),"",COUNTA($D$2:D445))</f>
        <v>342</v>
      </c>
      <c r="B445" s="82">
        <f t="shared" si="150"/>
        <v>444</v>
      </c>
      <c r="C445" s="90"/>
      <c r="D445" s="90" t="s">
        <v>793</v>
      </c>
      <c r="E445" s="90" t="s">
        <v>159</v>
      </c>
      <c r="F445" s="109" t="s">
        <v>587</v>
      </c>
      <c r="G445" s="109" t="s">
        <v>160</v>
      </c>
      <c r="H445" s="109" t="s">
        <v>585</v>
      </c>
      <c r="I445" s="109" t="s">
        <v>586</v>
      </c>
      <c r="J445" s="90" t="s">
        <v>8</v>
      </c>
      <c r="K445" s="90">
        <v>1</v>
      </c>
      <c r="L445" s="122">
        <v>43040</v>
      </c>
      <c r="M445" s="192">
        <v>43099</v>
      </c>
      <c r="N445" s="88">
        <f t="shared" si="155"/>
        <v>8.4285714285714288</v>
      </c>
      <c r="O445" s="90" t="s">
        <v>1638</v>
      </c>
      <c r="P445" s="90">
        <v>0</v>
      </c>
      <c r="Q445" s="92">
        <f t="shared" si="138"/>
        <v>0</v>
      </c>
      <c r="R445" s="93">
        <f t="shared" si="139"/>
        <v>0</v>
      </c>
      <c r="S445" s="93">
        <f t="shared" si="140"/>
        <v>0</v>
      </c>
      <c r="T445" s="93">
        <f t="shared" si="141"/>
        <v>8.4285714285714288</v>
      </c>
      <c r="U445" s="94" t="str">
        <f t="shared" si="142"/>
        <v>VENCIDA</v>
      </c>
      <c r="V445" s="94" t="str">
        <f t="shared" si="143"/>
        <v>VENCIDO</v>
      </c>
      <c r="W445" s="138" t="s">
        <v>163</v>
      </c>
      <c r="X445" s="81" t="str">
        <f t="shared" si="146"/>
        <v>H24ECP</v>
      </c>
      <c r="Y445" s="95">
        <f t="shared" si="144"/>
        <v>1</v>
      </c>
      <c r="Z445" s="95" t="str">
        <f t="shared" si="147"/>
        <v>H24ECP - 1</v>
      </c>
      <c r="AA445" s="77">
        <f t="shared" si="152"/>
        <v>1</v>
      </c>
      <c r="AB445" s="77">
        <f t="shared" si="153"/>
        <v>1</v>
      </c>
      <c r="AC445" s="77" t="str">
        <f t="shared" si="145"/>
        <v>H24ECP.</v>
      </c>
      <c r="AD445" s="77" t="str">
        <f t="shared" si="154"/>
        <v>H24ECP</v>
      </c>
      <c r="AE445" s="141"/>
      <c r="AF445" s="141"/>
    </row>
    <row r="446" spans="1:32" s="2" customFormat="1" ht="350.1" customHeight="1" x14ac:dyDescent="0.2">
      <c r="A446" s="81">
        <f>IF(ISBLANK(D446),"",COUNTA($D$2:D446))</f>
        <v>343</v>
      </c>
      <c r="B446" s="82">
        <f t="shared" si="150"/>
        <v>445</v>
      </c>
      <c r="C446" s="90"/>
      <c r="D446" s="90" t="s">
        <v>677</v>
      </c>
      <c r="E446" s="90" t="s">
        <v>14</v>
      </c>
      <c r="F446" s="109" t="s">
        <v>1573</v>
      </c>
      <c r="G446" s="109" t="s">
        <v>161</v>
      </c>
      <c r="H446" s="109" t="s">
        <v>588</v>
      </c>
      <c r="I446" s="109" t="s">
        <v>589</v>
      </c>
      <c r="J446" s="90" t="s">
        <v>537</v>
      </c>
      <c r="K446" s="90">
        <v>1</v>
      </c>
      <c r="L446" s="122">
        <v>43040</v>
      </c>
      <c r="M446" s="192">
        <v>43099</v>
      </c>
      <c r="N446" s="88">
        <f t="shared" si="155"/>
        <v>8.4285714285714288</v>
      </c>
      <c r="O446" s="90" t="s">
        <v>1638</v>
      </c>
      <c r="P446" s="90">
        <v>1</v>
      </c>
      <c r="Q446" s="92">
        <f t="shared" si="138"/>
        <v>100</v>
      </c>
      <c r="R446" s="93">
        <f t="shared" si="139"/>
        <v>8.4285714285714288</v>
      </c>
      <c r="S446" s="93">
        <f t="shared" si="140"/>
        <v>8.4285714285714288</v>
      </c>
      <c r="T446" s="93">
        <f t="shared" si="141"/>
        <v>8.4285714285714288</v>
      </c>
      <c r="U446" s="94" t="str">
        <f t="shared" si="142"/>
        <v>CUMPLIDA</v>
      </c>
      <c r="V446" s="94" t="str">
        <f t="shared" si="143"/>
        <v>CUMPLIDO</v>
      </c>
      <c r="W446" s="138" t="s">
        <v>163</v>
      </c>
      <c r="X446" s="81" t="str">
        <f t="shared" si="146"/>
        <v>H25ECP</v>
      </c>
      <c r="Y446" s="95">
        <f t="shared" si="144"/>
        <v>1</v>
      </c>
      <c r="Z446" s="95" t="str">
        <f t="shared" si="147"/>
        <v>H25ECP - 1</v>
      </c>
      <c r="AA446" s="77">
        <f t="shared" si="152"/>
        <v>5</v>
      </c>
      <c r="AB446" s="77">
        <f t="shared" si="153"/>
        <v>5</v>
      </c>
      <c r="AC446" s="77" t="str">
        <f t="shared" si="145"/>
        <v>H25ECP.</v>
      </c>
      <c r="AD446" s="77" t="str">
        <f t="shared" si="154"/>
        <v>H25ECP</v>
      </c>
      <c r="AE446" s="141"/>
      <c r="AF446" s="141"/>
    </row>
    <row r="447" spans="1:32" s="2" customFormat="1" ht="350.1" customHeight="1" x14ac:dyDescent="0.2">
      <c r="A447" s="81">
        <f>IF(ISBLANK(D447),"",COUNTA($D$2:D447))</f>
        <v>344</v>
      </c>
      <c r="B447" s="82">
        <f t="shared" si="150"/>
        <v>446</v>
      </c>
      <c r="C447" s="90"/>
      <c r="D447" s="90" t="s">
        <v>677</v>
      </c>
      <c r="E447" s="90" t="s">
        <v>14</v>
      </c>
      <c r="F447" s="109" t="s">
        <v>226</v>
      </c>
      <c r="G447" s="109" t="s">
        <v>2369</v>
      </c>
      <c r="H447" s="109" t="s">
        <v>415</v>
      </c>
      <c r="I447" s="109" t="s">
        <v>418</v>
      </c>
      <c r="J447" s="90" t="s">
        <v>132</v>
      </c>
      <c r="K447" s="90">
        <v>2</v>
      </c>
      <c r="L447" s="122">
        <v>43040</v>
      </c>
      <c r="M447" s="192">
        <v>43403</v>
      </c>
      <c r="N447" s="88">
        <f t="shared" si="155"/>
        <v>51.857142857142854</v>
      </c>
      <c r="O447" s="90" t="s">
        <v>1633</v>
      </c>
      <c r="P447" s="90">
        <v>2</v>
      </c>
      <c r="Q447" s="92">
        <f t="shared" si="138"/>
        <v>100</v>
      </c>
      <c r="R447" s="93">
        <f t="shared" si="139"/>
        <v>51.857142857142854</v>
      </c>
      <c r="S447" s="93">
        <f t="shared" si="140"/>
        <v>51.857142857142854</v>
      </c>
      <c r="T447" s="93">
        <f t="shared" si="141"/>
        <v>51.857142857142854</v>
      </c>
      <c r="U447" s="94" t="str">
        <f t="shared" si="142"/>
        <v>CUMPLIDA</v>
      </c>
      <c r="V447" s="94" t="str">
        <f t="shared" si="143"/>
        <v>CUMPLIDO</v>
      </c>
      <c r="W447" s="138" t="s">
        <v>163</v>
      </c>
      <c r="X447" s="81" t="str">
        <f t="shared" si="146"/>
        <v>H26ECP</v>
      </c>
      <c r="Y447" s="95">
        <f t="shared" si="144"/>
        <v>1</v>
      </c>
      <c r="Z447" s="95" t="str">
        <f t="shared" si="147"/>
        <v>H26ECP - 1</v>
      </c>
      <c r="AA447" s="77">
        <f t="shared" si="152"/>
        <v>5</v>
      </c>
      <c r="AB447" s="77">
        <f t="shared" si="153"/>
        <v>5</v>
      </c>
      <c r="AC447" s="77" t="str">
        <f t="shared" si="145"/>
        <v>H26ECP.</v>
      </c>
      <c r="AD447" s="77" t="str">
        <f t="shared" si="154"/>
        <v>H26ECP</v>
      </c>
      <c r="AE447" s="141"/>
      <c r="AF447" s="141"/>
    </row>
    <row r="448" spans="1:32" s="2" customFormat="1" ht="350.1" customHeight="1" x14ac:dyDescent="0.2">
      <c r="A448" s="81">
        <f>IF(ISBLANK(D448),"",COUNTA($D$2:D448))</f>
        <v>345</v>
      </c>
      <c r="B448" s="82">
        <f t="shared" si="150"/>
        <v>447</v>
      </c>
      <c r="C448" s="90"/>
      <c r="D448" s="90" t="s">
        <v>793</v>
      </c>
      <c r="E448" s="90" t="s">
        <v>130</v>
      </c>
      <c r="F448" s="109" t="s">
        <v>651</v>
      </c>
      <c r="G448" s="109" t="s">
        <v>131</v>
      </c>
      <c r="H448" s="109" t="s">
        <v>512</v>
      </c>
      <c r="I448" s="109" t="s">
        <v>509</v>
      </c>
      <c r="J448" s="90" t="s">
        <v>510</v>
      </c>
      <c r="K448" s="90">
        <v>1</v>
      </c>
      <c r="L448" s="122">
        <v>43040</v>
      </c>
      <c r="M448" s="192">
        <v>43099</v>
      </c>
      <c r="N448" s="88">
        <f t="shared" si="155"/>
        <v>8.4285714285714288</v>
      </c>
      <c r="O448" s="99" t="s">
        <v>1636</v>
      </c>
      <c r="P448" s="90">
        <v>1</v>
      </c>
      <c r="Q448" s="92">
        <f t="shared" si="138"/>
        <v>100</v>
      </c>
      <c r="R448" s="93">
        <f t="shared" si="139"/>
        <v>8.4285714285714288</v>
      </c>
      <c r="S448" s="93">
        <f t="shared" si="140"/>
        <v>8.4285714285714288</v>
      </c>
      <c r="T448" s="93">
        <f t="shared" si="141"/>
        <v>8.4285714285714288</v>
      </c>
      <c r="U448" s="94" t="str">
        <f t="shared" si="142"/>
        <v>CUMPLIDA</v>
      </c>
      <c r="V448" s="94" t="str">
        <f t="shared" si="143"/>
        <v>CUMPLIDO</v>
      </c>
      <c r="W448" s="138" t="s">
        <v>162</v>
      </c>
      <c r="X448" s="81" t="str">
        <f t="shared" si="146"/>
        <v>H2EVP</v>
      </c>
      <c r="Y448" s="95">
        <f t="shared" si="144"/>
        <v>1</v>
      </c>
      <c r="Z448" s="95" t="str">
        <f t="shared" si="147"/>
        <v>H2EVP - 1</v>
      </c>
      <c r="AA448" s="77">
        <f t="shared" si="152"/>
        <v>5</v>
      </c>
      <c r="AB448" s="77">
        <f t="shared" si="153"/>
        <v>5</v>
      </c>
      <c r="AC448" s="77" t="str">
        <f t="shared" si="145"/>
        <v>H2EVP.</v>
      </c>
      <c r="AD448" s="77" t="str">
        <f t="shared" si="154"/>
        <v>H2EVP</v>
      </c>
      <c r="AE448" s="141"/>
      <c r="AF448" s="141"/>
    </row>
    <row r="449" spans="1:32" s="2" customFormat="1" ht="350.1" customHeight="1" x14ac:dyDescent="0.2">
      <c r="A449" s="81" t="str">
        <f>IF(ISBLANK(D449),"",COUNTA($D$2:D449))</f>
        <v/>
      </c>
      <c r="B449" s="82">
        <f t="shared" si="150"/>
        <v>448</v>
      </c>
      <c r="C449" s="90"/>
      <c r="D449" s="90"/>
      <c r="E449" s="90" t="s">
        <v>130</v>
      </c>
      <c r="F449" s="109" t="s">
        <v>1574</v>
      </c>
      <c r="G449" s="109" t="s">
        <v>131</v>
      </c>
      <c r="H449" s="109" t="s">
        <v>513</v>
      </c>
      <c r="I449" s="109" t="s">
        <v>511</v>
      </c>
      <c r="J449" s="90" t="s">
        <v>503</v>
      </c>
      <c r="K449" s="90">
        <v>1</v>
      </c>
      <c r="L449" s="122">
        <v>43132</v>
      </c>
      <c r="M449" s="192">
        <v>43250</v>
      </c>
      <c r="N449" s="88">
        <f t="shared" si="155"/>
        <v>16.857142857142858</v>
      </c>
      <c r="O449" s="99" t="s">
        <v>1636</v>
      </c>
      <c r="P449" s="90">
        <v>1</v>
      </c>
      <c r="Q449" s="92">
        <f t="shared" si="138"/>
        <v>100</v>
      </c>
      <c r="R449" s="93">
        <f t="shared" si="139"/>
        <v>16.857142857142858</v>
      </c>
      <c r="S449" s="93">
        <f t="shared" si="140"/>
        <v>16.857142857142858</v>
      </c>
      <c r="T449" s="93">
        <f t="shared" si="141"/>
        <v>16.857142857142858</v>
      </c>
      <c r="U449" s="94" t="str">
        <f t="shared" si="142"/>
        <v>CUMPLIDA</v>
      </c>
      <c r="V449" s="94" t="str">
        <f t="shared" si="143"/>
        <v/>
      </c>
      <c r="W449" s="138" t="s">
        <v>162</v>
      </c>
      <c r="X449" s="81" t="str">
        <f t="shared" si="146"/>
        <v>H2EVP</v>
      </c>
      <c r="Y449" s="95">
        <f t="shared" si="144"/>
        <v>2</v>
      </c>
      <c r="Z449" s="95" t="str">
        <f t="shared" si="147"/>
        <v>H2EVP - 2</v>
      </c>
      <c r="AA449" s="77">
        <f t="shared" si="152"/>
        <v>5</v>
      </c>
      <c r="AB449" s="77">
        <f t="shared" si="153"/>
        <v>5</v>
      </c>
      <c r="AC449" s="77" t="str">
        <f t="shared" si="145"/>
        <v>H2EVP.</v>
      </c>
      <c r="AD449" s="77" t="str">
        <f t="shared" si="154"/>
        <v>H2EVP</v>
      </c>
      <c r="AE449" s="141"/>
      <c r="AF449" s="141"/>
    </row>
    <row r="450" spans="1:32" s="2" customFormat="1" ht="350.1" customHeight="1" x14ac:dyDescent="0.2">
      <c r="A450" s="81">
        <f>IF(ISBLANK(D450),"",COUNTA($D$2:D450))</f>
        <v>346</v>
      </c>
      <c r="B450" s="82">
        <f t="shared" si="150"/>
        <v>449</v>
      </c>
      <c r="C450" s="90"/>
      <c r="D450" s="90" t="s">
        <v>793</v>
      </c>
      <c r="E450" s="90" t="s">
        <v>14</v>
      </c>
      <c r="F450" s="109" t="s">
        <v>598</v>
      </c>
      <c r="G450" s="109" t="s">
        <v>515</v>
      </c>
      <c r="H450" s="109" t="s">
        <v>597</v>
      </c>
      <c r="I450" s="109" t="s">
        <v>514</v>
      </c>
      <c r="J450" s="90" t="s">
        <v>132</v>
      </c>
      <c r="K450" s="90">
        <v>12</v>
      </c>
      <c r="L450" s="122">
        <v>43040</v>
      </c>
      <c r="M450" s="192">
        <v>43099</v>
      </c>
      <c r="N450" s="88">
        <f t="shared" si="155"/>
        <v>8.4285714285714288</v>
      </c>
      <c r="O450" s="99" t="s">
        <v>1636</v>
      </c>
      <c r="P450" s="90">
        <v>12</v>
      </c>
      <c r="Q450" s="92">
        <f t="shared" ref="Q450:Q513" si="156">IF(P450/K450&gt;1,100,+P450/K450*100)</f>
        <v>100</v>
      </c>
      <c r="R450" s="93">
        <f t="shared" ref="R450:R513" si="157">+N450*Q450/100</f>
        <v>8.4285714285714288</v>
      </c>
      <c r="S450" s="93">
        <f t="shared" ref="S450:S513" si="158">IF(M450&lt;=$AF$1,R450,0)</f>
        <v>8.4285714285714288</v>
      </c>
      <c r="T450" s="93">
        <f t="shared" ref="T450:T513" si="159">IF($AF$1&gt;=M450,N450,0)</f>
        <v>8.4285714285714288</v>
      </c>
      <c r="U450" s="94" t="str">
        <f t="shared" ref="U450:U513" si="160">IF(Q450=100,"CUMPLIDA",IF(M450-$AF$1&lt;0,"VENCIDA",IF(M450-$AF$1&lt;=30,"PRÓXIMA A VENCER",IF(Q450&gt;0,"CON AVANCE","EN TERMINO"))))</f>
        <v>CUMPLIDA</v>
      </c>
      <c r="V450" s="94" t="str">
        <f t="shared" ref="V450:V513" si="161">IF(A450&lt;&gt;"",IF(AB450=1,"VENCIDO",IF(AB450=2,"PRÓXIMO A VENCER",IF(AB450=3,"EN TERMINO",IF(AB450=4,"CON AVANCE",IF(AB450=5,"CUMPLIDO",))))),"")</f>
        <v>CUMPLIDO</v>
      </c>
      <c r="W450" s="138" t="s">
        <v>162</v>
      </c>
      <c r="X450" s="81" t="str">
        <f t="shared" si="146"/>
        <v>H4EVP</v>
      </c>
      <c r="Y450" s="95">
        <f t="shared" ref="Y450:Y513" si="162">IF(A450&lt;&gt;"",1,Y449+1)</f>
        <v>1</v>
      </c>
      <c r="Z450" s="95" t="str">
        <f t="shared" si="147"/>
        <v>H4EVP - 1</v>
      </c>
      <c r="AA450" s="77">
        <f t="shared" si="152"/>
        <v>5</v>
      </c>
      <c r="AB450" s="77">
        <f t="shared" si="153"/>
        <v>5</v>
      </c>
      <c r="AC450" s="77" t="str">
        <f t="shared" ref="AC450:AC513" si="163">IF(A450&lt;&gt;"",MID(F450,1,FIND(" ",F450,1)-1),AC449)</f>
        <v>H4EVP.</v>
      </c>
      <c r="AD450" s="77" t="str">
        <f t="shared" si="154"/>
        <v>H4EVP</v>
      </c>
      <c r="AE450" s="141"/>
      <c r="AF450" s="141"/>
    </row>
    <row r="451" spans="1:32" s="2" customFormat="1" ht="350.1" customHeight="1" x14ac:dyDescent="0.2">
      <c r="A451" s="81" t="str">
        <f>IF(ISBLANK(D451),"",COUNTA($D$2:D451))</f>
        <v/>
      </c>
      <c r="B451" s="82">
        <f t="shared" si="150"/>
        <v>450</v>
      </c>
      <c r="C451" s="90"/>
      <c r="D451" s="90"/>
      <c r="E451" s="90" t="s">
        <v>14</v>
      </c>
      <c r="F451" s="109" t="s">
        <v>1575</v>
      </c>
      <c r="G451" s="109" t="s">
        <v>515</v>
      </c>
      <c r="H451" s="109" t="s">
        <v>599</v>
      </c>
      <c r="I451" s="109" t="s">
        <v>522</v>
      </c>
      <c r="J451" s="90" t="s">
        <v>523</v>
      </c>
      <c r="K451" s="95">
        <v>3</v>
      </c>
      <c r="L451" s="145">
        <v>43040</v>
      </c>
      <c r="M451" s="205">
        <v>43099</v>
      </c>
      <c r="N451" s="88">
        <f t="shared" si="155"/>
        <v>8.4285714285714288</v>
      </c>
      <c r="O451" s="90" t="s">
        <v>1646</v>
      </c>
      <c r="P451" s="90">
        <v>3</v>
      </c>
      <c r="Q451" s="92">
        <f t="shared" si="156"/>
        <v>100</v>
      </c>
      <c r="R451" s="93">
        <f t="shared" si="157"/>
        <v>8.4285714285714288</v>
      </c>
      <c r="S451" s="93">
        <f t="shared" si="158"/>
        <v>8.4285714285714288</v>
      </c>
      <c r="T451" s="93">
        <f t="shared" si="159"/>
        <v>8.4285714285714288</v>
      </c>
      <c r="U451" s="94" t="str">
        <f t="shared" si="160"/>
        <v>CUMPLIDA</v>
      </c>
      <c r="V451" s="94" t="str">
        <f t="shared" si="161"/>
        <v/>
      </c>
      <c r="W451" s="138" t="s">
        <v>162</v>
      </c>
      <c r="X451" s="81" t="str">
        <f t="shared" si="146"/>
        <v>H4EVP</v>
      </c>
      <c r="Y451" s="95">
        <f t="shared" si="162"/>
        <v>2</v>
      </c>
      <c r="Z451" s="95" t="str">
        <f t="shared" si="147"/>
        <v>H4EVP - 2</v>
      </c>
      <c r="AA451" s="77">
        <f t="shared" si="152"/>
        <v>5</v>
      </c>
      <c r="AB451" s="77">
        <f t="shared" si="153"/>
        <v>5</v>
      </c>
      <c r="AC451" s="77" t="str">
        <f t="shared" si="163"/>
        <v>H4EVP.</v>
      </c>
      <c r="AD451" s="77" t="str">
        <f t="shared" si="154"/>
        <v>H4EVP</v>
      </c>
      <c r="AE451" s="141"/>
      <c r="AF451" s="141"/>
    </row>
    <row r="452" spans="1:32" s="2" customFormat="1" ht="350.1" customHeight="1" x14ac:dyDescent="0.2">
      <c r="A452" s="81">
        <f>IF(ISBLANK(D452),"",COUNTA($D$2:D452))</f>
        <v>347</v>
      </c>
      <c r="B452" s="82">
        <f t="shared" si="150"/>
        <v>451</v>
      </c>
      <c r="C452" s="90"/>
      <c r="D452" s="90" t="s">
        <v>677</v>
      </c>
      <c r="E452" s="90" t="s">
        <v>14</v>
      </c>
      <c r="F452" s="109" t="s">
        <v>87</v>
      </c>
      <c r="G452" s="109" t="s">
        <v>88</v>
      </c>
      <c r="H452" s="109" t="s">
        <v>275</v>
      </c>
      <c r="I452" s="109" t="s">
        <v>276</v>
      </c>
      <c r="J452" s="90" t="s">
        <v>277</v>
      </c>
      <c r="K452" s="90">
        <v>3</v>
      </c>
      <c r="L452" s="122">
        <v>43040</v>
      </c>
      <c r="M452" s="192">
        <v>43312</v>
      </c>
      <c r="N452" s="88">
        <f t="shared" si="155"/>
        <v>38.857142857142854</v>
      </c>
      <c r="O452" s="90" t="s">
        <v>1662</v>
      </c>
      <c r="P452" s="90">
        <v>3</v>
      </c>
      <c r="Q452" s="92">
        <f t="shared" si="156"/>
        <v>100</v>
      </c>
      <c r="R452" s="93">
        <f t="shared" si="157"/>
        <v>38.857142857142854</v>
      </c>
      <c r="S452" s="93">
        <f t="shared" si="158"/>
        <v>38.857142857142854</v>
      </c>
      <c r="T452" s="93">
        <f t="shared" si="159"/>
        <v>38.857142857142854</v>
      </c>
      <c r="U452" s="94" t="str">
        <f t="shared" si="160"/>
        <v>CUMPLIDA</v>
      </c>
      <c r="V452" s="94" t="str">
        <f t="shared" si="161"/>
        <v>CUMPLIDO</v>
      </c>
      <c r="W452" s="138" t="s">
        <v>139</v>
      </c>
      <c r="X452" s="81" t="str">
        <f t="shared" si="146"/>
        <v>H1R15</v>
      </c>
      <c r="Y452" s="95">
        <f t="shared" si="162"/>
        <v>1</v>
      </c>
      <c r="Z452" s="95" t="str">
        <f t="shared" si="147"/>
        <v>H1R15 - 1</v>
      </c>
      <c r="AA452" s="77">
        <f t="shared" si="152"/>
        <v>5</v>
      </c>
      <c r="AB452" s="77">
        <f t="shared" si="153"/>
        <v>5</v>
      </c>
      <c r="AC452" s="77" t="str">
        <f t="shared" si="163"/>
        <v>H1R15.</v>
      </c>
      <c r="AD452" s="77" t="str">
        <f t="shared" si="154"/>
        <v>H1R15</v>
      </c>
      <c r="AE452" s="141"/>
      <c r="AF452" s="141"/>
    </row>
    <row r="453" spans="1:32" s="2" customFormat="1" ht="350.1" customHeight="1" x14ac:dyDescent="0.2">
      <c r="A453" s="81">
        <f>IF(ISBLANK(D453),"",COUNTA($D$2:D453))</f>
        <v>348</v>
      </c>
      <c r="B453" s="82">
        <f t="shared" si="150"/>
        <v>452</v>
      </c>
      <c r="C453" s="90"/>
      <c r="D453" s="90" t="s">
        <v>795</v>
      </c>
      <c r="E453" s="90" t="s">
        <v>89</v>
      </c>
      <c r="F453" s="109" t="s">
        <v>1251</v>
      </c>
      <c r="G453" s="109" t="s">
        <v>90</v>
      </c>
      <c r="H453" s="109" t="s">
        <v>1258</v>
      </c>
      <c r="I453" s="109" t="s">
        <v>1253</v>
      </c>
      <c r="J453" s="90" t="s">
        <v>1254</v>
      </c>
      <c r="K453" s="90">
        <v>3</v>
      </c>
      <c r="L453" s="122">
        <v>44044</v>
      </c>
      <c r="M453" s="192">
        <v>44316</v>
      </c>
      <c r="N453" s="88">
        <f t="shared" si="155"/>
        <v>38.857142857142854</v>
      </c>
      <c r="O453" s="90" t="s">
        <v>1633</v>
      </c>
      <c r="P453" s="90">
        <v>3</v>
      </c>
      <c r="Q453" s="92">
        <f t="shared" si="156"/>
        <v>100</v>
      </c>
      <c r="R453" s="93">
        <f t="shared" si="157"/>
        <v>38.857142857142854</v>
      </c>
      <c r="S453" s="93">
        <f t="shared" si="158"/>
        <v>38.857142857142854</v>
      </c>
      <c r="T453" s="93">
        <f t="shared" si="159"/>
        <v>38.857142857142854</v>
      </c>
      <c r="U453" s="94" t="str">
        <f t="shared" si="160"/>
        <v>CUMPLIDA</v>
      </c>
      <c r="V453" s="94" t="str">
        <f t="shared" si="161"/>
        <v>CUMPLIDO</v>
      </c>
      <c r="W453" s="138" t="s">
        <v>139</v>
      </c>
      <c r="X453" s="81" t="str">
        <f t="shared" si="146"/>
        <v>H2R15</v>
      </c>
      <c r="Y453" s="95">
        <f t="shared" si="162"/>
        <v>1</v>
      </c>
      <c r="Z453" s="95" t="str">
        <f t="shared" si="147"/>
        <v>H2R15 - 1</v>
      </c>
      <c r="AA453" s="77">
        <f t="shared" si="152"/>
        <v>5</v>
      </c>
      <c r="AB453" s="77">
        <f t="shared" si="153"/>
        <v>5</v>
      </c>
      <c r="AC453" s="77" t="str">
        <f t="shared" si="163"/>
        <v>H2R15.</v>
      </c>
      <c r="AD453" s="77" t="str">
        <f t="shared" si="154"/>
        <v>H2R15</v>
      </c>
      <c r="AE453" s="141"/>
      <c r="AF453" s="141"/>
    </row>
    <row r="454" spans="1:32" s="2" customFormat="1" ht="350.1" customHeight="1" x14ac:dyDescent="0.2">
      <c r="A454" s="81" t="str">
        <f>IF(ISBLANK(D454),"",COUNTA($D$2:D454))</f>
        <v/>
      </c>
      <c r="B454" s="82">
        <f t="shared" si="150"/>
        <v>453</v>
      </c>
      <c r="C454" s="90"/>
      <c r="D454" s="90"/>
      <c r="E454" s="90" t="s">
        <v>89</v>
      </c>
      <c r="F454" s="109" t="s">
        <v>1252</v>
      </c>
      <c r="G454" s="109" t="s">
        <v>90</v>
      </c>
      <c r="H454" s="109" t="s">
        <v>1257</v>
      </c>
      <c r="I454" s="109" t="s">
        <v>1255</v>
      </c>
      <c r="J454" s="90" t="s">
        <v>1256</v>
      </c>
      <c r="K454" s="90">
        <v>3</v>
      </c>
      <c r="L454" s="122">
        <v>44044</v>
      </c>
      <c r="M454" s="192">
        <v>44316</v>
      </c>
      <c r="N454" s="88">
        <f t="shared" si="155"/>
        <v>38.857142857142854</v>
      </c>
      <c r="O454" s="90" t="s">
        <v>1633</v>
      </c>
      <c r="P454" s="90">
        <v>3</v>
      </c>
      <c r="Q454" s="92">
        <f t="shared" si="156"/>
        <v>100</v>
      </c>
      <c r="R454" s="93">
        <f t="shared" si="157"/>
        <v>38.857142857142854</v>
      </c>
      <c r="S454" s="93">
        <f t="shared" si="158"/>
        <v>38.857142857142854</v>
      </c>
      <c r="T454" s="93">
        <f t="shared" si="159"/>
        <v>38.857142857142854</v>
      </c>
      <c r="U454" s="94" t="str">
        <f t="shared" si="160"/>
        <v>CUMPLIDA</v>
      </c>
      <c r="V454" s="94" t="str">
        <f t="shared" si="161"/>
        <v/>
      </c>
      <c r="W454" s="138" t="s">
        <v>139</v>
      </c>
      <c r="X454" s="81" t="str">
        <f t="shared" si="146"/>
        <v>H2R15</v>
      </c>
      <c r="Y454" s="95">
        <f t="shared" si="162"/>
        <v>2</v>
      </c>
      <c r="Z454" s="95" t="str">
        <f t="shared" si="147"/>
        <v>H2R15 - 2</v>
      </c>
      <c r="AA454" s="77">
        <f t="shared" si="152"/>
        <v>5</v>
      </c>
      <c r="AB454" s="77">
        <f t="shared" si="153"/>
        <v>5</v>
      </c>
      <c r="AC454" s="77" t="str">
        <f t="shared" si="163"/>
        <v>H2R15.</v>
      </c>
      <c r="AD454" s="77" t="str">
        <f t="shared" si="154"/>
        <v>H2R15</v>
      </c>
      <c r="AE454" s="141"/>
      <c r="AF454" s="141"/>
    </row>
    <row r="455" spans="1:32" s="2" customFormat="1" ht="350.1" customHeight="1" x14ac:dyDescent="0.2">
      <c r="A455" s="81">
        <f>IF(ISBLANK(D455),"",COUNTA($D$2:D455))</f>
        <v>349</v>
      </c>
      <c r="B455" s="82">
        <f t="shared" si="150"/>
        <v>454</v>
      </c>
      <c r="C455" s="90"/>
      <c r="D455" s="90" t="s">
        <v>793</v>
      </c>
      <c r="E455" s="90" t="s">
        <v>91</v>
      </c>
      <c r="F455" s="109" t="s">
        <v>371</v>
      </c>
      <c r="G455" s="109" t="s">
        <v>92</v>
      </c>
      <c r="H455" s="109" t="s">
        <v>372</v>
      </c>
      <c r="I455" s="109" t="s">
        <v>1168</v>
      </c>
      <c r="J455" s="90" t="s">
        <v>373</v>
      </c>
      <c r="K455" s="90">
        <v>1</v>
      </c>
      <c r="L455" s="122">
        <v>43040</v>
      </c>
      <c r="M455" s="192">
        <v>43099</v>
      </c>
      <c r="N455" s="88">
        <f t="shared" si="155"/>
        <v>8.4285714285714288</v>
      </c>
      <c r="O455" s="90" t="s">
        <v>1633</v>
      </c>
      <c r="P455" s="90">
        <v>1</v>
      </c>
      <c r="Q455" s="92">
        <f t="shared" si="156"/>
        <v>100</v>
      </c>
      <c r="R455" s="93">
        <f t="shared" si="157"/>
        <v>8.4285714285714288</v>
      </c>
      <c r="S455" s="93">
        <f t="shared" si="158"/>
        <v>8.4285714285714288</v>
      </c>
      <c r="T455" s="93">
        <f t="shared" si="159"/>
        <v>8.4285714285714288</v>
      </c>
      <c r="U455" s="94" t="str">
        <f t="shared" si="160"/>
        <v>CUMPLIDA</v>
      </c>
      <c r="V455" s="94" t="str">
        <f t="shared" si="161"/>
        <v>CUMPLIDO</v>
      </c>
      <c r="W455" s="138" t="s">
        <v>139</v>
      </c>
      <c r="X455" s="81" t="str">
        <f t="shared" ref="X455:X518" si="164">AD455</f>
        <v>H3R15</v>
      </c>
      <c r="Y455" s="95">
        <f t="shared" si="162"/>
        <v>1</v>
      </c>
      <c r="Z455" s="95" t="str">
        <f t="shared" si="147"/>
        <v>H3R15 - 1</v>
      </c>
      <c r="AA455" s="77">
        <f t="shared" si="152"/>
        <v>5</v>
      </c>
      <c r="AB455" s="77">
        <f t="shared" si="153"/>
        <v>5</v>
      </c>
      <c r="AC455" s="77" t="str">
        <f t="shared" si="163"/>
        <v>H3R15.</v>
      </c>
      <c r="AD455" s="77" t="str">
        <f t="shared" si="154"/>
        <v>H3R15</v>
      </c>
      <c r="AE455" s="141"/>
      <c r="AF455" s="141"/>
    </row>
    <row r="456" spans="1:32" s="2" customFormat="1" ht="350.1" customHeight="1" x14ac:dyDescent="0.2">
      <c r="A456" s="81">
        <f>IF(ISBLANK(D456),"",COUNTA($D$2:D456))</f>
        <v>350</v>
      </c>
      <c r="B456" s="82">
        <f t="shared" si="150"/>
        <v>455</v>
      </c>
      <c r="C456" s="90"/>
      <c r="D456" s="90" t="s">
        <v>793</v>
      </c>
      <c r="E456" s="90" t="s">
        <v>21</v>
      </c>
      <c r="F456" s="109" t="s">
        <v>798</v>
      </c>
      <c r="G456" s="109" t="s">
        <v>93</v>
      </c>
      <c r="H456" s="109" t="s">
        <v>236</v>
      </c>
      <c r="I456" s="109" t="s">
        <v>228</v>
      </c>
      <c r="J456" s="95" t="s">
        <v>39</v>
      </c>
      <c r="K456" s="95">
        <v>3</v>
      </c>
      <c r="L456" s="145">
        <v>43040</v>
      </c>
      <c r="M456" s="205">
        <v>43342</v>
      </c>
      <c r="N456" s="88">
        <f t="shared" si="155"/>
        <v>43.142857142857146</v>
      </c>
      <c r="O456" s="90" t="s">
        <v>1631</v>
      </c>
      <c r="P456" s="90">
        <v>3</v>
      </c>
      <c r="Q456" s="92">
        <f t="shared" si="156"/>
        <v>100</v>
      </c>
      <c r="R456" s="93">
        <f t="shared" si="157"/>
        <v>43.142857142857146</v>
      </c>
      <c r="S456" s="93">
        <f t="shared" si="158"/>
        <v>43.142857142857146</v>
      </c>
      <c r="T456" s="93">
        <f t="shared" si="159"/>
        <v>43.142857142857146</v>
      </c>
      <c r="U456" s="94" t="str">
        <f t="shared" si="160"/>
        <v>CUMPLIDA</v>
      </c>
      <c r="V456" s="94" t="str">
        <f t="shared" si="161"/>
        <v>CUMPLIDO</v>
      </c>
      <c r="W456" s="138" t="s">
        <v>139</v>
      </c>
      <c r="X456" s="81" t="str">
        <f t="shared" si="164"/>
        <v>H5R15</v>
      </c>
      <c r="Y456" s="95">
        <f t="shared" si="162"/>
        <v>1</v>
      </c>
      <c r="Z456" s="95" t="str">
        <f t="shared" ref="Z456:Z519" si="165">CONCATENATE(X456," - ",Y456)</f>
        <v>H5R15 - 1</v>
      </c>
      <c r="AA456" s="77">
        <f t="shared" si="152"/>
        <v>5</v>
      </c>
      <c r="AB456" s="77">
        <f t="shared" si="153"/>
        <v>5</v>
      </c>
      <c r="AC456" s="77" t="str">
        <f t="shared" si="163"/>
        <v>H5R15.</v>
      </c>
      <c r="AD456" s="77" t="str">
        <f t="shared" si="154"/>
        <v>H5R15</v>
      </c>
      <c r="AE456" s="141"/>
      <c r="AF456" s="141"/>
    </row>
    <row r="457" spans="1:32" s="2" customFormat="1" ht="350.1" customHeight="1" x14ac:dyDescent="0.2">
      <c r="A457" s="81">
        <f>IF(ISBLANK(D457),"",COUNTA($D$2:D457))</f>
        <v>351</v>
      </c>
      <c r="B457" s="82">
        <f t="shared" si="150"/>
        <v>456</v>
      </c>
      <c r="C457" s="90"/>
      <c r="D457" s="90" t="s">
        <v>677</v>
      </c>
      <c r="E457" s="90" t="s">
        <v>18</v>
      </c>
      <c r="F457" s="109" t="s">
        <v>1097</v>
      </c>
      <c r="G457" s="109" t="s">
        <v>600</v>
      </c>
      <c r="H457" s="109" t="s">
        <v>532</v>
      </c>
      <c r="I457" s="109" t="s">
        <v>533</v>
      </c>
      <c r="J457" s="90" t="s">
        <v>601</v>
      </c>
      <c r="K457" s="90">
        <v>1</v>
      </c>
      <c r="L457" s="122">
        <v>43040</v>
      </c>
      <c r="M457" s="192">
        <v>43099</v>
      </c>
      <c r="N457" s="88">
        <f t="shared" si="155"/>
        <v>8.4285714285714288</v>
      </c>
      <c r="O457" s="90" t="s">
        <v>1638</v>
      </c>
      <c r="P457" s="90">
        <v>1</v>
      </c>
      <c r="Q457" s="92">
        <f t="shared" si="156"/>
        <v>100</v>
      </c>
      <c r="R457" s="93">
        <f t="shared" si="157"/>
        <v>8.4285714285714288</v>
      </c>
      <c r="S457" s="93">
        <f t="shared" si="158"/>
        <v>8.4285714285714288</v>
      </c>
      <c r="T457" s="93">
        <f t="shared" si="159"/>
        <v>8.4285714285714288</v>
      </c>
      <c r="U457" s="94" t="str">
        <f t="shared" si="160"/>
        <v>CUMPLIDA</v>
      </c>
      <c r="V457" s="94" t="str">
        <f t="shared" si="161"/>
        <v>CUMPLIDO</v>
      </c>
      <c r="W457" s="138" t="s">
        <v>139</v>
      </c>
      <c r="X457" s="81" t="str">
        <f t="shared" si="164"/>
        <v>H6R15</v>
      </c>
      <c r="Y457" s="95">
        <f t="shared" si="162"/>
        <v>1</v>
      </c>
      <c r="Z457" s="95" t="str">
        <f t="shared" si="165"/>
        <v>H6R15 - 1</v>
      </c>
      <c r="AA457" s="77">
        <f t="shared" si="152"/>
        <v>5</v>
      </c>
      <c r="AB457" s="77">
        <f t="shared" si="153"/>
        <v>5</v>
      </c>
      <c r="AC457" s="77" t="str">
        <f t="shared" si="163"/>
        <v>H6R15.</v>
      </c>
      <c r="AD457" s="77" t="str">
        <f t="shared" si="154"/>
        <v>H6R15</v>
      </c>
      <c r="AE457" s="141"/>
      <c r="AF457" s="141"/>
    </row>
    <row r="458" spans="1:32" s="2" customFormat="1" ht="350.1" customHeight="1" x14ac:dyDescent="0.2">
      <c r="A458" s="81">
        <f>IF(ISBLANK(D458),"",COUNTA($D$2:D458))</f>
        <v>352</v>
      </c>
      <c r="B458" s="82">
        <f t="shared" si="150"/>
        <v>457</v>
      </c>
      <c r="C458" s="90"/>
      <c r="D458" s="90" t="s">
        <v>793</v>
      </c>
      <c r="E458" s="90" t="s">
        <v>29</v>
      </c>
      <c r="F458" s="109" t="s">
        <v>703</v>
      </c>
      <c r="G458" s="109" t="s">
        <v>94</v>
      </c>
      <c r="H458" s="109" t="s">
        <v>534</v>
      </c>
      <c r="I458" s="109" t="s">
        <v>533</v>
      </c>
      <c r="J458" s="90" t="s">
        <v>601</v>
      </c>
      <c r="K458" s="90">
        <v>1</v>
      </c>
      <c r="L458" s="122">
        <v>43040</v>
      </c>
      <c r="M458" s="192">
        <v>43099</v>
      </c>
      <c r="N458" s="88">
        <f t="shared" si="155"/>
        <v>8.4285714285714288</v>
      </c>
      <c r="O458" s="90" t="s">
        <v>1638</v>
      </c>
      <c r="P458" s="90">
        <v>1</v>
      </c>
      <c r="Q458" s="92">
        <f t="shared" si="156"/>
        <v>100</v>
      </c>
      <c r="R458" s="93">
        <f t="shared" si="157"/>
        <v>8.4285714285714288</v>
      </c>
      <c r="S458" s="93">
        <f t="shared" si="158"/>
        <v>8.4285714285714288</v>
      </c>
      <c r="T458" s="93">
        <f t="shared" si="159"/>
        <v>8.4285714285714288</v>
      </c>
      <c r="U458" s="94" t="str">
        <f t="shared" si="160"/>
        <v>CUMPLIDA</v>
      </c>
      <c r="V458" s="94" t="str">
        <f t="shared" si="161"/>
        <v>CUMPLIDO</v>
      </c>
      <c r="W458" s="138" t="s">
        <v>139</v>
      </c>
      <c r="X458" s="81" t="str">
        <f t="shared" si="164"/>
        <v>H7R15</v>
      </c>
      <c r="Y458" s="95">
        <f t="shared" si="162"/>
        <v>1</v>
      </c>
      <c r="Z458" s="95" t="str">
        <f t="shared" si="165"/>
        <v>H7R15 - 1</v>
      </c>
      <c r="AA458" s="77">
        <f t="shared" si="152"/>
        <v>5</v>
      </c>
      <c r="AB458" s="77">
        <f t="shared" si="153"/>
        <v>5</v>
      </c>
      <c r="AC458" s="77" t="str">
        <f t="shared" si="163"/>
        <v>H7R15.</v>
      </c>
      <c r="AD458" s="77" t="str">
        <f t="shared" si="154"/>
        <v>H7R15</v>
      </c>
      <c r="AE458" s="141"/>
      <c r="AF458" s="141"/>
    </row>
    <row r="459" spans="1:32" s="2" customFormat="1" ht="350.1" customHeight="1" x14ac:dyDescent="0.2">
      <c r="A459" s="81">
        <f>IF(ISBLANK(D459),"",COUNTA($D$2:D459))</f>
        <v>353</v>
      </c>
      <c r="B459" s="82">
        <f t="shared" si="150"/>
        <v>458</v>
      </c>
      <c r="C459" s="90"/>
      <c r="D459" s="90" t="s">
        <v>793</v>
      </c>
      <c r="E459" s="90" t="s">
        <v>18</v>
      </c>
      <c r="F459" s="109" t="s">
        <v>980</v>
      </c>
      <c r="G459" s="109" t="s">
        <v>95</v>
      </c>
      <c r="H459" s="109" t="s">
        <v>535</v>
      </c>
      <c r="I459" s="109" t="s">
        <v>536</v>
      </c>
      <c r="J459" s="90" t="s">
        <v>8</v>
      </c>
      <c r="K459" s="90">
        <v>1</v>
      </c>
      <c r="L459" s="122">
        <v>43040</v>
      </c>
      <c r="M459" s="192">
        <v>43099</v>
      </c>
      <c r="N459" s="88">
        <f t="shared" si="155"/>
        <v>8.4285714285714288</v>
      </c>
      <c r="O459" s="90" t="s">
        <v>1638</v>
      </c>
      <c r="P459" s="90">
        <v>1</v>
      </c>
      <c r="Q459" s="92">
        <f t="shared" si="156"/>
        <v>100</v>
      </c>
      <c r="R459" s="93">
        <f t="shared" si="157"/>
        <v>8.4285714285714288</v>
      </c>
      <c r="S459" s="93">
        <f t="shared" si="158"/>
        <v>8.4285714285714288</v>
      </c>
      <c r="T459" s="93">
        <f t="shared" si="159"/>
        <v>8.4285714285714288</v>
      </c>
      <c r="U459" s="94" t="str">
        <f t="shared" si="160"/>
        <v>CUMPLIDA</v>
      </c>
      <c r="V459" s="94" t="str">
        <f t="shared" si="161"/>
        <v>CUMPLIDO</v>
      </c>
      <c r="W459" s="138" t="s">
        <v>139</v>
      </c>
      <c r="X459" s="81" t="str">
        <f t="shared" si="164"/>
        <v>H8R15</v>
      </c>
      <c r="Y459" s="95">
        <f t="shared" si="162"/>
        <v>1</v>
      </c>
      <c r="Z459" s="95" t="str">
        <f t="shared" si="165"/>
        <v>H8R15 - 1</v>
      </c>
      <c r="AA459" s="77">
        <f t="shared" si="152"/>
        <v>5</v>
      </c>
      <c r="AB459" s="77">
        <f t="shared" si="153"/>
        <v>5</v>
      </c>
      <c r="AC459" s="77" t="str">
        <f t="shared" si="163"/>
        <v>H8R15.</v>
      </c>
      <c r="AD459" s="77" t="str">
        <f t="shared" si="154"/>
        <v>H8R15</v>
      </c>
      <c r="AE459" s="141"/>
      <c r="AF459" s="141"/>
    </row>
    <row r="460" spans="1:32" s="2" customFormat="1" ht="350.1" customHeight="1" x14ac:dyDescent="0.2">
      <c r="A460" s="81">
        <f>IF(ISBLANK(D460),"",COUNTA($D$2:D460))</f>
        <v>354</v>
      </c>
      <c r="B460" s="82">
        <f t="shared" si="150"/>
        <v>459</v>
      </c>
      <c r="C460" s="90"/>
      <c r="D460" s="90" t="s">
        <v>793</v>
      </c>
      <c r="E460" s="90" t="s">
        <v>14</v>
      </c>
      <c r="F460" s="109" t="s">
        <v>996</v>
      </c>
      <c r="G460" s="109" t="s">
        <v>96</v>
      </c>
      <c r="H460" s="109" t="s">
        <v>538</v>
      </c>
      <c r="I460" s="109" t="s">
        <v>539</v>
      </c>
      <c r="J460" s="90" t="s">
        <v>8</v>
      </c>
      <c r="K460" s="90">
        <v>1</v>
      </c>
      <c r="L460" s="122">
        <v>43040</v>
      </c>
      <c r="M460" s="192">
        <v>43099</v>
      </c>
      <c r="N460" s="88">
        <f t="shared" si="155"/>
        <v>8.4285714285714288</v>
      </c>
      <c r="O460" s="90" t="s">
        <v>1638</v>
      </c>
      <c r="P460" s="90">
        <v>0.4</v>
      </c>
      <c r="Q460" s="92">
        <f t="shared" si="156"/>
        <v>40</v>
      </c>
      <c r="R460" s="93">
        <f t="shared" si="157"/>
        <v>3.3714285714285719</v>
      </c>
      <c r="S460" s="93">
        <f t="shared" si="158"/>
        <v>3.3714285714285719</v>
      </c>
      <c r="T460" s="93">
        <f t="shared" si="159"/>
        <v>8.4285714285714288</v>
      </c>
      <c r="U460" s="94" t="str">
        <f t="shared" si="160"/>
        <v>VENCIDA</v>
      </c>
      <c r="V460" s="94" t="str">
        <f t="shared" si="161"/>
        <v>VENCIDO</v>
      </c>
      <c r="W460" s="138" t="s">
        <v>139</v>
      </c>
      <c r="X460" s="81" t="str">
        <f t="shared" si="164"/>
        <v>H9R15</v>
      </c>
      <c r="Y460" s="95">
        <f t="shared" si="162"/>
        <v>1</v>
      </c>
      <c r="Z460" s="95" t="str">
        <f t="shared" si="165"/>
        <v>H9R15 - 1</v>
      </c>
      <c r="AA460" s="77">
        <f t="shared" si="152"/>
        <v>1</v>
      </c>
      <c r="AB460" s="77">
        <f t="shared" si="153"/>
        <v>1</v>
      </c>
      <c r="AC460" s="77" t="str">
        <f t="shared" si="163"/>
        <v>H9R15.</v>
      </c>
      <c r="AD460" s="77" t="str">
        <f t="shared" si="154"/>
        <v>H9R15</v>
      </c>
      <c r="AE460" s="141"/>
      <c r="AF460" s="141"/>
    </row>
    <row r="461" spans="1:32" s="2" customFormat="1" ht="350.1" customHeight="1" x14ac:dyDescent="0.2">
      <c r="A461" s="81">
        <f>IF(ISBLANK(D461),"",COUNTA($D$2:D461))</f>
        <v>355</v>
      </c>
      <c r="B461" s="82">
        <f t="shared" si="150"/>
        <v>460</v>
      </c>
      <c r="C461" s="90"/>
      <c r="D461" s="90" t="s">
        <v>793</v>
      </c>
      <c r="E461" s="90" t="s">
        <v>22</v>
      </c>
      <c r="F461" s="109" t="s">
        <v>704</v>
      </c>
      <c r="G461" s="109" t="s">
        <v>97</v>
      </c>
      <c r="H461" s="109" t="s">
        <v>540</v>
      </c>
      <c r="I461" s="109" t="s">
        <v>541</v>
      </c>
      <c r="J461" s="90" t="s">
        <v>493</v>
      </c>
      <c r="K461" s="90">
        <v>1</v>
      </c>
      <c r="L461" s="122">
        <v>43040</v>
      </c>
      <c r="M461" s="192">
        <v>43099</v>
      </c>
      <c r="N461" s="88">
        <f t="shared" si="155"/>
        <v>8.4285714285714288</v>
      </c>
      <c r="O461" s="90" t="s">
        <v>1638</v>
      </c>
      <c r="P461" s="90">
        <v>1</v>
      </c>
      <c r="Q461" s="92">
        <f t="shared" si="156"/>
        <v>100</v>
      </c>
      <c r="R461" s="93">
        <f t="shared" si="157"/>
        <v>8.4285714285714288</v>
      </c>
      <c r="S461" s="93">
        <f t="shared" si="158"/>
        <v>8.4285714285714288</v>
      </c>
      <c r="T461" s="93">
        <f t="shared" si="159"/>
        <v>8.4285714285714288</v>
      </c>
      <c r="U461" s="94" t="str">
        <f t="shared" si="160"/>
        <v>CUMPLIDA</v>
      </c>
      <c r="V461" s="94" t="str">
        <f t="shared" si="161"/>
        <v>CUMPLIDO</v>
      </c>
      <c r="W461" s="138" t="s">
        <v>139</v>
      </c>
      <c r="X461" s="81" t="str">
        <f t="shared" si="164"/>
        <v>H10R15</v>
      </c>
      <c r="Y461" s="95">
        <f t="shared" si="162"/>
        <v>1</v>
      </c>
      <c r="Z461" s="95" t="str">
        <f t="shared" si="165"/>
        <v>H10R15 - 1</v>
      </c>
      <c r="AA461" s="77">
        <f t="shared" si="152"/>
        <v>5</v>
      </c>
      <c r="AB461" s="77">
        <f t="shared" si="153"/>
        <v>5</v>
      </c>
      <c r="AC461" s="77" t="str">
        <f t="shared" si="163"/>
        <v>H10R15.</v>
      </c>
      <c r="AD461" s="77" t="str">
        <f t="shared" si="154"/>
        <v>H10R15</v>
      </c>
      <c r="AE461" s="141"/>
      <c r="AF461" s="141"/>
    </row>
    <row r="462" spans="1:32" s="2" customFormat="1" ht="350.1" customHeight="1" x14ac:dyDescent="0.2">
      <c r="A462" s="81">
        <f>IF(ISBLANK(D462),"",COUNTA($D$2:D462))</f>
        <v>356</v>
      </c>
      <c r="B462" s="82">
        <f t="shared" si="150"/>
        <v>461</v>
      </c>
      <c r="C462" s="90"/>
      <c r="D462" s="90" t="s">
        <v>677</v>
      </c>
      <c r="E462" s="90" t="s">
        <v>18</v>
      </c>
      <c r="F462" s="109" t="s">
        <v>98</v>
      </c>
      <c r="G462" s="109" t="s">
        <v>99</v>
      </c>
      <c r="H462" s="109" t="s">
        <v>644</v>
      </c>
      <c r="I462" s="109" t="s">
        <v>481</v>
      </c>
      <c r="J462" s="90" t="s">
        <v>8</v>
      </c>
      <c r="K462" s="90">
        <v>1</v>
      </c>
      <c r="L462" s="122">
        <v>43040</v>
      </c>
      <c r="M462" s="192">
        <v>43099</v>
      </c>
      <c r="N462" s="88">
        <f t="shared" si="155"/>
        <v>8.4285714285714288</v>
      </c>
      <c r="O462" s="99" t="s">
        <v>1636</v>
      </c>
      <c r="P462" s="90">
        <v>1</v>
      </c>
      <c r="Q462" s="92">
        <f t="shared" si="156"/>
        <v>100</v>
      </c>
      <c r="R462" s="93">
        <f t="shared" si="157"/>
        <v>8.4285714285714288</v>
      </c>
      <c r="S462" s="93">
        <f t="shared" si="158"/>
        <v>8.4285714285714288</v>
      </c>
      <c r="T462" s="93">
        <f t="shared" si="159"/>
        <v>8.4285714285714288</v>
      </c>
      <c r="U462" s="94" t="str">
        <f t="shared" si="160"/>
        <v>CUMPLIDA</v>
      </c>
      <c r="V462" s="94" t="str">
        <f t="shared" si="161"/>
        <v>CUMPLIDO</v>
      </c>
      <c r="W462" s="138" t="s">
        <v>139</v>
      </c>
      <c r="X462" s="81" t="str">
        <f t="shared" si="164"/>
        <v>H13R15</v>
      </c>
      <c r="Y462" s="95">
        <f t="shared" si="162"/>
        <v>1</v>
      </c>
      <c r="Z462" s="95" t="str">
        <f t="shared" si="165"/>
        <v>H13R15 - 1</v>
      </c>
      <c r="AA462" s="77">
        <f t="shared" si="152"/>
        <v>5</v>
      </c>
      <c r="AB462" s="77">
        <f t="shared" si="153"/>
        <v>5</v>
      </c>
      <c r="AC462" s="77" t="str">
        <f t="shared" si="163"/>
        <v>H13R15.</v>
      </c>
      <c r="AD462" s="77" t="str">
        <f t="shared" si="154"/>
        <v>H13R15</v>
      </c>
      <c r="AE462" s="141"/>
      <c r="AF462" s="141"/>
    </row>
    <row r="463" spans="1:32" s="2" customFormat="1" ht="350.1" customHeight="1" x14ac:dyDescent="0.2">
      <c r="A463" s="81">
        <f>IF(ISBLANK(D463),"",COUNTA($D$2:D463))</f>
        <v>357</v>
      </c>
      <c r="B463" s="82">
        <f t="shared" si="150"/>
        <v>462</v>
      </c>
      <c r="C463" s="90"/>
      <c r="D463" s="90" t="s">
        <v>793</v>
      </c>
      <c r="E463" s="90" t="s">
        <v>14</v>
      </c>
      <c r="F463" s="109" t="s">
        <v>705</v>
      </c>
      <c r="G463" s="109" t="s">
        <v>100</v>
      </c>
      <c r="H463" s="109" t="s">
        <v>1155</v>
      </c>
      <c r="I463" s="109" t="s">
        <v>1156</v>
      </c>
      <c r="J463" s="95" t="s">
        <v>1157</v>
      </c>
      <c r="K463" s="95">
        <v>10</v>
      </c>
      <c r="L463" s="145">
        <v>43862</v>
      </c>
      <c r="M463" s="205">
        <v>44165</v>
      </c>
      <c r="N463" s="88">
        <f t="shared" ref="N463:N494" si="166">(+M463-L463)/7</f>
        <v>43.285714285714285</v>
      </c>
      <c r="O463" s="90" t="s">
        <v>1635</v>
      </c>
      <c r="P463" s="90">
        <v>0</v>
      </c>
      <c r="Q463" s="92">
        <f t="shared" si="156"/>
        <v>0</v>
      </c>
      <c r="R463" s="93">
        <f t="shared" si="157"/>
        <v>0</v>
      </c>
      <c r="S463" s="93">
        <f t="shared" si="158"/>
        <v>0</v>
      </c>
      <c r="T463" s="93">
        <f t="shared" si="159"/>
        <v>43.285714285714285</v>
      </c>
      <c r="U463" s="94" t="str">
        <f t="shared" si="160"/>
        <v>VENCIDA</v>
      </c>
      <c r="V463" s="94" t="str">
        <f t="shared" si="161"/>
        <v>VENCIDO</v>
      </c>
      <c r="W463" s="138" t="s">
        <v>139</v>
      </c>
      <c r="X463" s="81" t="str">
        <f t="shared" si="164"/>
        <v>H16R15</v>
      </c>
      <c r="Y463" s="95">
        <f t="shared" si="162"/>
        <v>1</v>
      </c>
      <c r="Z463" s="95" t="str">
        <f t="shared" si="165"/>
        <v>H16R15 - 1</v>
      </c>
      <c r="AA463" s="77">
        <f t="shared" si="152"/>
        <v>1</v>
      </c>
      <c r="AB463" s="77">
        <f t="shared" si="153"/>
        <v>1</v>
      </c>
      <c r="AC463" s="77" t="str">
        <f t="shared" si="163"/>
        <v>H16R15.</v>
      </c>
      <c r="AD463" s="77" t="str">
        <f t="shared" si="154"/>
        <v>H16R15</v>
      </c>
      <c r="AE463" s="141"/>
      <c r="AF463" s="141"/>
    </row>
    <row r="464" spans="1:32" s="2" customFormat="1" ht="350.1" customHeight="1" x14ac:dyDescent="0.2">
      <c r="A464" s="81">
        <f>IF(ISBLANK(D464),"",COUNTA($D$2:D464))</f>
        <v>358</v>
      </c>
      <c r="B464" s="82">
        <f t="shared" si="150"/>
        <v>463</v>
      </c>
      <c r="C464" s="90"/>
      <c r="D464" s="90" t="s">
        <v>677</v>
      </c>
      <c r="E464" s="90" t="s">
        <v>18</v>
      </c>
      <c r="F464" s="109" t="s">
        <v>706</v>
      </c>
      <c r="G464" s="109" t="s">
        <v>101</v>
      </c>
      <c r="H464" s="109" t="s">
        <v>487</v>
      </c>
      <c r="I464" s="109" t="s">
        <v>488</v>
      </c>
      <c r="J464" s="90" t="s">
        <v>489</v>
      </c>
      <c r="K464" s="90">
        <v>1</v>
      </c>
      <c r="L464" s="122">
        <v>43040</v>
      </c>
      <c r="M464" s="192">
        <v>43099</v>
      </c>
      <c r="N464" s="88">
        <f t="shared" si="166"/>
        <v>8.4285714285714288</v>
      </c>
      <c r="O464" s="99" t="s">
        <v>1636</v>
      </c>
      <c r="P464" s="90">
        <v>1</v>
      </c>
      <c r="Q464" s="92">
        <f t="shared" si="156"/>
        <v>100</v>
      </c>
      <c r="R464" s="93">
        <f t="shared" si="157"/>
        <v>8.4285714285714288</v>
      </c>
      <c r="S464" s="93">
        <f t="shared" si="158"/>
        <v>8.4285714285714288</v>
      </c>
      <c r="T464" s="93">
        <f t="shared" si="159"/>
        <v>8.4285714285714288</v>
      </c>
      <c r="U464" s="94" t="str">
        <f t="shared" si="160"/>
        <v>CUMPLIDA</v>
      </c>
      <c r="V464" s="94" t="str">
        <f t="shared" si="161"/>
        <v>CUMPLIDO</v>
      </c>
      <c r="W464" s="138" t="s">
        <v>139</v>
      </c>
      <c r="X464" s="81" t="str">
        <f t="shared" si="164"/>
        <v>H17R15</v>
      </c>
      <c r="Y464" s="95">
        <f t="shared" si="162"/>
        <v>1</v>
      </c>
      <c r="Z464" s="95" t="str">
        <f t="shared" si="165"/>
        <v>H17R15 - 1</v>
      </c>
      <c r="AA464" s="77">
        <f t="shared" si="152"/>
        <v>5</v>
      </c>
      <c r="AB464" s="77">
        <f t="shared" si="153"/>
        <v>5</v>
      </c>
      <c r="AC464" s="77" t="str">
        <f t="shared" si="163"/>
        <v>H17R15.</v>
      </c>
      <c r="AD464" s="77" t="str">
        <f t="shared" si="154"/>
        <v>H17R15</v>
      </c>
      <c r="AE464" s="141"/>
      <c r="AF464" s="141"/>
    </row>
    <row r="465" spans="1:32" s="2" customFormat="1" ht="350.1" customHeight="1" x14ac:dyDescent="0.2">
      <c r="A465" s="81">
        <f>IF(ISBLANK(D465),"",COUNTA($D$2:D465))</f>
        <v>359</v>
      </c>
      <c r="B465" s="82">
        <f t="shared" si="150"/>
        <v>464</v>
      </c>
      <c r="C465" s="90"/>
      <c r="D465" s="90" t="s">
        <v>677</v>
      </c>
      <c r="E465" s="90" t="s">
        <v>18</v>
      </c>
      <c r="F465" s="109" t="s">
        <v>374</v>
      </c>
      <c r="G465" s="109" t="s">
        <v>102</v>
      </c>
      <c r="H465" s="109" t="s">
        <v>375</v>
      </c>
      <c r="I465" s="109" t="s">
        <v>376</v>
      </c>
      <c r="J465" s="90" t="s">
        <v>377</v>
      </c>
      <c r="K465" s="90">
        <v>2</v>
      </c>
      <c r="L465" s="122">
        <v>43040</v>
      </c>
      <c r="M465" s="192">
        <v>43403</v>
      </c>
      <c r="N465" s="88">
        <f t="shared" si="166"/>
        <v>51.857142857142854</v>
      </c>
      <c r="O465" s="90" t="s">
        <v>1633</v>
      </c>
      <c r="P465" s="90">
        <v>2</v>
      </c>
      <c r="Q465" s="92">
        <f t="shared" si="156"/>
        <v>100</v>
      </c>
      <c r="R465" s="93">
        <f t="shared" si="157"/>
        <v>51.857142857142854</v>
      </c>
      <c r="S465" s="93">
        <f t="shared" si="158"/>
        <v>51.857142857142854</v>
      </c>
      <c r="T465" s="93">
        <f t="shared" si="159"/>
        <v>51.857142857142854</v>
      </c>
      <c r="U465" s="94" t="str">
        <f t="shared" si="160"/>
        <v>CUMPLIDA</v>
      </c>
      <c r="V465" s="94" t="str">
        <f t="shared" si="161"/>
        <v>CUMPLIDO</v>
      </c>
      <c r="W465" s="138" t="s">
        <v>139</v>
      </c>
      <c r="X465" s="81" t="str">
        <f t="shared" si="164"/>
        <v>H20R15</v>
      </c>
      <c r="Y465" s="95">
        <f t="shared" si="162"/>
        <v>1</v>
      </c>
      <c r="Z465" s="95" t="str">
        <f t="shared" si="165"/>
        <v>H20R15 - 1</v>
      </c>
      <c r="AA465" s="77">
        <f t="shared" si="152"/>
        <v>5</v>
      </c>
      <c r="AB465" s="77">
        <f t="shared" si="153"/>
        <v>5</v>
      </c>
      <c r="AC465" s="77" t="str">
        <f t="shared" si="163"/>
        <v>H20R15.</v>
      </c>
      <c r="AD465" s="77" t="str">
        <f t="shared" si="154"/>
        <v>H20R15</v>
      </c>
      <c r="AE465" s="141"/>
      <c r="AF465" s="141"/>
    </row>
    <row r="466" spans="1:32" s="2" customFormat="1" ht="350.1" customHeight="1" x14ac:dyDescent="0.2">
      <c r="A466" s="81">
        <f>IF(ISBLANK(D466),"",COUNTA($D$2:D466))</f>
        <v>360</v>
      </c>
      <c r="B466" s="82">
        <f t="shared" si="150"/>
        <v>465</v>
      </c>
      <c r="C466" s="90"/>
      <c r="D466" s="90" t="s">
        <v>677</v>
      </c>
      <c r="E466" s="90" t="s">
        <v>25</v>
      </c>
      <c r="F466" s="109" t="s">
        <v>381</v>
      </c>
      <c r="G466" s="109" t="s">
        <v>103</v>
      </c>
      <c r="H466" s="109" t="s">
        <v>378</v>
      </c>
      <c r="I466" s="109" t="s">
        <v>379</v>
      </c>
      <c r="J466" s="90" t="s">
        <v>380</v>
      </c>
      <c r="K466" s="90">
        <v>2</v>
      </c>
      <c r="L466" s="122">
        <v>43040</v>
      </c>
      <c r="M466" s="192">
        <v>43403</v>
      </c>
      <c r="N466" s="88">
        <f t="shared" si="166"/>
        <v>51.857142857142854</v>
      </c>
      <c r="O466" s="90" t="s">
        <v>1633</v>
      </c>
      <c r="P466" s="90">
        <v>2</v>
      </c>
      <c r="Q466" s="92">
        <f t="shared" si="156"/>
        <v>100</v>
      </c>
      <c r="R466" s="93">
        <f t="shared" si="157"/>
        <v>51.857142857142854</v>
      </c>
      <c r="S466" s="93">
        <f t="shared" si="158"/>
        <v>51.857142857142854</v>
      </c>
      <c r="T466" s="93">
        <f t="shared" si="159"/>
        <v>51.857142857142854</v>
      </c>
      <c r="U466" s="94" t="str">
        <f t="shared" si="160"/>
        <v>CUMPLIDA</v>
      </c>
      <c r="V466" s="94" t="str">
        <f t="shared" si="161"/>
        <v>CUMPLIDO</v>
      </c>
      <c r="W466" s="138" t="s">
        <v>139</v>
      </c>
      <c r="X466" s="81" t="str">
        <f t="shared" si="164"/>
        <v>H21R15</v>
      </c>
      <c r="Y466" s="95">
        <f t="shared" si="162"/>
        <v>1</v>
      </c>
      <c r="Z466" s="95" t="str">
        <f t="shared" si="165"/>
        <v>H21R15 - 1</v>
      </c>
      <c r="AA466" s="77">
        <f t="shared" si="152"/>
        <v>5</v>
      </c>
      <c r="AB466" s="77">
        <f t="shared" si="153"/>
        <v>5</v>
      </c>
      <c r="AC466" s="77" t="str">
        <f t="shared" si="163"/>
        <v>H21R15.</v>
      </c>
      <c r="AD466" s="77" t="str">
        <f t="shared" si="154"/>
        <v>H21R15</v>
      </c>
      <c r="AE466" s="141"/>
      <c r="AF466" s="141"/>
    </row>
    <row r="467" spans="1:32" s="2" customFormat="1" ht="350.1" customHeight="1" x14ac:dyDescent="0.2">
      <c r="A467" s="81">
        <f>IF(ISBLANK(D467),"",COUNTA($D$2:D467))</f>
        <v>361</v>
      </c>
      <c r="B467" s="82">
        <f t="shared" si="150"/>
        <v>466</v>
      </c>
      <c r="C467" s="90"/>
      <c r="D467" s="90" t="s">
        <v>793</v>
      </c>
      <c r="E467" s="90" t="s">
        <v>18</v>
      </c>
      <c r="F467" s="109" t="s">
        <v>778</v>
      </c>
      <c r="G467" s="109" t="s">
        <v>104</v>
      </c>
      <c r="H467" s="109" t="s">
        <v>237</v>
      </c>
      <c r="I467" s="109" t="s">
        <v>1485</v>
      </c>
      <c r="J467" s="95" t="s">
        <v>8</v>
      </c>
      <c r="K467" s="95">
        <v>1</v>
      </c>
      <c r="L467" s="145">
        <v>43040</v>
      </c>
      <c r="M467" s="205">
        <v>43099</v>
      </c>
      <c r="N467" s="88">
        <f t="shared" si="166"/>
        <v>8.4285714285714288</v>
      </c>
      <c r="O467" s="90" t="s">
        <v>1631</v>
      </c>
      <c r="P467" s="90">
        <v>1</v>
      </c>
      <c r="Q467" s="92">
        <f t="shared" si="156"/>
        <v>100</v>
      </c>
      <c r="R467" s="93">
        <f t="shared" si="157"/>
        <v>8.4285714285714288</v>
      </c>
      <c r="S467" s="93">
        <f t="shared" si="158"/>
        <v>8.4285714285714288</v>
      </c>
      <c r="T467" s="93">
        <f t="shared" si="159"/>
        <v>8.4285714285714288</v>
      </c>
      <c r="U467" s="94" t="str">
        <f t="shared" si="160"/>
        <v>CUMPLIDA</v>
      </c>
      <c r="V467" s="94" t="str">
        <f t="shared" si="161"/>
        <v>CUMPLIDO</v>
      </c>
      <c r="W467" s="138" t="s">
        <v>139</v>
      </c>
      <c r="X467" s="81" t="str">
        <f t="shared" si="164"/>
        <v xml:space="preserve">
H22R15</v>
      </c>
      <c r="Y467" s="95">
        <f t="shared" si="162"/>
        <v>1</v>
      </c>
      <c r="Z467" s="95" t="str">
        <f t="shared" si="165"/>
        <v xml:space="preserve">
H22R15 - 1</v>
      </c>
      <c r="AA467" s="77">
        <f t="shared" si="152"/>
        <v>5</v>
      </c>
      <c r="AB467" s="77">
        <f t="shared" si="153"/>
        <v>5</v>
      </c>
      <c r="AC467" s="77" t="str">
        <f t="shared" si="163"/>
        <v xml:space="preserve">
H22R15.</v>
      </c>
      <c r="AD467" s="77" t="str">
        <f t="shared" si="154"/>
        <v xml:space="preserve">
H22R15</v>
      </c>
      <c r="AE467" s="141"/>
      <c r="AF467" s="141"/>
    </row>
    <row r="468" spans="1:32" s="2" customFormat="1" ht="350.1" customHeight="1" x14ac:dyDescent="0.2">
      <c r="A468" s="81">
        <f>IF(ISBLANK(D468),"",COUNTA($D$2:D468))</f>
        <v>362</v>
      </c>
      <c r="B468" s="82">
        <f t="shared" si="150"/>
        <v>467</v>
      </c>
      <c r="C468" s="90"/>
      <c r="D468" s="90" t="s">
        <v>793</v>
      </c>
      <c r="E468" s="90" t="s">
        <v>19</v>
      </c>
      <c r="F468" s="109" t="s">
        <v>382</v>
      </c>
      <c r="G468" s="109" t="s">
        <v>799</v>
      </c>
      <c r="H468" s="109" t="s">
        <v>383</v>
      </c>
      <c r="I468" s="109" t="s">
        <v>384</v>
      </c>
      <c r="J468" s="90" t="s">
        <v>385</v>
      </c>
      <c r="K468" s="90">
        <v>3</v>
      </c>
      <c r="L468" s="122">
        <v>43040</v>
      </c>
      <c r="M468" s="192">
        <v>43403</v>
      </c>
      <c r="N468" s="88">
        <f t="shared" si="166"/>
        <v>51.857142857142854</v>
      </c>
      <c r="O468" s="90" t="s">
        <v>1633</v>
      </c>
      <c r="P468" s="90">
        <v>3</v>
      </c>
      <c r="Q468" s="92">
        <f t="shared" si="156"/>
        <v>100</v>
      </c>
      <c r="R468" s="93">
        <f t="shared" si="157"/>
        <v>51.857142857142854</v>
      </c>
      <c r="S468" s="93">
        <f t="shared" si="158"/>
        <v>51.857142857142854</v>
      </c>
      <c r="T468" s="93">
        <f t="shared" si="159"/>
        <v>51.857142857142854</v>
      </c>
      <c r="U468" s="94" t="str">
        <f t="shared" si="160"/>
        <v>CUMPLIDA</v>
      </c>
      <c r="V468" s="94" t="str">
        <f t="shared" si="161"/>
        <v>CUMPLIDO</v>
      </c>
      <c r="W468" s="138" t="s">
        <v>139</v>
      </c>
      <c r="X468" s="81" t="str">
        <f t="shared" si="164"/>
        <v>H23R15</v>
      </c>
      <c r="Y468" s="95">
        <f t="shared" si="162"/>
        <v>1</v>
      </c>
      <c r="Z468" s="95" t="str">
        <f t="shared" si="165"/>
        <v>H23R15 - 1</v>
      </c>
      <c r="AA468" s="77">
        <f t="shared" si="152"/>
        <v>5</v>
      </c>
      <c r="AB468" s="77">
        <f t="shared" si="153"/>
        <v>5</v>
      </c>
      <c r="AC468" s="77" t="str">
        <f t="shared" si="163"/>
        <v>H23R15.</v>
      </c>
      <c r="AD468" s="77" t="str">
        <f t="shared" si="154"/>
        <v>H23R15</v>
      </c>
      <c r="AE468" s="141"/>
      <c r="AF468" s="141"/>
    </row>
    <row r="469" spans="1:32" s="2" customFormat="1" ht="350.1" customHeight="1" x14ac:dyDescent="0.2">
      <c r="A469" s="81">
        <f>IF(ISBLANK(D469),"",COUNTA($D$2:D469))</f>
        <v>363</v>
      </c>
      <c r="B469" s="82">
        <f t="shared" si="150"/>
        <v>468</v>
      </c>
      <c r="C469" s="90"/>
      <c r="D469" s="90" t="s">
        <v>678</v>
      </c>
      <c r="E469" s="90" t="s">
        <v>19</v>
      </c>
      <c r="F469" s="109" t="s">
        <v>393</v>
      </c>
      <c r="G469" s="109" t="s">
        <v>392</v>
      </c>
      <c r="H469" s="109" t="s">
        <v>386</v>
      </c>
      <c r="I469" s="109" t="s">
        <v>626</v>
      </c>
      <c r="J469" s="90" t="s">
        <v>385</v>
      </c>
      <c r="K469" s="90">
        <v>3</v>
      </c>
      <c r="L469" s="122">
        <v>43040</v>
      </c>
      <c r="M469" s="192">
        <v>43403</v>
      </c>
      <c r="N469" s="88">
        <f t="shared" si="166"/>
        <v>51.857142857142854</v>
      </c>
      <c r="O469" s="90" t="s">
        <v>1633</v>
      </c>
      <c r="P469" s="90">
        <v>0</v>
      </c>
      <c r="Q469" s="92">
        <f t="shared" si="156"/>
        <v>0</v>
      </c>
      <c r="R469" s="93">
        <f t="shared" si="157"/>
        <v>0</v>
      </c>
      <c r="S469" s="93">
        <f t="shared" si="158"/>
        <v>0</v>
      </c>
      <c r="T469" s="93">
        <f t="shared" si="159"/>
        <v>51.857142857142854</v>
      </c>
      <c r="U469" s="94" t="str">
        <f t="shared" si="160"/>
        <v>VENCIDA</v>
      </c>
      <c r="V469" s="94" t="str">
        <f t="shared" si="161"/>
        <v>VENCIDO</v>
      </c>
      <c r="W469" s="138" t="s">
        <v>139</v>
      </c>
      <c r="X469" s="81" t="str">
        <f t="shared" si="164"/>
        <v>H24R15</v>
      </c>
      <c r="Y469" s="95">
        <f t="shared" si="162"/>
        <v>1</v>
      </c>
      <c r="Z469" s="95" t="str">
        <f t="shared" si="165"/>
        <v>H24R15 - 1</v>
      </c>
      <c r="AA469" s="77">
        <f t="shared" si="152"/>
        <v>1</v>
      </c>
      <c r="AB469" s="77">
        <f t="shared" si="153"/>
        <v>1</v>
      </c>
      <c r="AC469" s="77" t="str">
        <f t="shared" si="163"/>
        <v>H24R15.</v>
      </c>
      <c r="AD469" s="77" t="str">
        <f t="shared" si="154"/>
        <v>H24R15</v>
      </c>
      <c r="AE469" s="141"/>
      <c r="AF469" s="141"/>
    </row>
    <row r="470" spans="1:32" s="2" customFormat="1" ht="350.1" customHeight="1" x14ac:dyDescent="0.2">
      <c r="A470" s="81">
        <f>IF(ISBLANK(D470),"",COUNTA($D$2:D470))</f>
        <v>364</v>
      </c>
      <c r="B470" s="82">
        <f t="shared" si="150"/>
        <v>469</v>
      </c>
      <c r="C470" s="90"/>
      <c r="D470" s="90" t="s">
        <v>802</v>
      </c>
      <c r="E470" s="90" t="s">
        <v>19</v>
      </c>
      <c r="F470" s="109" t="s">
        <v>394</v>
      </c>
      <c r="G470" s="109" t="s">
        <v>395</v>
      </c>
      <c r="H470" s="109" t="s">
        <v>387</v>
      </c>
      <c r="I470" s="109" t="s">
        <v>388</v>
      </c>
      <c r="J470" s="90" t="s">
        <v>8</v>
      </c>
      <c r="K470" s="90">
        <v>1</v>
      </c>
      <c r="L470" s="122">
        <v>43040</v>
      </c>
      <c r="M470" s="192">
        <v>43403</v>
      </c>
      <c r="N470" s="88">
        <f t="shared" si="166"/>
        <v>51.857142857142854</v>
      </c>
      <c r="O470" s="90" t="s">
        <v>1633</v>
      </c>
      <c r="P470" s="90">
        <v>0</v>
      </c>
      <c r="Q470" s="92">
        <f t="shared" si="156"/>
        <v>0</v>
      </c>
      <c r="R470" s="93">
        <f t="shared" si="157"/>
        <v>0</v>
      </c>
      <c r="S470" s="93">
        <f t="shared" si="158"/>
        <v>0</v>
      </c>
      <c r="T470" s="93">
        <f t="shared" si="159"/>
        <v>51.857142857142854</v>
      </c>
      <c r="U470" s="94" t="str">
        <f t="shared" si="160"/>
        <v>VENCIDA</v>
      </c>
      <c r="V470" s="94" t="str">
        <f t="shared" si="161"/>
        <v>VENCIDO</v>
      </c>
      <c r="W470" s="138" t="s">
        <v>139</v>
      </c>
      <c r="X470" s="81" t="str">
        <f t="shared" si="164"/>
        <v>H25R15</v>
      </c>
      <c r="Y470" s="95">
        <f t="shared" si="162"/>
        <v>1</v>
      </c>
      <c r="Z470" s="95" t="str">
        <f t="shared" si="165"/>
        <v>H25R15 - 1</v>
      </c>
      <c r="AA470" s="77">
        <f t="shared" si="152"/>
        <v>1</v>
      </c>
      <c r="AB470" s="77">
        <f t="shared" si="153"/>
        <v>1</v>
      </c>
      <c r="AC470" s="77" t="str">
        <f t="shared" si="163"/>
        <v>H25R15.</v>
      </c>
      <c r="AD470" s="77" t="str">
        <f t="shared" si="154"/>
        <v>H25R15</v>
      </c>
      <c r="AE470" s="141"/>
      <c r="AF470" s="141"/>
    </row>
    <row r="471" spans="1:32" s="2" customFormat="1" ht="350.1" customHeight="1" x14ac:dyDescent="0.2">
      <c r="A471" s="81">
        <f>IF(ISBLANK(D471),"",COUNTA($D$2:D471))</f>
        <v>365</v>
      </c>
      <c r="B471" s="82">
        <f t="shared" si="150"/>
        <v>470</v>
      </c>
      <c r="C471" s="90"/>
      <c r="D471" s="90" t="s">
        <v>1244</v>
      </c>
      <c r="E471" s="90" t="s">
        <v>19</v>
      </c>
      <c r="F471" s="109" t="s">
        <v>396</v>
      </c>
      <c r="G471" s="109" t="s">
        <v>397</v>
      </c>
      <c r="H471" s="109" t="s">
        <v>958</v>
      </c>
      <c r="I471" s="109" t="s">
        <v>627</v>
      </c>
      <c r="J471" s="90" t="s">
        <v>389</v>
      </c>
      <c r="K471" s="90">
        <v>10</v>
      </c>
      <c r="L471" s="122">
        <v>43040</v>
      </c>
      <c r="M471" s="192">
        <v>43403</v>
      </c>
      <c r="N471" s="88">
        <f t="shared" si="166"/>
        <v>51.857142857142854</v>
      </c>
      <c r="O471" s="90" t="s">
        <v>1633</v>
      </c>
      <c r="P471" s="90">
        <v>10</v>
      </c>
      <c r="Q471" s="92">
        <f t="shared" si="156"/>
        <v>100</v>
      </c>
      <c r="R471" s="93">
        <f t="shared" si="157"/>
        <v>51.857142857142854</v>
      </c>
      <c r="S471" s="93">
        <f t="shared" si="158"/>
        <v>51.857142857142854</v>
      </c>
      <c r="T471" s="93">
        <f t="shared" si="159"/>
        <v>51.857142857142854</v>
      </c>
      <c r="U471" s="94" t="str">
        <f t="shared" si="160"/>
        <v>CUMPLIDA</v>
      </c>
      <c r="V471" s="94" t="str">
        <f t="shared" si="161"/>
        <v>CUMPLIDO</v>
      </c>
      <c r="W471" s="138" t="s">
        <v>139</v>
      </c>
      <c r="X471" s="81" t="str">
        <f t="shared" si="164"/>
        <v>H26R15</v>
      </c>
      <c r="Y471" s="95">
        <f t="shared" si="162"/>
        <v>1</v>
      </c>
      <c r="Z471" s="95" t="str">
        <f t="shared" si="165"/>
        <v>H26R15 - 1</v>
      </c>
      <c r="AA471" s="77">
        <f t="shared" si="152"/>
        <v>5</v>
      </c>
      <c r="AB471" s="77">
        <f t="shared" si="153"/>
        <v>5</v>
      </c>
      <c r="AC471" s="77" t="str">
        <f t="shared" si="163"/>
        <v>H26R15.</v>
      </c>
      <c r="AD471" s="77" t="str">
        <f t="shared" si="154"/>
        <v>H26R15</v>
      </c>
      <c r="AE471" s="141"/>
      <c r="AF471" s="141"/>
    </row>
    <row r="472" spans="1:32" s="2" customFormat="1" ht="350.1" customHeight="1" x14ac:dyDescent="0.2">
      <c r="A472" s="81">
        <f>IF(ISBLANK(D472),"",COUNTA($D$2:D472))</f>
        <v>366</v>
      </c>
      <c r="B472" s="82">
        <f t="shared" si="150"/>
        <v>471</v>
      </c>
      <c r="C472" s="90"/>
      <c r="D472" s="90" t="s">
        <v>678</v>
      </c>
      <c r="E472" s="90" t="s">
        <v>19</v>
      </c>
      <c r="F472" s="109" t="s">
        <v>398</v>
      </c>
      <c r="G472" s="109" t="s">
        <v>399</v>
      </c>
      <c r="H472" s="109" t="s">
        <v>1259</v>
      </c>
      <c r="I472" s="109" t="s">
        <v>1260</v>
      </c>
      <c r="J472" s="90" t="s">
        <v>1261</v>
      </c>
      <c r="K472" s="90">
        <v>2</v>
      </c>
      <c r="L472" s="122">
        <v>44044</v>
      </c>
      <c r="M472" s="192">
        <v>44255</v>
      </c>
      <c r="N472" s="88">
        <f t="shared" si="166"/>
        <v>30.142857142857142</v>
      </c>
      <c r="O472" s="90" t="s">
        <v>1633</v>
      </c>
      <c r="P472" s="90">
        <v>2</v>
      </c>
      <c r="Q472" s="92">
        <f t="shared" si="156"/>
        <v>100</v>
      </c>
      <c r="R472" s="93">
        <f t="shared" si="157"/>
        <v>30.142857142857142</v>
      </c>
      <c r="S472" s="93">
        <f t="shared" si="158"/>
        <v>30.142857142857142</v>
      </c>
      <c r="T472" s="93">
        <f t="shared" si="159"/>
        <v>30.142857142857142</v>
      </c>
      <c r="U472" s="94" t="str">
        <f t="shared" si="160"/>
        <v>CUMPLIDA</v>
      </c>
      <c r="V472" s="94" t="str">
        <f t="shared" si="161"/>
        <v>CUMPLIDO</v>
      </c>
      <c r="W472" s="138" t="s">
        <v>139</v>
      </c>
      <c r="X472" s="81" t="str">
        <f t="shared" si="164"/>
        <v>H27R15</v>
      </c>
      <c r="Y472" s="95">
        <f t="shared" si="162"/>
        <v>1</v>
      </c>
      <c r="Z472" s="95" t="str">
        <f t="shared" si="165"/>
        <v>H27R15 - 1</v>
      </c>
      <c r="AA472" s="77">
        <f t="shared" si="152"/>
        <v>5</v>
      </c>
      <c r="AB472" s="77">
        <f t="shared" si="153"/>
        <v>5</v>
      </c>
      <c r="AC472" s="77" t="str">
        <f t="shared" si="163"/>
        <v>H27R15.</v>
      </c>
      <c r="AD472" s="77" t="str">
        <f t="shared" si="154"/>
        <v>H27R15</v>
      </c>
      <c r="AE472" s="141"/>
      <c r="AF472" s="141"/>
    </row>
    <row r="473" spans="1:32" s="2" customFormat="1" ht="350.1" customHeight="1" x14ac:dyDescent="0.2">
      <c r="A473" s="81">
        <f>IF(ISBLANK(D473),"",COUNTA($D$2:D473))</f>
        <v>367</v>
      </c>
      <c r="B473" s="82">
        <f t="shared" si="150"/>
        <v>472</v>
      </c>
      <c r="C473" s="90"/>
      <c r="D473" s="90" t="s">
        <v>677</v>
      </c>
      <c r="E473" s="90" t="s">
        <v>19</v>
      </c>
      <c r="F473" s="109" t="s">
        <v>400</v>
      </c>
      <c r="G473" s="109" t="s">
        <v>401</v>
      </c>
      <c r="H473" s="109" t="s">
        <v>390</v>
      </c>
      <c r="I473" s="109" t="s">
        <v>391</v>
      </c>
      <c r="J473" s="90" t="s">
        <v>8</v>
      </c>
      <c r="K473" s="90">
        <v>2</v>
      </c>
      <c r="L473" s="122">
        <v>43040</v>
      </c>
      <c r="M473" s="192">
        <v>43403</v>
      </c>
      <c r="N473" s="88">
        <f t="shared" si="166"/>
        <v>51.857142857142854</v>
      </c>
      <c r="O473" s="90" t="s">
        <v>1633</v>
      </c>
      <c r="P473" s="90">
        <v>2</v>
      </c>
      <c r="Q473" s="92">
        <f t="shared" si="156"/>
        <v>100</v>
      </c>
      <c r="R473" s="93">
        <f t="shared" si="157"/>
        <v>51.857142857142854</v>
      </c>
      <c r="S473" s="93">
        <f t="shared" si="158"/>
        <v>51.857142857142854</v>
      </c>
      <c r="T473" s="93">
        <f t="shared" si="159"/>
        <v>51.857142857142854</v>
      </c>
      <c r="U473" s="94" t="str">
        <f t="shared" si="160"/>
        <v>CUMPLIDA</v>
      </c>
      <c r="V473" s="94" t="str">
        <f t="shared" si="161"/>
        <v>CUMPLIDO</v>
      </c>
      <c r="W473" s="138" t="s">
        <v>139</v>
      </c>
      <c r="X473" s="81" t="str">
        <f t="shared" si="164"/>
        <v>H28R15</v>
      </c>
      <c r="Y473" s="95">
        <f t="shared" si="162"/>
        <v>1</v>
      </c>
      <c r="Z473" s="95" t="str">
        <f t="shared" si="165"/>
        <v>H28R15 - 1</v>
      </c>
      <c r="AA473" s="77">
        <f t="shared" si="152"/>
        <v>5</v>
      </c>
      <c r="AB473" s="77">
        <f t="shared" si="153"/>
        <v>5</v>
      </c>
      <c r="AC473" s="77" t="str">
        <f t="shared" si="163"/>
        <v>H28R15.</v>
      </c>
      <c r="AD473" s="77" t="str">
        <f t="shared" si="154"/>
        <v>H28R15</v>
      </c>
      <c r="AE473" s="141"/>
      <c r="AF473" s="141"/>
    </row>
    <row r="474" spans="1:32" s="2" customFormat="1" ht="350.1" customHeight="1" x14ac:dyDescent="0.2">
      <c r="A474" s="81">
        <f>IF(ISBLANK(D474),"",COUNTA($D$2:D474))</f>
        <v>368</v>
      </c>
      <c r="B474" s="82">
        <f t="shared" si="150"/>
        <v>473</v>
      </c>
      <c r="C474" s="90"/>
      <c r="D474" s="90" t="s">
        <v>793</v>
      </c>
      <c r="E474" s="90" t="s">
        <v>105</v>
      </c>
      <c r="F474" s="109" t="s">
        <v>1576</v>
      </c>
      <c r="G474" s="109" t="s">
        <v>106</v>
      </c>
      <c r="H474" s="109" t="s">
        <v>603</v>
      </c>
      <c r="I474" s="109" t="s">
        <v>604</v>
      </c>
      <c r="J474" s="90" t="s">
        <v>602</v>
      </c>
      <c r="K474" s="90">
        <v>1</v>
      </c>
      <c r="L474" s="122">
        <v>43040</v>
      </c>
      <c r="M474" s="192">
        <v>43099</v>
      </c>
      <c r="N474" s="88">
        <f t="shared" si="166"/>
        <v>8.4285714285714288</v>
      </c>
      <c r="O474" s="90" t="s">
        <v>1635</v>
      </c>
      <c r="P474" s="90">
        <v>1</v>
      </c>
      <c r="Q474" s="92">
        <f t="shared" si="156"/>
        <v>100</v>
      </c>
      <c r="R474" s="93">
        <f t="shared" si="157"/>
        <v>8.4285714285714288</v>
      </c>
      <c r="S474" s="93">
        <f t="shared" si="158"/>
        <v>8.4285714285714288</v>
      </c>
      <c r="T474" s="93">
        <f t="shared" si="159"/>
        <v>8.4285714285714288</v>
      </c>
      <c r="U474" s="94" t="str">
        <f t="shared" si="160"/>
        <v>CUMPLIDA</v>
      </c>
      <c r="V474" s="94" t="str">
        <f t="shared" si="161"/>
        <v>CUMPLIDO</v>
      </c>
      <c r="W474" s="138" t="s">
        <v>139</v>
      </c>
      <c r="X474" s="81" t="str">
        <f t="shared" si="164"/>
        <v>H30R15</v>
      </c>
      <c r="Y474" s="95">
        <f t="shared" si="162"/>
        <v>1</v>
      </c>
      <c r="Z474" s="95" t="str">
        <f t="shared" si="165"/>
        <v>H30R15 - 1</v>
      </c>
      <c r="AA474" s="77">
        <f t="shared" si="152"/>
        <v>5</v>
      </c>
      <c r="AB474" s="77">
        <f t="shared" si="153"/>
        <v>5</v>
      </c>
      <c r="AC474" s="77" t="str">
        <f t="shared" si="163"/>
        <v>H30R15.</v>
      </c>
      <c r="AD474" s="77" t="str">
        <f t="shared" si="154"/>
        <v>H30R15</v>
      </c>
      <c r="AE474" s="141"/>
      <c r="AF474" s="141"/>
    </row>
    <row r="475" spans="1:32" s="2" customFormat="1" ht="350.1" customHeight="1" x14ac:dyDescent="0.2">
      <c r="A475" s="81">
        <f>IF(ISBLANK(D475),"",COUNTA($D$2:D475))</f>
        <v>369</v>
      </c>
      <c r="B475" s="82">
        <f t="shared" si="150"/>
        <v>474</v>
      </c>
      <c r="C475" s="90"/>
      <c r="D475" s="90" t="s">
        <v>1577</v>
      </c>
      <c r="E475" s="90" t="s">
        <v>83</v>
      </c>
      <c r="F475" s="109" t="s">
        <v>779</v>
      </c>
      <c r="G475" s="109" t="s">
        <v>107</v>
      </c>
      <c r="H475" s="109" t="s">
        <v>1152</v>
      </c>
      <c r="I475" s="109" t="s">
        <v>1147</v>
      </c>
      <c r="J475" s="90" t="s">
        <v>1117</v>
      </c>
      <c r="K475" s="90">
        <v>1</v>
      </c>
      <c r="L475" s="122">
        <v>43862</v>
      </c>
      <c r="M475" s="192">
        <v>43979</v>
      </c>
      <c r="N475" s="88">
        <f t="shared" si="166"/>
        <v>16.714285714285715</v>
      </c>
      <c r="O475" s="90" t="s">
        <v>1642</v>
      </c>
      <c r="P475" s="90">
        <v>1</v>
      </c>
      <c r="Q475" s="92">
        <f t="shared" si="156"/>
        <v>100</v>
      </c>
      <c r="R475" s="93">
        <f t="shared" si="157"/>
        <v>16.714285714285715</v>
      </c>
      <c r="S475" s="93">
        <f t="shared" si="158"/>
        <v>16.714285714285715</v>
      </c>
      <c r="T475" s="93">
        <f t="shared" si="159"/>
        <v>16.714285714285715</v>
      </c>
      <c r="U475" s="94" t="str">
        <f t="shared" si="160"/>
        <v>CUMPLIDA</v>
      </c>
      <c r="V475" s="94" t="str">
        <f t="shared" si="161"/>
        <v>CUMPLIDO</v>
      </c>
      <c r="W475" s="138" t="s">
        <v>139</v>
      </c>
      <c r="X475" s="81" t="str">
        <f t="shared" si="164"/>
        <v>H32R15</v>
      </c>
      <c r="Y475" s="95">
        <f t="shared" si="162"/>
        <v>1</v>
      </c>
      <c r="Z475" s="95" t="str">
        <f t="shared" si="165"/>
        <v>H32R15 - 1</v>
      </c>
      <c r="AA475" s="77">
        <f t="shared" si="152"/>
        <v>5</v>
      </c>
      <c r="AB475" s="77">
        <f t="shared" si="153"/>
        <v>5</v>
      </c>
      <c r="AC475" s="77" t="str">
        <f t="shared" si="163"/>
        <v>H32R15.</v>
      </c>
      <c r="AD475" s="77" t="str">
        <f t="shared" si="154"/>
        <v>H32R15</v>
      </c>
      <c r="AE475" s="141"/>
      <c r="AF475" s="141"/>
    </row>
    <row r="476" spans="1:32" s="2" customFormat="1" ht="350.1" customHeight="1" x14ac:dyDescent="0.2">
      <c r="A476" s="81">
        <f>IF(ISBLANK(D476),"",COUNTA($D$2:D476))</f>
        <v>370</v>
      </c>
      <c r="B476" s="82">
        <f t="shared" si="150"/>
        <v>475</v>
      </c>
      <c r="C476" s="90"/>
      <c r="D476" s="90" t="s">
        <v>676</v>
      </c>
      <c r="E476" s="90" t="s">
        <v>83</v>
      </c>
      <c r="F476" s="109" t="s">
        <v>780</v>
      </c>
      <c r="G476" s="109" t="s">
        <v>629</v>
      </c>
      <c r="H476" s="109" t="s">
        <v>485</v>
      </c>
      <c r="I476" s="109" t="s">
        <v>486</v>
      </c>
      <c r="J476" s="90" t="s">
        <v>7</v>
      </c>
      <c r="K476" s="90">
        <v>1</v>
      </c>
      <c r="L476" s="122">
        <v>43040</v>
      </c>
      <c r="M476" s="192">
        <v>43099</v>
      </c>
      <c r="N476" s="88">
        <f t="shared" si="166"/>
        <v>8.4285714285714288</v>
      </c>
      <c r="O476" s="99" t="s">
        <v>1636</v>
      </c>
      <c r="P476" s="90">
        <v>1</v>
      </c>
      <c r="Q476" s="92">
        <f t="shared" si="156"/>
        <v>100</v>
      </c>
      <c r="R476" s="93">
        <f t="shared" si="157"/>
        <v>8.4285714285714288</v>
      </c>
      <c r="S476" s="93">
        <f t="shared" si="158"/>
        <v>8.4285714285714288</v>
      </c>
      <c r="T476" s="93">
        <f t="shared" si="159"/>
        <v>8.4285714285714288</v>
      </c>
      <c r="U476" s="94" t="str">
        <f t="shared" si="160"/>
        <v>CUMPLIDA</v>
      </c>
      <c r="V476" s="94" t="str">
        <f t="shared" si="161"/>
        <v>CUMPLIDO</v>
      </c>
      <c r="W476" s="138" t="s">
        <v>139</v>
      </c>
      <c r="X476" s="81" t="str">
        <f t="shared" si="164"/>
        <v>H38R15</v>
      </c>
      <c r="Y476" s="95">
        <f t="shared" si="162"/>
        <v>1</v>
      </c>
      <c r="Z476" s="95" t="str">
        <f t="shared" si="165"/>
        <v>H38R15 - 1</v>
      </c>
      <c r="AA476" s="77">
        <f t="shared" si="152"/>
        <v>5</v>
      </c>
      <c r="AB476" s="77">
        <f t="shared" si="153"/>
        <v>5</v>
      </c>
      <c r="AC476" s="77" t="str">
        <f t="shared" si="163"/>
        <v>H38R15.</v>
      </c>
      <c r="AD476" s="77" t="str">
        <f t="shared" si="154"/>
        <v>H38R15</v>
      </c>
      <c r="AE476" s="141"/>
      <c r="AF476" s="141"/>
    </row>
    <row r="477" spans="1:32" s="2" customFormat="1" ht="350.1" customHeight="1" x14ac:dyDescent="0.2">
      <c r="A477" s="81">
        <f>IF(ISBLANK(D477),"",COUNTA($D$2:D477))</f>
        <v>371</v>
      </c>
      <c r="B477" s="82">
        <f t="shared" ref="B477:B540" si="167">ROW()-1</f>
        <v>476</v>
      </c>
      <c r="C477" s="90"/>
      <c r="D477" s="90" t="s">
        <v>676</v>
      </c>
      <c r="E477" s="90" t="s">
        <v>23</v>
      </c>
      <c r="F477" s="109" t="s">
        <v>628</v>
      </c>
      <c r="G477" s="109" t="s">
        <v>630</v>
      </c>
      <c r="H477" s="109" t="s">
        <v>645</v>
      </c>
      <c r="I477" s="109" t="s">
        <v>646</v>
      </c>
      <c r="J477" s="90" t="s">
        <v>7</v>
      </c>
      <c r="K477" s="90">
        <v>1</v>
      </c>
      <c r="L477" s="122">
        <v>43040</v>
      </c>
      <c r="M477" s="192">
        <v>43099</v>
      </c>
      <c r="N477" s="88">
        <f t="shared" si="166"/>
        <v>8.4285714285714288</v>
      </c>
      <c r="O477" s="99" t="s">
        <v>1636</v>
      </c>
      <c r="P477" s="90">
        <v>1</v>
      </c>
      <c r="Q477" s="92">
        <f t="shared" si="156"/>
        <v>100</v>
      </c>
      <c r="R477" s="93">
        <f t="shared" si="157"/>
        <v>8.4285714285714288</v>
      </c>
      <c r="S477" s="93">
        <f t="shared" si="158"/>
        <v>8.4285714285714288</v>
      </c>
      <c r="T477" s="93">
        <f t="shared" si="159"/>
        <v>8.4285714285714288</v>
      </c>
      <c r="U477" s="94" t="str">
        <f t="shared" si="160"/>
        <v>CUMPLIDA</v>
      </c>
      <c r="V477" s="94" t="str">
        <f t="shared" si="161"/>
        <v>CUMPLIDO</v>
      </c>
      <c r="W477" s="138" t="s">
        <v>139</v>
      </c>
      <c r="X477" s="81" t="str">
        <f t="shared" si="164"/>
        <v>H39R15</v>
      </c>
      <c r="Y477" s="95">
        <f t="shared" si="162"/>
        <v>1</v>
      </c>
      <c r="Z477" s="95" t="str">
        <f t="shared" si="165"/>
        <v>H39R15 - 1</v>
      </c>
      <c r="AA477" s="77">
        <f t="shared" si="152"/>
        <v>5</v>
      </c>
      <c r="AB477" s="77">
        <f t="shared" si="153"/>
        <v>5</v>
      </c>
      <c r="AC477" s="77" t="str">
        <f t="shared" si="163"/>
        <v>H39R15.</v>
      </c>
      <c r="AD477" s="77" t="str">
        <f t="shared" si="154"/>
        <v>H39R15</v>
      </c>
      <c r="AE477" s="141"/>
      <c r="AF477" s="141"/>
    </row>
    <row r="478" spans="1:32" s="2" customFormat="1" ht="350.1" customHeight="1" x14ac:dyDescent="0.2">
      <c r="A478" s="81">
        <f>IF(ISBLANK(D478),"",COUNTA($D$2:D478))</f>
        <v>372</v>
      </c>
      <c r="B478" s="82">
        <f t="shared" si="167"/>
        <v>477</v>
      </c>
      <c r="C478" s="90"/>
      <c r="D478" s="90" t="s">
        <v>677</v>
      </c>
      <c r="E478" s="90" t="s">
        <v>14</v>
      </c>
      <c r="F478" s="109" t="s">
        <v>631</v>
      </c>
      <c r="G478" s="109" t="s">
        <v>632</v>
      </c>
      <c r="H478" s="109" t="s">
        <v>542</v>
      </c>
      <c r="I478" s="109" t="s">
        <v>543</v>
      </c>
      <c r="J478" s="90" t="s">
        <v>8</v>
      </c>
      <c r="K478" s="90">
        <v>1</v>
      </c>
      <c r="L478" s="122">
        <v>43040</v>
      </c>
      <c r="M478" s="192">
        <v>43099</v>
      </c>
      <c r="N478" s="88">
        <f t="shared" si="166"/>
        <v>8.4285714285714288</v>
      </c>
      <c r="O478" s="90" t="s">
        <v>1638</v>
      </c>
      <c r="P478" s="90">
        <v>1</v>
      </c>
      <c r="Q478" s="92">
        <f t="shared" si="156"/>
        <v>100</v>
      </c>
      <c r="R478" s="93">
        <f t="shared" si="157"/>
        <v>8.4285714285714288</v>
      </c>
      <c r="S478" s="93">
        <f t="shared" si="158"/>
        <v>8.4285714285714288</v>
      </c>
      <c r="T478" s="93">
        <f t="shared" si="159"/>
        <v>8.4285714285714288</v>
      </c>
      <c r="U478" s="94" t="str">
        <f t="shared" si="160"/>
        <v>CUMPLIDA</v>
      </c>
      <c r="V478" s="94" t="str">
        <f t="shared" si="161"/>
        <v>CUMPLIDO</v>
      </c>
      <c r="W478" s="138" t="s">
        <v>139</v>
      </c>
      <c r="X478" s="81" t="str">
        <f t="shared" si="164"/>
        <v>H43R15</v>
      </c>
      <c r="Y478" s="95">
        <f t="shared" si="162"/>
        <v>1</v>
      </c>
      <c r="Z478" s="95" t="str">
        <f t="shared" si="165"/>
        <v>H43R15 - 1</v>
      </c>
      <c r="AA478" s="77">
        <f t="shared" si="152"/>
        <v>5</v>
      </c>
      <c r="AB478" s="77">
        <f t="shared" si="153"/>
        <v>5</v>
      </c>
      <c r="AC478" s="77" t="str">
        <f t="shared" si="163"/>
        <v>H43R15.</v>
      </c>
      <c r="AD478" s="77" t="str">
        <f t="shared" si="154"/>
        <v>H43R15</v>
      </c>
      <c r="AE478" s="141"/>
      <c r="AF478" s="141"/>
    </row>
    <row r="479" spans="1:32" s="2" customFormat="1" ht="350.1" customHeight="1" x14ac:dyDescent="0.2">
      <c r="A479" s="81">
        <f>IF(ISBLANK(D479),"",COUNTA($D$2:D479))</f>
        <v>373</v>
      </c>
      <c r="B479" s="82">
        <f t="shared" si="167"/>
        <v>478</v>
      </c>
      <c r="C479" s="90"/>
      <c r="D479" s="90" t="s">
        <v>676</v>
      </c>
      <c r="E479" s="90" t="s">
        <v>108</v>
      </c>
      <c r="F479" s="109" t="s">
        <v>1578</v>
      </c>
      <c r="G479" s="109" t="s">
        <v>109</v>
      </c>
      <c r="H479" s="109" t="s">
        <v>544</v>
      </c>
      <c r="I479" s="109" t="s">
        <v>545</v>
      </c>
      <c r="J479" s="90" t="s">
        <v>7</v>
      </c>
      <c r="K479" s="90">
        <v>1</v>
      </c>
      <c r="L479" s="122">
        <v>43040</v>
      </c>
      <c r="M479" s="192">
        <v>43099</v>
      </c>
      <c r="N479" s="88">
        <f t="shared" si="166"/>
        <v>8.4285714285714288</v>
      </c>
      <c r="O479" s="90" t="s">
        <v>1638</v>
      </c>
      <c r="P479" s="90">
        <v>1</v>
      </c>
      <c r="Q479" s="92">
        <f t="shared" si="156"/>
        <v>100</v>
      </c>
      <c r="R479" s="93">
        <f t="shared" si="157"/>
        <v>8.4285714285714288</v>
      </c>
      <c r="S479" s="93">
        <f t="shared" si="158"/>
        <v>8.4285714285714288</v>
      </c>
      <c r="T479" s="93">
        <f t="shared" si="159"/>
        <v>8.4285714285714288</v>
      </c>
      <c r="U479" s="94" t="str">
        <f t="shared" si="160"/>
        <v>CUMPLIDA</v>
      </c>
      <c r="V479" s="94" t="str">
        <f t="shared" si="161"/>
        <v>CUMPLIDO</v>
      </c>
      <c r="W479" s="138" t="s">
        <v>139</v>
      </c>
      <c r="X479" s="81" t="str">
        <f t="shared" si="164"/>
        <v>H48R15</v>
      </c>
      <c r="Y479" s="95">
        <f t="shared" si="162"/>
        <v>1</v>
      </c>
      <c r="Z479" s="95" t="str">
        <f t="shared" si="165"/>
        <v>H48R15 - 1</v>
      </c>
      <c r="AA479" s="77">
        <f t="shared" ref="AA479:AA542" si="168">IF(U479="VENCIDA",1,IF(U479="PRÓXIMA A VENCER",2,IF(U479="EN TERMINO",3,IF(U479="CON AVANCE",4,IF(U479="CUMPLIDA",5,)))))</f>
        <v>5</v>
      </c>
      <c r="AB479" s="77">
        <f t="shared" ref="AB479:AB542" si="169">IF(Y480=Y479+1,MIN(AA479,AB480),AA479)</f>
        <v>5</v>
      </c>
      <c r="AC479" s="77" t="str">
        <f t="shared" si="163"/>
        <v>H48R15.</v>
      </c>
      <c r="AD479" s="77" t="str">
        <f t="shared" ref="AD479:AD542" si="170">IFERROR(MID(AC479,1,FIND(".",AC479,1)-1),AC479)</f>
        <v>H48R15</v>
      </c>
      <c r="AE479" s="141"/>
      <c r="AF479" s="141"/>
    </row>
    <row r="480" spans="1:32" s="2" customFormat="1" ht="350.1" customHeight="1" x14ac:dyDescent="0.2">
      <c r="A480" s="81">
        <f>IF(ISBLANK(D480),"",COUNTA($D$2:D480))</f>
        <v>374</v>
      </c>
      <c r="B480" s="82">
        <f t="shared" si="167"/>
        <v>479</v>
      </c>
      <c r="C480" s="90"/>
      <c r="D480" s="90" t="s">
        <v>793</v>
      </c>
      <c r="E480" s="90" t="s">
        <v>108</v>
      </c>
      <c r="F480" s="109" t="s">
        <v>1614</v>
      </c>
      <c r="G480" s="109" t="s">
        <v>109</v>
      </c>
      <c r="H480" s="109" t="s">
        <v>546</v>
      </c>
      <c r="I480" s="109" t="s">
        <v>547</v>
      </c>
      <c r="J480" s="90" t="s">
        <v>7</v>
      </c>
      <c r="K480" s="90">
        <v>1</v>
      </c>
      <c r="L480" s="122">
        <v>43040</v>
      </c>
      <c r="M480" s="192">
        <v>43099</v>
      </c>
      <c r="N480" s="88">
        <f t="shared" si="166"/>
        <v>8.4285714285714288</v>
      </c>
      <c r="O480" s="90" t="s">
        <v>1638</v>
      </c>
      <c r="P480" s="90">
        <v>1</v>
      </c>
      <c r="Q480" s="92">
        <f t="shared" si="156"/>
        <v>100</v>
      </c>
      <c r="R480" s="93">
        <f t="shared" si="157"/>
        <v>8.4285714285714288</v>
      </c>
      <c r="S480" s="93">
        <f t="shared" si="158"/>
        <v>8.4285714285714288</v>
      </c>
      <c r="T480" s="93">
        <f t="shared" si="159"/>
        <v>8.4285714285714288</v>
      </c>
      <c r="U480" s="94" t="str">
        <f t="shared" si="160"/>
        <v>CUMPLIDA</v>
      </c>
      <c r="V480" s="94" t="str">
        <f t="shared" si="161"/>
        <v>CUMPLIDO</v>
      </c>
      <c r="W480" s="138" t="s">
        <v>139</v>
      </c>
      <c r="X480" s="81" t="str">
        <f t="shared" si="164"/>
        <v>H49R15</v>
      </c>
      <c r="Y480" s="95">
        <f t="shared" si="162"/>
        <v>1</v>
      </c>
      <c r="Z480" s="95" t="str">
        <f t="shared" si="165"/>
        <v>H49R15 - 1</v>
      </c>
      <c r="AA480" s="77">
        <f t="shared" si="168"/>
        <v>5</v>
      </c>
      <c r="AB480" s="77">
        <f t="shared" si="169"/>
        <v>5</v>
      </c>
      <c r="AC480" s="77" t="str">
        <f t="shared" si="163"/>
        <v>H49R15.</v>
      </c>
      <c r="AD480" s="77" t="str">
        <f t="shared" si="170"/>
        <v>H49R15</v>
      </c>
      <c r="AE480" s="141"/>
      <c r="AF480" s="141"/>
    </row>
    <row r="481" spans="1:32" s="2" customFormat="1" ht="350.1" customHeight="1" x14ac:dyDescent="0.2">
      <c r="A481" s="81">
        <f>IF(ISBLANK(D481),"",COUNTA($D$2:D481))</f>
        <v>375</v>
      </c>
      <c r="B481" s="82">
        <f t="shared" si="167"/>
        <v>480</v>
      </c>
      <c r="C481" s="90"/>
      <c r="D481" s="90" t="s">
        <v>677</v>
      </c>
      <c r="E481" s="90" t="s">
        <v>108</v>
      </c>
      <c r="F481" s="109" t="s">
        <v>551</v>
      </c>
      <c r="G481" s="109" t="s">
        <v>109</v>
      </c>
      <c r="H481" s="109" t="s">
        <v>548</v>
      </c>
      <c r="I481" s="109" t="s">
        <v>547</v>
      </c>
      <c r="J481" s="90" t="s">
        <v>7</v>
      </c>
      <c r="K481" s="90">
        <v>1</v>
      </c>
      <c r="L481" s="122">
        <v>43040</v>
      </c>
      <c r="M481" s="192">
        <v>43099</v>
      </c>
      <c r="N481" s="88">
        <f t="shared" si="166"/>
        <v>8.4285714285714288</v>
      </c>
      <c r="O481" s="90" t="s">
        <v>1638</v>
      </c>
      <c r="P481" s="90">
        <v>0.5</v>
      </c>
      <c r="Q481" s="92">
        <f t="shared" si="156"/>
        <v>50</v>
      </c>
      <c r="R481" s="93">
        <f t="shared" si="157"/>
        <v>4.2142857142857144</v>
      </c>
      <c r="S481" s="93">
        <f t="shared" si="158"/>
        <v>4.2142857142857144</v>
      </c>
      <c r="T481" s="93">
        <f t="shared" si="159"/>
        <v>8.4285714285714288</v>
      </c>
      <c r="U481" s="94" t="str">
        <f t="shared" si="160"/>
        <v>VENCIDA</v>
      </c>
      <c r="V481" s="94" t="str">
        <f t="shared" si="161"/>
        <v>VENCIDO</v>
      </c>
      <c r="W481" s="138" t="s">
        <v>139</v>
      </c>
      <c r="X481" s="81" t="str">
        <f t="shared" si="164"/>
        <v>H50R15</v>
      </c>
      <c r="Y481" s="95">
        <f t="shared" si="162"/>
        <v>1</v>
      </c>
      <c r="Z481" s="95" t="str">
        <f t="shared" si="165"/>
        <v>H50R15 - 1</v>
      </c>
      <c r="AA481" s="77">
        <f t="shared" si="168"/>
        <v>1</v>
      </c>
      <c r="AB481" s="77">
        <f t="shared" si="169"/>
        <v>1</v>
      </c>
      <c r="AC481" s="77" t="str">
        <f t="shared" si="163"/>
        <v>H50R15.</v>
      </c>
      <c r="AD481" s="77" t="str">
        <f t="shared" si="170"/>
        <v>H50R15</v>
      </c>
      <c r="AE481" s="141"/>
      <c r="AF481" s="141"/>
    </row>
    <row r="482" spans="1:32" s="2" customFormat="1" ht="350.1" customHeight="1" x14ac:dyDescent="0.2">
      <c r="A482" s="81">
        <f>IF(ISBLANK(D482),"",COUNTA($D$2:D482))</f>
        <v>376</v>
      </c>
      <c r="B482" s="82">
        <f t="shared" si="167"/>
        <v>481</v>
      </c>
      <c r="C482" s="90"/>
      <c r="D482" s="90" t="s">
        <v>677</v>
      </c>
      <c r="E482" s="90" t="s">
        <v>83</v>
      </c>
      <c r="F482" s="109" t="s">
        <v>633</v>
      </c>
      <c r="G482" s="109" t="s">
        <v>552</v>
      </c>
      <c r="H482" s="109" t="s">
        <v>549</v>
      </c>
      <c r="I482" s="109" t="s">
        <v>550</v>
      </c>
      <c r="J482" s="90" t="s">
        <v>39</v>
      </c>
      <c r="K482" s="90">
        <v>3</v>
      </c>
      <c r="L482" s="122">
        <v>43040</v>
      </c>
      <c r="M482" s="192">
        <v>43342</v>
      </c>
      <c r="N482" s="88">
        <f t="shared" si="166"/>
        <v>43.142857142857146</v>
      </c>
      <c r="O482" s="90" t="s">
        <v>1638</v>
      </c>
      <c r="P482" s="90">
        <v>0</v>
      </c>
      <c r="Q482" s="92">
        <f t="shared" si="156"/>
        <v>0</v>
      </c>
      <c r="R482" s="93">
        <f t="shared" si="157"/>
        <v>0</v>
      </c>
      <c r="S482" s="93">
        <f t="shared" si="158"/>
        <v>0</v>
      </c>
      <c r="T482" s="93">
        <f t="shared" si="159"/>
        <v>43.142857142857146</v>
      </c>
      <c r="U482" s="94" t="str">
        <f t="shared" si="160"/>
        <v>VENCIDA</v>
      </c>
      <c r="V482" s="94" t="str">
        <f t="shared" si="161"/>
        <v>VENCIDO</v>
      </c>
      <c r="W482" s="138" t="s">
        <v>139</v>
      </c>
      <c r="X482" s="81" t="str">
        <f t="shared" si="164"/>
        <v>H51R15</v>
      </c>
      <c r="Y482" s="95">
        <f t="shared" si="162"/>
        <v>1</v>
      </c>
      <c r="Z482" s="95" t="str">
        <f t="shared" si="165"/>
        <v>H51R15 - 1</v>
      </c>
      <c r="AA482" s="77">
        <f t="shared" si="168"/>
        <v>1</v>
      </c>
      <c r="AB482" s="77">
        <f t="shared" si="169"/>
        <v>1</v>
      </c>
      <c r="AC482" s="77" t="str">
        <f t="shared" si="163"/>
        <v>H51R15.</v>
      </c>
      <c r="AD482" s="77" t="str">
        <f t="shared" si="170"/>
        <v>H51R15</v>
      </c>
      <c r="AE482" s="141"/>
      <c r="AF482" s="141"/>
    </row>
    <row r="483" spans="1:32" s="2" customFormat="1" ht="350.1" customHeight="1" x14ac:dyDescent="0.2">
      <c r="A483" s="81">
        <f>IF(ISBLANK(D483),"",COUNTA($D$2:D483))</f>
        <v>377</v>
      </c>
      <c r="B483" s="82">
        <f t="shared" si="167"/>
        <v>482</v>
      </c>
      <c r="C483" s="90"/>
      <c r="D483" s="90" t="s">
        <v>803</v>
      </c>
      <c r="E483" s="90" t="s">
        <v>110</v>
      </c>
      <c r="F483" s="109" t="s">
        <v>312</v>
      </c>
      <c r="G483" s="109" t="s">
        <v>111</v>
      </c>
      <c r="H483" s="109" t="s">
        <v>309</v>
      </c>
      <c r="I483" s="109" t="s">
        <v>310</v>
      </c>
      <c r="J483" s="90" t="s">
        <v>311</v>
      </c>
      <c r="K483" s="90">
        <v>3</v>
      </c>
      <c r="L483" s="122">
        <v>43040</v>
      </c>
      <c r="M483" s="192">
        <v>43342</v>
      </c>
      <c r="N483" s="88">
        <f t="shared" si="166"/>
        <v>43.142857142857146</v>
      </c>
      <c r="O483" s="90" t="s">
        <v>297</v>
      </c>
      <c r="P483" s="90">
        <v>3</v>
      </c>
      <c r="Q483" s="92">
        <f t="shared" si="156"/>
        <v>100</v>
      </c>
      <c r="R483" s="93">
        <f t="shared" si="157"/>
        <v>43.142857142857146</v>
      </c>
      <c r="S483" s="93">
        <f t="shared" si="158"/>
        <v>43.142857142857146</v>
      </c>
      <c r="T483" s="93">
        <f t="shared" si="159"/>
        <v>43.142857142857146</v>
      </c>
      <c r="U483" s="94" t="str">
        <f t="shared" si="160"/>
        <v>CUMPLIDA</v>
      </c>
      <c r="V483" s="94" t="str">
        <f t="shared" si="161"/>
        <v>CUMPLIDO</v>
      </c>
      <c r="W483" s="138" t="s">
        <v>139</v>
      </c>
      <c r="X483" s="81" t="str">
        <f t="shared" si="164"/>
        <v>H52R15</v>
      </c>
      <c r="Y483" s="95">
        <f t="shared" si="162"/>
        <v>1</v>
      </c>
      <c r="Z483" s="95" t="str">
        <f t="shared" si="165"/>
        <v>H52R15 - 1</v>
      </c>
      <c r="AA483" s="77">
        <f t="shared" si="168"/>
        <v>5</v>
      </c>
      <c r="AB483" s="77">
        <f t="shared" si="169"/>
        <v>5</v>
      </c>
      <c r="AC483" s="77" t="str">
        <f t="shared" si="163"/>
        <v>H52R15.</v>
      </c>
      <c r="AD483" s="77" t="str">
        <f t="shared" si="170"/>
        <v>H52R15</v>
      </c>
      <c r="AE483" s="141"/>
      <c r="AF483" s="141"/>
    </row>
    <row r="484" spans="1:32" s="2" customFormat="1" ht="350.1" customHeight="1" x14ac:dyDescent="0.2">
      <c r="A484" s="81">
        <f>IF(ISBLANK(D484),"",COUNTA($D$2:D484))</f>
        <v>378</v>
      </c>
      <c r="B484" s="82">
        <f t="shared" si="167"/>
        <v>483</v>
      </c>
      <c r="C484" s="90"/>
      <c r="D484" s="90" t="s">
        <v>677</v>
      </c>
      <c r="E484" s="90" t="s">
        <v>18</v>
      </c>
      <c r="F484" s="109" t="s">
        <v>112</v>
      </c>
      <c r="G484" s="109" t="s">
        <v>113</v>
      </c>
      <c r="H484" s="109" t="s">
        <v>238</v>
      </c>
      <c r="I484" s="109" t="s">
        <v>239</v>
      </c>
      <c r="J484" s="95" t="s">
        <v>39</v>
      </c>
      <c r="K484" s="95">
        <v>3</v>
      </c>
      <c r="L484" s="145">
        <v>43040</v>
      </c>
      <c r="M484" s="205">
        <v>43342</v>
      </c>
      <c r="N484" s="88">
        <f t="shared" si="166"/>
        <v>43.142857142857146</v>
      </c>
      <c r="O484" s="90" t="s">
        <v>1631</v>
      </c>
      <c r="P484" s="90">
        <v>3</v>
      </c>
      <c r="Q484" s="92">
        <f t="shared" si="156"/>
        <v>100</v>
      </c>
      <c r="R484" s="93">
        <f t="shared" si="157"/>
        <v>43.142857142857146</v>
      </c>
      <c r="S484" s="93">
        <f t="shared" si="158"/>
        <v>43.142857142857146</v>
      </c>
      <c r="T484" s="93">
        <f t="shared" si="159"/>
        <v>43.142857142857146</v>
      </c>
      <c r="U484" s="94" t="str">
        <f t="shared" si="160"/>
        <v>CUMPLIDA</v>
      </c>
      <c r="V484" s="94" t="str">
        <f t="shared" si="161"/>
        <v>CUMPLIDO</v>
      </c>
      <c r="W484" s="138" t="s">
        <v>139</v>
      </c>
      <c r="X484" s="81" t="str">
        <f t="shared" si="164"/>
        <v>H53R15</v>
      </c>
      <c r="Y484" s="95">
        <f t="shared" si="162"/>
        <v>1</v>
      </c>
      <c r="Z484" s="95" t="str">
        <f t="shared" si="165"/>
        <v>H53R15 - 1</v>
      </c>
      <c r="AA484" s="77">
        <f t="shared" si="168"/>
        <v>5</v>
      </c>
      <c r="AB484" s="77">
        <f t="shared" si="169"/>
        <v>5</v>
      </c>
      <c r="AC484" s="77" t="str">
        <f t="shared" si="163"/>
        <v>H53R15</v>
      </c>
      <c r="AD484" s="77" t="str">
        <f t="shared" si="170"/>
        <v>H53R15</v>
      </c>
      <c r="AE484" s="141"/>
      <c r="AF484" s="141"/>
    </row>
    <row r="485" spans="1:32" s="2" customFormat="1" ht="350.1" customHeight="1" x14ac:dyDescent="0.2">
      <c r="A485" s="81">
        <f>IF(ISBLANK(D485),"",COUNTA($D$2:D485))</f>
        <v>379</v>
      </c>
      <c r="B485" s="82">
        <f t="shared" si="167"/>
        <v>484</v>
      </c>
      <c r="C485" s="90"/>
      <c r="D485" s="90" t="s">
        <v>677</v>
      </c>
      <c r="E485" s="90" t="s">
        <v>13</v>
      </c>
      <c r="F485" s="109" t="s">
        <v>781</v>
      </c>
      <c r="G485" s="109" t="s">
        <v>114</v>
      </c>
      <c r="H485" s="109" t="s">
        <v>492</v>
      </c>
      <c r="I485" s="109" t="s">
        <v>491</v>
      </c>
      <c r="J485" s="90" t="s">
        <v>490</v>
      </c>
      <c r="K485" s="90">
        <v>2</v>
      </c>
      <c r="L485" s="122">
        <v>43040</v>
      </c>
      <c r="M485" s="192">
        <v>43099</v>
      </c>
      <c r="N485" s="88">
        <f t="shared" si="166"/>
        <v>8.4285714285714288</v>
      </c>
      <c r="O485" s="99" t="s">
        <v>1636</v>
      </c>
      <c r="P485" s="90">
        <v>2</v>
      </c>
      <c r="Q485" s="92">
        <f t="shared" si="156"/>
        <v>100</v>
      </c>
      <c r="R485" s="93">
        <f t="shared" si="157"/>
        <v>8.4285714285714288</v>
      </c>
      <c r="S485" s="93">
        <f t="shared" si="158"/>
        <v>8.4285714285714288</v>
      </c>
      <c r="T485" s="93">
        <f t="shared" si="159"/>
        <v>8.4285714285714288</v>
      </c>
      <c r="U485" s="94" t="str">
        <f t="shared" si="160"/>
        <v>CUMPLIDA</v>
      </c>
      <c r="V485" s="94" t="str">
        <f t="shared" si="161"/>
        <v>CUMPLIDO</v>
      </c>
      <c r="W485" s="138" t="s">
        <v>139</v>
      </c>
      <c r="X485" s="81" t="str">
        <f t="shared" si="164"/>
        <v>H54R15</v>
      </c>
      <c r="Y485" s="95">
        <f t="shared" si="162"/>
        <v>1</v>
      </c>
      <c r="Z485" s="95" t="str">
        <f t="shared" si="165"/>
        <v>H54R15 - 1</v>
      </c>
      <c r="AA485" s="77">
        <f t="shared" si="168"/>
        <v>5</v>
      </c>
      <c r="AB485" s="77">
        <f t="shared" si="169"/>
        <v>5</v>
      </c>
      <c r="AC485" s="77" t="str">
        <f t="shared" si="163"/>
        <v>H54R15.</v>
      </c>
      <c r="AD485" s="77" t="str">
        <f t="shared" si="170"/>
        <v>H54R15</v>
      </c>
      <c r="AE485" s="141"/>
      <c r="AF485" s="141"/>
    </row>
    <row r="486" spans="1:32" s="2" customFormat="1" ht="350.1" customHeight="1" x14ac:dyDescent="0.2">
      <c r="A486" s="81">
        <f>IF(ISBLANK(D486),"",COUNTA($D$2:D486))</f>
        <v>380</v>
      </c>
      <c r="B486" s="82">
        <f t="shared" si="167"/>
        <v>485</v>
      </c>
      <c r="C486" s="90"/>
      <c r="D486" s="90" t="s">
        <v>677</v>
      </c>
      <c r="E486" s="90" t="s">
        <v>13</v>
      </c>
      <c r="F486" s="109" t="s">
        <v>556</v>
      </c>
      <c r="G486" s="109" t="s">
        <v>555</v>
      </c>
      <c r="H486" s="109" t="s">
        <v>553</v>
      </c>
      <c r="I486" s="109" t="s">
        <v>554</v>
      </c>
      <c r="J486" s="90" t="s">
        <v>537</v>
      </c>
      <c r="K486" s="90">
        <v>1</v>
      </c>
      <c r="L486" s="122">
        <v>43040</v>
      </c>
      <c r="M486" s="192">
        <v>43099</v>
      </c>
      <c r="N486" s="88">
        <f t="shared" si="166"/>
        <v>8.4285714285714288</v>
      </c>
      <c r="O486" s="90" t="s">
        <v>1638</v>
      </c>
      <c r="P486" s="90">
        <v>1</v>
      </c>
      <c r="Q486" s="92">
        <f t="shared" si="156"/>
        <v>100</v>
      </c>
      <c r="R486" s="93">
        <f t="shared" si="157"/>
        <v>8.4285714285714288</v>
      </c>
      <c r="S486" s="93">
        <f t="shared" si="158"/>
        <v>8.4285714285714288</v>
      </c>
      <c r="T486" s="93">
        <f t="shared" si="159"/>
        <v>8.4285714285714288</v>
      </c>
      <c r="U486" s="94" t="str">
        <f t="shared" si="160"/>
        <v>CUMPLIDA</v>
      </c>
      <c r="V486" s="94" t="str">
        <f t="shared" si="161"/>
        <v>CUMPLIDO</v>
      </c>
      <c r="W486" s="138" t="s">
        <v>139</v>
      </c>
      <c r="X486" s="81" t="str">
        <f t="shared" si="164"/>
        <v>H55R15</v>
      </c>
      <c r="Y486" s="95">
        <f t="shared" si="162"/>
        <v>1</v>
      </c>
      <c r="Z486" s="95" t="str">
        <f t="shared" si="165"/>
        <v>H55R15 - 1</v>
      </c>
      <c r="AA486" s="77">
        <f t="shared" si="168"/>
        <v>5</v>
      </c>
      <c r="AB486" s="77">
        <f t="shared" si="169"/>
        <v>5</v>
      </c>
      <c r="AC486" s="77" t="str">
        <f t="shared" si="163"/>
        <v>H55R15.</v>
      </c>
      <c r="AD486" s="77" t="str">
        <f t="shared" si="170"/>
        <v>H55R15</v>
      </c>
      <c r="AE486" s="141"/>
      <c r="AF486" s="141"/>
    </row>
    <row r="487" spans="1:32" s="2" customFormat="1" ht="350.1" customHeight="1" x14ac:dyDescent="0.2">
      <c r="A487" s="81">
        <f>IF(ISBLANK(D487),"",COUNTA($D$2:D487))</f>
        <v>381</v>
      </c>
      <c r="B487" s="82">
        <f t="shared" si="167"/>
        <v>486</v>
      </c>
      <c r="C487" s="90"/>
      <c r="D487" s="90" t="s">
        <v>793</v>
      </c>
      <c r="E487" s="90" t="s">
        <v>115</v>
      </c>
      <c r="F487" s="109" t="s">
        <v>557</v>
      </c>
      <c r="G487" s="109" t="s">
        <v>116</v>
      </c>
      <c r="H487" s="109" t="s">
        <v>591</v>
      </c>
      <c r="I487" s="109" t="s">
        <v>593</v>
      </c>
      <c r="J487" s="90" t="s">
        <v>592</v>
      </c>
      <c r="K487" s="90">
        <v>6</v>
      </c>
      <c r="L487" s="122">
        <v>43040</v>
      </c>
      <c r="M487" s="192">
        <v>43251</v>
      </c>
      <c r="N487" s="88">
        <f t="shared" si="166"/>
        <v>30.142857142857142</v>
      </c>
      <c r="O487" s="90" t="s">
        <v>332</v>
      </c>
      <c r="P487" s="90">
        <v>6</v>
      </c>
      <c r="Q487" s="92">
        <f t="shared" si="156"/>
        <v>100</v>
      </c>
      <c r="R487" s="93">
        <f t="shared" si="157"/>
        <v>30.142857142857142</v>
      </c>
      <c r="S487" s="93">
        <f t="shared" si="158"/>
        <v>30.142857142857142</v>
      </c>
      <c r="T487" s="93">
        <f t="shared" si="159"/>
        <v>30.142857142857142</v>
      </c>
      <c r="U487" s="94" t="str">
        <f t="shared" si="160"/>
        <v>CUMPLIDA</v>
      </c>
      <c r="V487" s="94" t="str">
        <f t="shared" si="161"/>
        <v>CUMPLIDO</v>
      </c>
      <c r="W487" s="138" t="s">
        <v>139</v>
      </c>
      <c r="X487" s="81" t="str">
        <f t="shared" si="164"/>
        <v>H56R15</v>
      </c>
      <c r="Y487" s="95">
        <f t="shared" si="162"/>
        <v>1</v>
      </c>
      <c r="Z487" s="95" t="str">
        <f t="shared" si="165"/>
        <v>H56R15 - 1</v>
      </c>
      <c r="AA487" s="77">
        <f t="shared" si="168"/>
        <v>5</v>
      </c>
      <c r="AB487" s="77">
        <f t="shared" si="169"/>
        <v>5</v>
      </c>
      <c r="AC487" s="77" t="str">
        <f t="shared" si="163"/>
        <v>H56R15.</v>
      </c>
      <c r="AD487" s="77" t="str">
        <f t="shared" si="170"/>
        <v>H56R15</v>
      </c>
      <c r="AE487" s="141"/>
      <c r="AF487" s="141"/>
    </row>
    <row r="488" spans="1:32" s="2" customFormat="1" ht="350.1" customHeight="1" x14ac:dyDescent="0.2">
      <c r="A488" s="81">
        <f>IF(ISBLANK(D488),"",COUNTA($D$2:D488))</f>
        <v>382</v>
      </c>
      <c r="B488" s="82">
        <f t="shared" si="167"/>
        <v>487</v>
      </c>
      <c r="C488" s="90"/>
      <c r="D488" s="90" t="s">
        <v>1591</v>
      </c>
      <c r="E488" s="90" t="s">
        <v>117</v>
      </c>
      <c r="F488" s="109" t="s">
        <v>782</v>
      </c>
      <c r="G488" s="109" t="s">
        <v>118</v>
      </c>
      <c r="H488" s="109" t="s">
        <v>1580</v>
      </c>
      <c r="I488" s="109" t="s">
        <v>1588</v>
      </c>
      <c r="J488" s="90" t="s">
        <v>1531</v>
      </c>
      <c r="K488" s="90">
        <v>1</v>
      </c>
      <c r="L488" s="122">
        <v>44407</v>
      </c>
      <c r="M488" s="192">
        <v>44561</v>
      </c>
      <c r="N488" s="88">
        <f t="shared" si="166"/>
        <v>22</v>
      </c>
      <c r="O488" s="90" t="s">
        <v>1634</v>
      </c>
      <c r="P488" s="90">
        <v>1</v>
      </c>
      <c r="Q488" s="92">
        <f t="shared" si="156"/>
        <v>100</v>
      </c>
      <c r="R488" s="93">
        <f t="shared" si="157"/>
        <v>22</v>
      </c>
      <c r="S488" s="93">
        <f t="shared" si="158"/>
        <v>22</v>
      </c>
      <c r="T488" s="93">
        <f t="shared" si="159"/>
        <v>22</v>
      </c>
      <c r="U488" s="94" t="str">
        <f t="shared" si="160"/>
        <v>CUMPLIDA</v>
      </c>
      <c r="V488" s="94" t="str">
        <f t="shared" si="161"/>
        <v>CUMPLIDO</v>
      </c>
      <c r="W488" s="138" t="s">
        <v>139</v>
      </c>
      <c r="X488" s="81" t="str">
        <f t="shared" si="164"/>
        <v>H60R15</v>
      </c>
      <c r="Y488" s="95">
        <f t="shared" si="162"/>
        <v>1</v>
      </c>
      <c r="Z488" s="95" t="str">
        <f t="shared" si="165"/>
        <v>H60R15 - 1</v>
      </c>
      <c r="AA488" s="77">
        <f t="shared" si="168"/>
        <v>5</v>
      </c>
      <c r="AB488" s="77">
        <f t="shared" si="169"/>
        <v>5</v>
      </c>
      <c r="AC488" s="77" t="str">
        <f t="shared" si="163"/>
        <v>H60R15.</v>
      </c>
      <c r="AD488" s="77" t="str">
        <f t="shared" si="170"/>
        <v>H60R15</v>
      </c>
      <c r="AE488" s="141"/>
      <c r="AF488" s="141"/>
    </row>
    <row r="489" spans="1:32" s="2" customFormat="1" ht="350.1" customHeight="1" x14ac:dyDescent="0.2">
      <c r="A489" s="81">
        <f>IF(ISBLANK(D489),"",COUNTA($D$2:D489))</f>
        <v>383</v>
      </c>
      <c r="B489" s="82">
        <f t="shared" si="167"/>
        <v>488</v>
      </c>
      <c r="C489" s="90"/>
      <c r="D489" s="90" t="s">
        <v>678</v>
      </c>
      <c r="E489" s="90" t="s">
        <v>115</v>
      </c>
      <c r="F489" s="109" t="s">
        <v>783</v>
      </c>
      <c r="G489" s="109" t="s">
        <v>119</v>
      </c>
      <c r="H489" s="109" t="s">
        <v>647</v>
      </c>
      <c r="I489" s="109" t="s">
        <v>648</v>
      </c>
      <c r="J489" s="109" t="s">
        <v>281</v>
      </c>
      <c r="K489" s="90">
        <v>16</v>
      </c>
      <c r="L489" s="122">
        <v>43040</v>
      </c>
      <c r="M489" s="192">
        <v>43403</v>
      </c>
      <c r="N489" s="88">
        <f t="shared" si="166"/>
        <v>51.857142857142854</v>
      </c>
      <c r="O489" s="90" t="s">
        <v>1634</v>
      </c>
      <c r="P489" s="90">
        <v>16</v>
      </c>
      <c r="Q489" s="92">
        <f t="shared" si="156"/>
        <v>100</v>
      </c>
      <c r="R489" s="93">
        <f t="shared" si="157"/>
        <v>51.857142857142854</v>
      </c>
      <c r="S489" s="93">
        <f t="shared" si="158"/>
        <v>51.857142857142854</v>
      </c>
      <c r="T489" s="93">
        <f t="shared" si="159"/>
        <v>51.857142857142854</v>
      </c>
      <c r="U489" s="94" t="str">
        <f t="shared" si="160"/>
        <v>CUMPLIDA</v>
      </c>
      <c r="V489" s="94" t="str">
        <f t="shared" si="161"/>
        <v>CUMPLIDO</v>
      </c>
      <c r="W489" s="138" t="s">
        <v>139</v>
      </c>
      <c r="X489" s="81" t="str">
        <f t="shared" si="164"/>
        <v>H61R15</v>
      </c>
      <c r="Y489" s="95">
        <f t="shared" si="162"/>
        <v>1</v>
      </c>
      <c r="Z489" s="95" t="str">
        <f t="shared" si="165"/>
        <v>H61R15 - 1</v>
      </c>
      <c r="AA489" s="77">
        <f t="shared" si="168"/>
        <v>5</v>
      </c>
      <c r="AB489" s="77">
        <f t="shared" si="169"/>
        <v>5</v>
      </c>
      <c r="AC489" s="77" t="str">
        <f t="shared" si="163"/>
        <v>H61R15.</v>
      </c>
      <c r="AD489" s="77" t="str">
        <f t="shared" si="170"/>
        <v>H61R15</v>
      </c>
      <c r="AE489" s="141"/>
      <c r="AF489" s="141"/>
    </row>
    <row r="490" spans="1:32" s="2" customFormat="1" ht="350.1" customHeight="1" x14ac:dyDescent="0.2">
      <c r="A490" s="81">
        <f>IF(ISBLANK(D490),"",COUNTA($D$2:D490))</f>
        <v>384</v>
      </c>
      <c r="B490" s="82">
        <f t="shared" si="167"/>
        <v>489</v>
      </c>
      <c r="C490" s="90"/>
      <c r="D490" s="90" t="s">
        <v>678</v>
      </c>
      <c r="E490" s="90" t="s">
        <v>83</v>
      </c>
      <c r="F490" s="109" t="s">
        <v>784</v>
      </c>
      <c r="G490" s="109" t="s">
        <v>120</v>
      </c>
      <c r="H490" s="109" t="s">
        <v>647</v>
      </c>
      <c r="I490" s="109" t="s">
        <v>648</v>
      </c>
      <c r="J490" s="109" t="s">
        <v>285</v>
      </c>
      <c r="K490" s="95">
        <v>16</v>
      </c>
      <c r="L490" s="122">
        <v>43040</v>
      </c>
      <c r="M490" s="192">
        <v>43403</v>
      </c>
      <c r="N490" s="88">
        <f t="shared" si="166"/>
        <v>51.857142857142854</v>
      </c>
      <c r="O490" s="90" t="s">
        <v>1634</v>
      </c>
      <c r="P490" s="90">
        <v>16</v>
      </c>
      <c r="Q490" s="92">
        <f t="shared" si="156"/>
        <v>100</v>
      </c>
      <c r="R490" s="93">
        <f t="shared" si="157"/>
        <v>51.857142857142854</v>
      </c>
      <c r="S490" s="93">
        <f t="shared" si="158"/>
        <v>51.857142857142854</v>
      </c>
      <c r="T490" s="93">
        <f t="shared" si="159"/>
        <v>51.857142857142854</v>
      </c>
      <c r="U490" s="94" t="str">
        <f t="shared" si="160"/>
        <v>CUMPLIDA</v>
      </c>
      <c r="V490" s="94" t="str">
        <f t="shared" si="161"/>
        <v>CUMPLIDO</v>
      </c>
      <c r="W490" s="138" t="s">
        <v>139</v>
      </c>
      <c r="X490" s="81" t="str">
        <f t="shared" si="164"/>
        <v>H62R15</v>
      </c>
      <c r="Y490" s="95">
        <f t="shared" si="162"/>
        <v>1</v>
      </c>
      <c r="Z490" s="95" t="str">
        <f t="shared" si="165"/>
        <v>H62R15 - 1</v>
      </c>
      <c r="AA490" s="77">
        <f t="shared" si="168"/>
        <v>5</v>
      </c>
      <c r="AB490" s="77">
        <f t="shared" si="169"/>
        <v>5</v>
      </c>
      <c r="AC490" s="77" t="str">
        <f t="shared" si="163"/>
        <v>H62R15.</v>
      </c>
      <c r="AD490" s="77" t="str">
        <f t="shared" si="170"/>
        <v>H62R15</v>
      </c>
      <c r="AE490" s="141"/>
      <c r="AF490" s="141"/>
    </row>
    <row r="491" spans="1:32" s="2" customFormat="1" ht="350.1" customHeight="1" x14ac:dyDescent="0.2">
      <c r="A491" s="81">
        <f>IF(ISBLANK(D491),"",COUNTA($D$2:D491))</f>
        <v>385</v>
      </c>
      <c r="B491" s="82">
        <f t="shared" si="167"/>
        <v>490</v>
      </c>
      <c r="C491" s="90"/>
      <c r="D491" s="90" t="s">
        <v>677</v>
      </c>
      <c r="E491" s="90" t="s">
        <v>83</v>
      </c>
      <c r="F491" s="109" t="s">
        <v>1594</v>
      </c>
      <c r="G491" s="109" t="s">
        <v>404</v>
      </c>
      <c r="H491" s="109" t="s">
        <v>1593</v>
      </c>
      <c r="I491" s="109" t="s">
        <v>1593</v>
      </c>
      <c r="J491" s="90" t="s">
        <v>1592</v>
      </c>
      <c r="K491" s="95">
        <v>1</v>
      </c>
      <c r="L491" s="122">
        <v>44407</v>
      </c>
      <c r="M491" s="192">
        <v>44561</v>
      </c>
      <c r="N491" s="88">
        <f t="shared" si="166"/>
        <v>22</v>
      </c>
      <c r="O491" s="90" t="s">
        <v>1634</v>
      </c>
      <c r="P491" s="90">
        <v>0</v>
      </c>
      <c r="Q491" s="92">
        <f t="shared" si="156"/>
        <v>0</v>
      </c>
      <c r="R491" s="93">
        <f t="shared" si="157"/>
        <v>0</v>
      </c>
      <c r="S491" s="93">
        <f t="shared" si="158"/>
        <v>0</v>
      </c>
      <c r="T491" s="93">
        <f t="shared" si="159"/>
        <v>22</v>
      </c>
      <c r="U491" s="94" t="str">
        <f t="shared" si="160"/>
        <v>VENCIDA</v>
      </c>
      <c r="V491" s="94" t="str">
        <f t="shared" si="161"/>
        <v>VENCIDO</v>
      </c>
      <c r="W491" s="138" t="s">
        <v>139</v>
      </c>
      <c r="X491" s="81" t="str">
        <f t="shared" si="164"/>
        <v>H63R15</v>
      </c>
      <c r="Y491" s="95">
        <f t="shared" si="162"/>
        <v>1</v>
      </c>
      <c r="Z491" s="95" t="str">
        <f t="shared" si="165"/>
        <v>H63R15 - 1</v>
      </c>
      <c r="AA491" s="77">
        <f t="shared" si="168"/>
        <v>1</v>
      </c>
      <c r="AB491" s="77">
        <f t="shared" si="169"/>
        <v>1</v>
      </c>
      <c r="AC491" s="77" t="str">
        <f t="shared" si="163"/>
        <v>H63R15.</v>
      </c>
      <c r="AD491" s="77" t="str">
        <f t="shared" si="170"/>
        <v>H63R15</v>
      </c>
      <c r="AE491" s="141"/>
      <c r="AF491" s="141"/>
    </row>
    <row r="492" spans="1:32" s="2" customFormat="1" ht="182.25" customHeight="1" x14ac:dyDescent="0.2">
      <c r="A492" s="81" t="str">
        <f>IF(ISBLANK(D492),"",COUNTA($D$2:D492))</f>
        <v/>
      </c>
      <c r="B492" s="82">
        <f t="shared" si="167"/>
        <v>491</v>
      </c>
      <c r="C492" s="90"/>
      <c r="D492" s="90"/>
      <c r="E492" s="90" t="s">
        <v>83</v>
      </c>
      <c r="F492" s="109" t="s">
        <v>403</v>
      </c>
      <c r="G492" s="109" t="s">
        <v>166</v>
      </c>
      <c r="H492" s="109" t="s">
        <v>405</v>
      </c>
      <c r="I492" s="109" t="s">
        <v>402</v>
      </c>
      <c r="J492" s="90" t="s">
        <v>370</v>
      </c>
      <c r="K492" s="90">
        <v>3</v>
      </c>
      <c r="L492" s="122">
        <v>43040</v>
      </c>
      <c r="M492" s="192">
        <v>43403</v>
      </c>
      <c r="N492" s="88">
        <f t="shared" si="166"/>
        <v>51.857142857142854</v>
      </c>
      <c r="O492" s="90" t="s">
        <v>1633</v>
      </c>
      <c r="P492" s="90">
        <v>0</v>
      </c>
      <c r="Q492" s="92">
        <f t="shared" si="156"/>
        <v>0</v>
      </c>
      <c r="R492" s="93">
        <f t="shared" si="157"/>
        <v>0</v>
      </c>
      <c r="S492" s="93">
        <f t="shared" si="158"/>
        <v>0</v>
      </c>
      <c r="T492" s="93">
        <f t="shared" si="159"/>
        <v>51.857142857142854</v>
      </c>
      <c r="U492" s="94" t="str">
        <f t="shared" si="160"/>
        <v>VENCIDA</v>
      </c>
      <c r="V492" s="94" t="str">
        <f t="shared" si="161"/>
        <v/>
      </c>
      <c r="W492" s="138" t="s">
        <v>139</v>
      </c>
      <c r="X492" s="81" t="str">
        <f t="shared" si="164"/>
        <v>H63R15</v>
      </c>
      <c r="Y492" s="95">
        <f t="shared" si="162"/>
        <v>2</v>
      </c>
      <c r="Z492" s="95" t="str">
        <f t="shared" si="165"/>
        <v>H63R15 - 2</v>
      </c>
      <c r="AA492" s="77">
        <f t="shared" si="168"/>
        <v>1</v>
      </c>
      <c r="AB492" s="77">
        <f t="shared" si="169"/>
        <v>1</v>
      </c>
      <c r="AC492" s="77" t="str">
        <f t="shared" si="163"/>
        <v>H63R15.</v>
      </c>
      <c r="AD492" s="77" t="str">
        <f t="shared" si="170"/>
        <v>H63R15</v>
      </c>
      <c r="AE492" s="141"/>
      <c r="AF492" s="141"/>
    </row>
    <row r="493" spans="1:32" s="2" customFormat="1" ht="350.1" customHeight="1" x14ac:dyDescent="0.2">
      <c r="A493" s="81">
        <f>IF(ISBLANK(D493),"",COUNTA($D$2:D493))</f>
        <v>386</v>
      </c>
      <c r="B493" s="82">
        <f t="shared" si="167"/>
        <v>492</v>
      </c>
      <c r="C493" s="90"/>
      <c r="D493" s="90" t="s">
        <v>677</v>
      </c>
      <c r="E493" s="90" t="s">
        <v>117</v>
      </c>
      <c r="F493" s="109" t="s">
        <v>785</v>
      </c>
      <c r="G493" s="109" t="s">
        <v>121</v>
      </c>
      <c r="H493" s="109" t="s">
        <v>1580</v>
      </c>
      <c r="I493" s="109" t="s">
        <v>1588</v>
      </c>
      <c r="J493" s="90" t="s">
        <v>1531</v>
      </c>
      <c r="K493" s="90">
        <v>1</v>
      </c>
      <c r="L493" s="122">
        <v>44407</v>
      </c>
      <c r="M493" s="192">
        <v>44561</v>
      </c>
      <c r="N493" s="88">
        <f t="shared" si="166"/>
        <v>22</v>
      </c>
      <c r="O493" s="90" t="s">
        <v>1634</v>
      </c>
      <c r="P493" s="90">
        <v>1</v>
      </c>
      <c r="Q493" s="92">
        <f t="shared" si="156"/>
        <v>100</v>
      </c>
      <c r="R493" s="93">
        <f t="shared" si="157"/>
        <v>22</v>
      </c>
      <c r="S493" s="93">
        <f t="shared" si="158"/>
        <v>22</v>
      </c>
      <c r="T493" s="93">
        <f t="shared" si="159"/>
        <v>22</v>
      </c>
      <c r="U493" s="94" t="str">
        <f t="shared" si="160"/>
        <v>CUMPLIDA</v>
      </c>
      <c r="V493" s="94" t="str">
        <f t="shared" si="161"/>
        <v>CUMPLIDO</v>
      </c>
      <c r="W493" s="138" t="s">
        <v>139</v>
      </c>
      <c r="X493" s="81" t="str">
        <f t="shared" si="164"/>
        <v>H64R15</v>
      </c>
      <c r="Y493" s="95">
        <f t="shared" si="162"/>
        <v>1</v>
      </c>
      <c r="Z493" s="95" t="str">
        <f t="shared" si="165"/>
        <v>H64R15 - 1</v>
      </c>
      <c r="AA493" s="77">
        <f t="shared" si="168"/>
        <v>5</v>
      </c>
      <c r="AB493" s="77">
        <f t="shared" si="169"/>
        <v>5</v>
      </c>
      <c r="AC493" s="77" t="str">
        <f t="shared" si="163"/>
        <v>H64R15.</v>
      </c>
      <c r="AD493" s="77" t="str">
        <f t="shared" si="170"/>
        <v>H64R15</v>
      </c>
      <c r="AE493" s="141"/>
      <c r="AF493" s="141"/>
    </row>
    <row r="494" spans="1:32" s="2" customFormat="1" ht="350.1" customHeight="1" x14ac:dyDescent="0.2">
      <c r="A494" s="81">
        <f>IF(ISBLANK(D494),"",COUNTA($D$2:D494))</f>
        <v>387</v>
      </c>
      <c r="B494" s="82">
        <f t="shared" si="167"/>
        <v>493</v>
      </c>
      <c r="C494" s="90"/>
      <c r="D494" s="90" t="s">
        <v>677</v>
      </c>
      <c r="E494" s="90" t="s">
        <v>17</v>
      </c>
      <c r="F494" s="109" t="s">
        <v>652</v>
      </c>
      <c r="G494" s="109" t="s">
        <v>122</v>
      </c>
      <c r="H494" s="109" t="s">
        <v>1596</v>
      </c>
      <c r="I494" s="109" t="s">
        <v>1595</v>
      </c>
      <c r="J494" s="109" t="s">
        <v>1620</v>
      </c>
      <c r="K494" s="90">
        <v>1</v>
      </c>
      <c r="L494" s="122">
        <v>44407</v>
      </c>
      <c r="M494" s="192">
        <v>44620</v>
      </c>
      <c r="N494" s="88">
        <f t="shared" si="166"/>
        <v>30.428571428571427</v>
      </c>
      <c r="O494" s="90" t="s">
        <v>1634</v>
      </c>
      <c r="P494" s="90">
        <v>0</v>
      </c>
      <c r="Q494" s="92">
        <f t="shared" si="156"/>
        <v>0</v>
      </c>
      <c r="R494" s="93">
        <f t="shared" si="157"/>
        <v>0</v>
      </c>
      <c r="S494" s="93">
        <f t="shared" si="158"/>
        <v>0</v>
      </c>
      <c r="T494" s="93">
        <f t="shared" si="159"/>
        <v>30.428571428571427</v>
      </c>
      <c r="U494" s="94" t="str">
        <f t="shared" si="160"/>
        <v>VENCIDA</v>
      </c>
      <c r="V494" s="94" t="str">
        <f t="shared" si="161"/>
        <v>VENCIDO</v>
      </c>
      <c r="W494" s="138" t="s">
        <v>139</v>
      </c>
      <c r="X494" s="81" t="str">
        <f t="shared" si="164"/>
        <v>H66R15</v>
      </c>
      <c r="Y494" s="95">
        <f t="shared" si="162"/>
        <v>1</v>
      </c>
      <c r="Z494" s="95" t="str">
        <f t="shared" si="165"/>
        <v>H66R15 - 1</v>
      </c>
      <c r="AA494" s="77">
        <f t="shared" si="168"/>
        <v>1</v>
      </c>
      <c r="AB494" s="77">
        <f t="shared" si="169"/>
        <v>1</v>
      </c>
      <c r="AC494" s="77" t="str">
        <f t="shared" si="163"/>
        <v>H66R15.</v>
      </c>
      <c r="AD494" s="77" t="str">
        <f t="shared" si="170"/>
        <v>H66R15</v>
      </c>
      <c r="AE494" s="141"/>
      <c r="AF494" s="141"/>
    </row>
    <row r="495" spans="1:32" s="2" customFormat="1" ht="350.1" customHeight="1" x14ac:dyDescent="0.2">
      <c r="A495" s="81">
        <f>IF(ISBLANK(D495),"",COUNTA($D$2:D495))</f>
        <v>388</v>
      </c>
      <c r="B495" s="82">
        <f t="shared" si="167"/>
        <v>494</v>
      </c>
      <c r="C495" s="90"/>
      <c r="D495" s="90" t="s">
        <v>677</v>
      </c>
      <c r="E495" s="90" t="s">
        <v>123</v>
      </c>
      <c r="F495" s="109" t="s">
        <v>296</v>
      </c>
      <c r="G495" s="109" t="s">
        <v>1615</v>
      </c>
      <c r="H495" s="130" t="s">
        <v>1500</v>
      </c>
      <c r="I495" s="130" t="s">
        <v>1107</v>
      </c>
      <c r="J495" s="131" t="s">
        <v>1108</v>
      </c>
      <c r="K495" s="131">
        <v>1</v>
      </c>
      <c r="L495" s="147">
        <v>43859</v>
      </c>
      <c r="M495" s="206">
        <v>44196</v>
      </c>
      <c r="N495" s="88">
        <f t="shared" ref="N495:N512" si="171">(+M495-L495)/7</f>
        <v>48.142857142857146</v>
      </c>
      <c r="O495" s="90" t="s">
        <v>315</v>
      </c>
      <c r="P495" s="90">
        <v>0.3</v>
      </c>
      <c r="Q495" s="92">
        <f t="shared" si="156"/>
        <v>30</v>
      </c>
      <c r="R495" s="93">
        <f t="shared" si="157"/>
        <v>14.442857142857145</v>
      </c>
      <c r="S495" s="93">
        <f t="shared" si="158"/>
        <v>14.442857142857145</v>
      </c>
      <c r="T495" s="93">
        <f t="shared" si="159"/>
        <v>48.142857142857146</v>
      </c>
      <c r="U495" s="94" t="str">
        <f t="shared" si="160"/>
        <v>VENCIDA</v>
      </c>
      <c r="V495" s="94" t="str">
        <f t="shared" si="161"/>
        <v>VENCIDO</v>
      </c>
      <c r="W495" s="138" t="s">
        <v>139</v>
      </c>
      <c r="X495" s="81" t="str">
        <f t="shared" si="164"/>
        <v>H83R15</v>
      </c>
      <c r="Y495" s="95">
        <f t="shared" si="162"/>
        <v>1</v>
      </c>
      <c r="Z495" s="95" t="str">
        <f t="shared" si="165"/>
        <v>H83R15 - 1</v>
      </c>
      <c r="AA495" s="77">
        <f t="shared" si="168"/>
        <v>1</v>
      </c>
      <c r="AB495" s="77">
        <f t="shared" si="169"/>
        <v>1</v>
      </c>
      <c r="AC495" s="77" t="str">
        <f t="shared" si="163"/>
        <v>H83R15.</v>
      </c>
      <c r="AD495" s="77" t="str">
        <f t="shared" si="170"/>
        <v>H83R15</v>
      </c>
      <c r="AE495" s="141"/>
      <c r="AF495" s="141"/>
    </row>
    <row r="496" spans="1:32" s="2" customFormat="1" ht="238.5" customHeight="1" x14ac:dyDescent="0.2">
      <c r="A496" s="81">
        <f>IF(ISBLANK(D496),"",COUNTA($D$2:D496))</f>
        <v>389</v>
      </c>
      <c r="B496" s="82">
        <f t="shared" si="167"/>
        <v>495</v>
      </c>
      <c r="C496" s="90"/>
      <c r="D496" s="90" t="s">
        <v>677</v>
      </c>
      <c r="E496" s="90" t="s">
        <v>17</v>
      </c>
      <c r="F496" s="109" t="s">
        <v>773</v>
      </c>
      <c r="G496" s="109" t="s">
        <v>124</v>
      </c>
      <c r="H496" s="109" t="s">
        <v>774</v>
      </c>
      <c r="I496" s="109" t="s">
        <v>634</v>
      </c>
      <c r="J496" s="90" t="s">
        <v>327</v>
      </c>
      <c r="K496" s="90">
        <v>1</v>
      </c>
      <c r="L496" s="147">
        <v>43040</v>
      </c>
      <c r="M496" s="206">
        <v>43099</v>
      </c>
      <c r="N496" s="88">
        <f t="shared" si="171"/>
        <v>8.4285714285714288</v>
      </c>
      <c r="O496" s="90" t="s">
        <v>315</v>
      </c>
      <c r="P496" s="90">
        <v>1</v>
      </c>
      <c r="Q496" s="92">
        <f t="shared" si="156"/>
        <v>100</v>
      </c>
      <c r="R496" s="93">
        <f t="shared" si="157"/>
        <v>8.4285714285714288</v>
      </c>
      <c r="S496" s="93">
        <f t="shared" si="158"/>
        <v>8.4285714285714288</v>
      </c>
      <c r="T496" s="93">
        <f t="shared" si="159"/>
        <v>8.4285714285714288</v>
      </c>
      <c r="U496" s="94" t="str">
        <f t="shared" si="160"/>
        <v>CUMPLIDA</v>
      </c>
      <c r="V496" s="94" t="str">
        <f t="shared" si="161"/>
        <v>VENCIDO</v>
      </c>
      <c r="W496" s="138" t="s">
        <v>139</v>
      </c>
      <c r="X496" s="81" t="str">
        <f t="shared" si="164"/>
        <v>H84R15</v>
      </c>
      <c r="Y496" s="95">
        <f t="shared" si="162"/>
        <v>1</v>
      </c>
      <c r="Z496" s="95" t="str">
        <f t="shared" si="165"/>
        <v>H84R15 - 1</v>
      </c>
      <c r="AA496" s="77">
        <f t="shared" si="168"/>
        <v>5</v>
      </c>
      <c r="AB496" s="77">
        <f t="shared" si="169"/>
        <v>1</v>
      </c>
      <c r="AC496" s="77" t="str">
        <f t="shared" si="163"/>
        <v>H84R15.</v>
      </c>
      <c r="AD496" s="77" t="str">
        <f t="shared" si="170"/>
        <v>H84R15</v>
      </c>
      <c r="AE496" s="141"/>
      <c r="AF496" s="141"/>
    </row>
    <row r="497" spans="1:32" s="2" customFormat="1" ht="350.1" customHeight="1" x14ac:dyDescent="0.2">
      <c r="A497" s="81" t="str">
        <f>IF(ISBLANK(D497),"",COUNTA($D$2:D497))</f>
        <v/>
      </c>
      <c r="B497" s="82">
        <f t="shared" si="167"/>
        <v>496</v>
      </c>
      <c r="C497" s="90"/>
      <c r="D497" s="90"/>
      <c r="E497" s="90" t="s">
        <v>17</v>
      </c>
      <c r="F497" s="109" t="s">
        <v>1579</v>
      </c>
      <c r="G497" s="109" t="s">
        <v>124</v>
      </c>
      <c r="H497" s="109" t="s">
        <v>1616</v>
      </c>
      <c r="I497" s="109" t="s">
        <v>1595</v>
      </c>
      <c r="J497" s="109" t="s">
        <v>1620</v>
      </c>
      <c r="K497" s="90">
        <v>1</v>
      </c>
      <c r="L497" s="122">
        <v>44408</v>
      </c>
      <c r="M497" s="192">
        <v>44620</v>
      </c>
      <c r="N497" s="88">
        <f t="shared" si="171"/>
        <v>30.285714285714285</v>
      </c>
      <c r="O497" s="90" t="s">
        <v>1634</v>
      </c>
      <c r="P497" s="90">
        <v>0</v>
      </c>
      <c r="Q497" s="92">
        <f t="shared" si="156"/>
        <v>0</v>
      </c>
      <c r="R497" s="93">
        <f t="shared" si="157"/>
        <v>0</v>
      </c>
      <c r="S497" s="93">
        <f t="shared" si="158"/>
        <v>0</v>
      </c>
      <c r="T497" s="93">
        <f t="shared" si="159"/>
        <v>30.285714285714285</v>
      </c>
      <c r="U497" s="94" t="str">
        <f t="shared" si="160"/>
        <v>VENCIDA</v>
      </c>
      <c r="V497" s="94" t="str">
        <f t="shared" si="161"/>
        <v/>
      </c>
      <c r="W497" s="138" t="s">
        <v>139</v>
      </c>
      <c r="X497" s="81" t="str">
        <f t="shared" si="164"/>
        <v>H84R15</v>
      </c>
      <c r="Y497" s="95">
        <f t="shared" si="162"/>
        <v>2</v>
      </c>
      <c r="Z497" s="95" t="str">
        <f t="shared" si="165"/>
        <v>H84R15 - 2</v>
      </c>
      <c r="AA497" s="77">
        <f t="shared" si="168"/>
        <v>1</v>
      </c>
      <c r="AB497" s="77">
        <f t="shared" si="169"/>
        <v>1</v>
      </c>
      <c r="AC497" s="77" t="str">
        <f t="shared" si="163"/>
        <v>H84R15.</v>
      </c>
      <c r="AD497" s="77" t="str">
        <f t="shared" si="170"/>
        <v>H84R15</v>
      </c>
      <c r="AE497" s="141"/>
      <c r="AF497" s="141"/>
    </row>
    <row r="498" spans="1:32" s="2" customFormat="1" ht="350.1" customHeight="1" x14ac:dyDescent="0.2">
      <c r="A498" s="81">
        <f>IF(ISBLANK(D498),"",COUNTA($D$2:D498))</f>
        <v>390</v>
      </c>
      <c r="B498" s="82">
        <f t="shared" si="167"/>
        <v>497</v>
      </c>
      <c r="C498" s="90"/>
      <c r="D498" s="90" t="s">
        <v>677</v>
      </c>
      <c r="E498" s="90" t="s">
        <v>28</v>
      </c>
      <c r="F498" s="109" t="s">
        <v>786</v>
      </c>
      <c r="G498" s="109" t="s">
        <v>125</v>
      </c>
      <c r="H498" s="109" t="s">
        <v>1580</v>
      </c>
      <c r="I498" s="109" t="s">
        <v>1588</v>
      </c>
      <c r="J498" s="90" t="s">
        <v>1531</v>
      </c>
      <c r="K498" s="90">
        <v>1</v>
      </c>
      <c r="L498" s="122">
        <v>44407</v>
      </c>
      <c r="M498" s="192">
        <v>44561</v>
      </c>
      <c r="N498" s="88">
        <f t="shared" si="171"/>
        <v>22</v>
      </c>
      <c r="O498" s="90" t="s">
        <v>1634</v>
      </c>
      <c r="P498" s="90">
        <v>1</v>
      </c>
      <c r="Q498" s="92">
        <f t="shared" si="156"/>
        <v>100</v>
      </c>
      <c r="R498" s="93">
        <f t="shared" si="157"/>
        <v>22</v>
      </c>
      <c r="S498" s="93">
        <f t="shared" si="158"/>
        <v>22</v>
      </c>
      <c r="T498" s="93">
        <f t="shared" si="159"/>
        <v>22</v>
      </c>
      <c r="U498" s="94" t="str">
        <f t="shared" si="160"/>
        <v>CUMPLIDA</v>
      </c>
      <c r="V498" s="94" t="str">
        <f t="shared" si="161"/>
        <v>CUMPLIDO</v>
      </c>
      <c r="W498" s="138" t="s">
        <v>139</v>
      </c>
      <c r="X498" s="81" t="str">
        <f t="shared" si="164"/>
        <v>H96R15</v>
      </c>
      <c r="Y498" s="95">
        <f t="shared" si="162"/>
        <v>1</v>
      </c>
      <c r="Z498" s="95" t="str">
        <f t="shared" si="165"/>
        <v>H96R15 - 1</v>
      </c>
      <c r="AA498" s="77">
        <f t="shared" si="168"/>
        <v>5</v>
      </c>
      <c r="AB498" s="77">
        <f t="shared" si="169"/>
        <v>5</v>
      </c>
      <c r="AC498" s="77" t="str">
        <f t="shared" si="163"/>
        <v>H96R15.</v>
      </c>
      <c r="AD498" s="77" t="str">
        <f t="shared" si="170"/>
        <v>H96R15</v>
      </c>
      <c r="AE498" s="141"/>
      <c r="AF498" s="141"/>
    </row>
    <row r="499" spans="1:32" s="2" customFormat="1" ht="350.1" customHeight="1" x14ac:dyDescent="0.2">
      <c r="A499" s="81">
        <f>IF(ISBLANK(D499),"",COUNTA($D$2:D499))</f>
        <v>391</v>
      </c>
      <c r="B499" s="82">
        <f t="shared" si="167"/>
        <v>498</v>
      </c>
      <c r="C499" s="90"/>
      <c r="D499" s="90" t="s">
        <v>677</v>
      </c>
      <c r="E499" s="90" t="s">
        <v>23</v>
      </c>
      <c r="F499" s="109" t="s">
        <v>465</v>
      </c>
      <c r="G499" s="109" t="s">
        <v>214</v>
      </c>
      <c r="H499" s="109" t="s">
        <v>1152</v>
      </c>
      <c r="I499" s="109" t="s">
        <v>1487</v>
      </c>
      <c r="J499" s="90" t="s">
        <v>1486</v>
      </c>
      <c r="K499" s="90">
        <v>1</v>
      </c>
      <c r="L499" s="122">
        <v>43862</v>
      </c>
      <c r="M499" s="192">
        <v>43979</v>
      </c>
      <c r="N499" s="88">
        <f t="shared" si="171"/>
        <v>16.714285714285715</v>
      </c>
      <c r="O499" s="90" t="s">
        <v>1642</v>
      </c>
      <c r="P499" s="90">
        <v>1</v>
      </c>
      <c r="Q499" s="92">
        <f t="shared" si="156"/>
        <v>100</v>
      </c>
      <c r="R499" s="93">
        <f t="shared" si="157"/>
        <v>16.714285714285715</v>
      </c>
      <c r="S499" s="93">
        <f t="shared" si="158"/>
        <v>16.714285714285715</v>
      </c>
      <c r="T499" s="93">
        <f t="shared" si="159"/>
        <v>16.714285714285715</v>
      </c>
      <c r="U499" s="94" t="str">
        <f t="shared" si="160"/>
        <v>CUMPLIDA</v>
      </c>
      <c r="V499" s="94" t="str">
        <f t="shared" si="161"/>
        <v>CUMPLIDO</v>
      </c>
      <c r="W499" s="138" t="s">
        <v>138</v>
      </c>
      <c r="X499" s="81" t="str">
        <f t="shared" si="164"/>
        <v>H1R14</v>
      </c>
      <c r="Y499" s="95">
        <f t="shared" si="162"/>
        <v>1</v>
      </c>
      <c r="Z499" s="95" t="str">
        <f t="shared" si="165"/>
        <v>H1R14 - 1</v>
      </c>
      <c r="AA499" s="77">
        <f t="shared" si="168"/>
        <v>5</v>
      </c>
      <c r="AB499" s="77">
        <f t="shared" si="169"/>
        <v>5</v>
      </c>
      <c r="AC499" s="77" t="str">
        <f t="shared" si="163"/>
        <v>H1R14.</v>
      </c>
      <c r="AD499" s="77" t="str">
        <f t="shared" si="170"/>
        <v>H1R14</v>
      </c>
      <c r="AE499" s="141"/>
      <c r="AF499" s="141"/>
    </row>
    <row r="500" spans="1:32" s="2" customFormat="1" ht="350.1" customHeight="1" x14ac:dyDescent="0.2">
      <c r="A500" s="81">
        <f>IF(ISBLANK(D500),"",COUNTA($D$2:D500))</f>
        <v>392</v>
      </c>
      <c r="B500" s="82">
        <f t="shared" si="167"/>
        <v>499</v>
      </c>
      <c r="C500" s="90"/>
      <c r="D500" s="90" t="s">
        <v>677</v>
      </c>
      <c r="E500" s="90" t="s">
        <v>18</v>
      </c>
      <c r="F500" s="109" t="s">
        <v>464</v>
      </c>
      <c r="G500" s="109" t="s">
        <v>213</v>
      </c>
      <c r="H500" s="109" t="s">
        <v>1152</v>
      </c>
      <c r="I500" s="109" t="s">
        <v>1147</v>
      </c>
      <c r="J500" s="90" t="s">
        <v>1117</v>
      </c>
      <c r="K500" s="90">
        <v>1</v>
      </c>
      <c r="L500" s="122">
        <v>43862</v>
      </c>
      <c r="M500" s="192">
        <v>43979</v>
      </c>
      <c r="N500" s="88">
        <f t="shared" si="171"/>
        <v>16.714285714285715</v>
      </c>
      <c r="O500" s="90" t="s">
        <v>1642</v>
      </c>
      <c r="P500" s="90">
        <v>1</v>
      </c>
      <c r="Q500" s="92">
        <f t="shared" si="156"/>
        <v>100</v>
      </c>
      <c r="R500" s="93">
        <f t="shared" si="157"/>
        <v>16.714285714285715</v>
      </c>
      <c r="S500" s="93">
        <f t="shared" si="158"/>
        <v>16.714285714285715</v>
      </c>
      <c r="T500" s="93">
        <f t="shared" si="159"/>
        <v>16.714285714285715</v>
      </c>
      <c r="U500" s="94" t="str">
        <f t="shared" si="160"/>
        <v>CUMPLIDA</v>
      </c>
      <c r="V500" s="94" t="str">
        <f t="shared" si="161"/>
        <v>CUMPLIDO</v>
      </c>
      <c r="W500" s="138" t="s">
        <v>138</v>
      </c>
      <c r="X500" s="81" t="str">
        <f t="shared" si="164"/>
        <v>H2R14</v>
      </c>
      <c r="Y500" s="95">
        <f t="shared" si="162"/>
        <v>1</v>
      </c>
      <c r="Z500" s="95" t="str">
        <f t="shared" si="165"/>
        <v>H2R14 - 1</v>
      </c>
      <c r="AA500" s="77">
        <f t="shared" si="168"/>
        <v>5</v>
      </c>
      <c r="AB500" s="77">
        <f t="shared" si="169"/>
        <v>5</v>
      </c>
      <c r="AC500" s="77" t="str">
        <f t="shared" si="163"/>
        <v>H2R14.</v>
      </c>
      <c r="AD500" s="77" t="str">
        <f t="shared" si="170"/>
        <v>H2R14</v>
      </c>
      <c r="AE500" s="141"/>
      <c r="AF500" s="141"/>
    </row>
    <row r="501" spans="1:32" s="2" customFormat="1" ht="350.1" customHeight="1" x14ac:dyDescent="0.2">
      <c r="A501" s="81">
        <f>IF(ISBLANK(D501),"",COUNTA($D$2:D501))</f>
        <v>393</v>
      </c>
      <c r="B501" s="82">
        <f t="shared" si="167"/>
        <v>500</v>
      </c>
      <c r="C501" s="90"/>
      <c r="D501" s="90" t="s">
        <v>677</v>
      </c>
      <c r="E501" s="90" t="s">
        <v>18</v>
      </c>
      <c r="F501" s="109" t="s">
        <v>960</v>
      </c>
      <c r="G501" s="109" t="s">
        <v>37</v>
      </c>
      <c r="H501" s="109" t="s">
        <v>959</v>
      </c>
      <c r="I501" s="109" t="s">
        <v>466</v>
      </c>
      <c r="J501" s="90" t="s">
        <v>467</v>
      </c>
      <c r="K501" s="90">
        <v>1</v>
      </c>
      <c r="L501" s="122">
        <v>43040</v>
      </c>
      <c r="M501" s="192">
        <v>43099</v>
      </c>
      <c r="N501" s="88">
        <f t="shared" si="171"/>
        <v>8.4285714285714288</v>
      </c>
      <c r="O501" s="99" t="s">
        <v>1636</v>
      </c>
      <c r="P501" s="90">
        <v>1</v>
      </c>
      <c r="Q501" s="92">
        <f t="shared" si="156"/>
        <v>100</v>
      </c>
      <c r="R501" s="93">
        <f t="shared" si="157"/>
        <v>8.4285714285714288</v>
      </c>
      <c r="S501" s="93">
        <f t="shared" si="158"/>
        <v>8.4285714285714288</v>
      </c>
      <c r="T501" s="93">
        <f t="shared" si="159"/>
        <v>8.4285714285714288</v>
      </c>
      <c r="U501" s="94" t="str">
        <f t="shared" si="160"/>
        <v>CUMPLIDA</v>
      </c>
      <c r="V501" s="94" t="str">
        <f t="shared" si="161"/>
        <v>CUMPLIDO</v>
      </c>
      <c r="W501" s="138" t="s">
        <v>138</v>
      </c>
      <c r="X501" s="81" t="str">
        <f t="shared" si="164"/>
        <v>H4R14</v>
      </c>
      <c r="Y501" s="95">
        <f t="shared" si="162"/>
        <v>1</v>
      </c>
      <c r="Z501" s="95" t="str">
        <f t="shared" si="165"/>
        <v>H4R14 - 1</v>
      </c>
      <c r="AA501" s="77">
        <f t="shared" si="168"/>
        <v>5</v>
      </c>
      <c r="AB501" s="77">
        <f t="shared" si="169"/>
        <v>5</v>
      </c>
      <c r="AC501" s="77" t="str">
        <f t="shared" si="163"/>
        <v>H4R14.</v>
      </c>
      <c r="AD501" s="77" t="str">
        <f t="shared" si="170"/>
        <v>H4R14</v>
      </c>
      <c r="AE501" s="141"/>
      <c r="AF501" s="141"/>
    </row>
    <row r="502" spans="1:32" s="2" customFormat="1" ht="350.1" customHeight="1" x14ac:dyDescent="0.2">
      <c r="A502" s="81">
        <f>IF(ISBLANK(D502),"",COUNTA($D$2:D502))</f>
        <v>394</v>
      </c>
      <c r="B502" s="82">
        <f t="shared" si="167"/>
        <v>501</v>
      </c>
      <c r="C502" s="90"/>
      <c r="D502" s="90" t="s">
        <v>804</v>
      </c>
      <c r="E502" s="90" t="s">
        <v>27</v>
      </c>
      <c r="F502" s="109" t="s">
        <v>360</v>
      </c>
      <c r="G502" s="109" t="s">
        <v>363</v>
      </c>
      <c r="H502" s="109" t="s">
        <v>1264</v>
      </c>
      <c r="I502" s="109" t="s">
        <v>1266</v>
      </c>
      <c r="J502" s="90" t="s">
        <v>1262</v>
      </c>
      <c r="K502" s="90">
        <v>2</v>
      </c>
      <c r="L502" s="122">
        <v>44044</v>
      </c>
      <c r="M502" s="192">
        <v>44285</v>
      </c>
      <c r="N502" s="88">
        <f t="shared" si="171"/>
        <v>34.428571428571431</v>
      </c>
      <c r="O502" s="90" t="s">
        <v>1633</v>
      </c>
      <c r="P502" s="90">
        <v>2</v>
      </c>
      <c r="Q502" s="92">
        <f t="shared" si="156"/>
        <v>100</v>
      </c>
      <c r="R502" s="93">
        <f t="shared" si="157"/>
        <v>34.428571428571431</v>
      </c>
      <c r="S502" s="93">
        <f t="shared" si="158"/>
        <v>34.428571428571431</v>
      </c>
      <c r="T502" s="93">
        <f t="shared" si="159"/>
        <v>34.428571428571431</v>
      </c>
      <c r="U502" s="94" t="str">
        <f t="shared" si="160"/>
        <v>CUMPLIDA</v>
      </c>
      <c r="V502" s="94" t="str">
        <f t="shared" si="161"/>
        <v>CUMPLIDO</v>
      </c>
      <c r="W502" s="138" t="s">
        <v>138</v>
      </c>
      <c r="X502" s="81" t="str">
        <f t="shared" si="164"/>
        <v>H5R14</v>
      </c>
      <c r="Y502" s="95">
        <f t="shared" si="162"/>
        <v>1</v>
      </c>
      <c r="Z502" s="95" t="str">
        <f t="shared" si="165"/>
        <v>H5R14 - 1</v>
      </c>
      <c r="AA502" s="77">
        <f t="shared" si="168"/>
        <v>5</v>
      </c>
      <c r="AB502" s="77">
        <f t="shared" si="169"/>
        <v>5</v>
      </c>
      <c r="AC502" s="77" t="str">
        <f t="shared" si="163"/>
        <v>H5R14.</v>
      </c>
      <c r="AD502" s="77" t="str">
        <f t="shared" si="170"/>
        <v>H5R14</v>
      </c>
      <c r="AE502" s="141"/>
      <c r="AF502" s="141"/>
    </row>
    <row r="503" spans="1:32" s="2" customFormat="1" ht="350.1" customHeight="1" x14ac:dyDescent="0.2">
      <c r="A503" s="81" t="str">
        <f>IF(ISBLANK(D503),"",COUNTA($D$2:D503))</f>
        <v/>
      </c>
      <c r="B503" s="82">
        <f t="shared" si="167"/>
        <v>502</v>
      </c>
      <c r="C503" s="90"/>
      <c r="D503" s="90"/>
      <c r="E503" s="90" t="s">
        <v>27</v>
      </c>
      <c r="F503" s="109" t="s">
        <v>361</v>
      </c>
      <c r="G503" s="109" t="s">
        <v>362</v>
      </c>
      <c r="H503" s="109" t="s">
        <v>1265</v>
      </c>
      <c r="I503" s="109" t="s">
        <v>1267</v>
      </c>
      <c r="J503" s="90" t="s">
        <v>1263</v>
      </c>
      <c r="K503" s="90">
        <v>4</v>
      </c>
      <c r="L503" s="122">
        <v>44044</v>
      </c>
      <c r="M503" s="192">
        <v>44316</v>
      </c>
      <c r="N503" s="88">
        <f t="shared" si="171"/>
        <v>38.857142857142854</v>
      </c>
      <c r="O503" s="90" t="s">
        <v>1633</v>
      </c>
      <c r="P503" s="90">
        <v>4</v>
      </c>
      <c r="Q503" s="92">
        <f t="shared" si="156"/>
        <v>100</v>
      </c>
      <c r="R503" s="93">
        <f t="shared" si="157"/>
        <v>38.857142857142854</v>
      </c>
      <c r="S503" s="93">
        <f t="shared" si="158"/>
        <v>38.857142857142854</v>
      </c>
      <c r="T503" s="93">
        <f t="shared" si="159"/>
        <v>38.857142857142854</v>
      </c>
      <c r="U503" s="94" t="str">
        <f t="shared" si="160"/>
        <v>CUMPLIDA</v>
      </c>
      <c r="V503" s="94" t="str">
        <f t="shared" si="161"/>
        <v/>
      </c>
      <c r="W503" s="138" t="s">
        <v>138</v>
      </c>
      <c r="X503" s="81" t="str">
        <f t="shared" si="164"/>
        <v>H5R14</v>
      </c>
      <c r="Y503" s="95">
        <f t="shared" si="162"/>
        <v>2</v>
      </c>
      <c r="Z503" s="95" t="str">
        <f t="shared" si="165"/>
        <v>H5R14 - 2</v>
      </c>
      <c r="AA503" s="77">
        <f t="shared" si="168"/>
        <v>5</v>
      </c>
      <c r="AB503" s="77">
        <f t="shared" si="169"/>
        <v>5</v>
      </c>
      <c r="AC503" s="77" t="str">
        <f t="shared" si="163"/>
        <v>H5R14.</v>
      </c>
      <c r="AD503" s="77" t="str">
        <f t="shared" si="170"/>
        <v>H5R14</v>
      </c>
      <c r="AE503" s="141"/>
      <c r="AF503" s="141"/>
    </row>
    <row r="504" spans="1:32" s="2" customFormat="1" ht="350.1" customHeight="1" x14ac:dyDescent="0.2">
      <c r="A504" s="81">
        <f>IF(ISBLANK(D504),"",COUNTA($D$2:D504))</f>
        <v>395</v>
      </c>
      <c r="B504" s="82">
        <f t="shared" si="167"/>
        <v>503</v>
      </c>
      <c r="C504" s="90"/>
      <c r="D504" s="90" t="s">
        <v>677</v>
      </c>
      <c r="E504" s="90" t="s">
        <v>18</v>
      </c>
      <c r="F504" s="109" t="s">
        <v>961</v>
      </c>
      <c r="G504" s="109" t="s">
        <v>38</v>
      </c>
      <c r="H504" s="109" t="s">
        <v>275</v>
      </c>
      <c r="I504" s="109" t="s">
        <v>276</v>
      </c>
      <c r="J504" s="90" t="s">
        <v>16</v>
      </c>
      <c r="K504" s="90">
        <v>3</v>
      </c>
      <c r="L504" s="122">
        <v>43040</v>
      </c>
      <c r="M504" s="192">
        <v>43312</v>
      </c>
      <c r="N504" s="88">
        <f t="shared" si="171"/>
        <v>38.857142857142854</v>
      </c>
      <c r="O504" s="90" t="s">
        <v>1662</v>
      </c>
      <c r="P504" s="90">
        <v>3</v>
      </c>
      <c r="Q504" s="92">
        <f t="shared" si="156"/>
        <v>100</v>
      </c>
      <c r="R504" s="93">
        <f t="shared" si="157"/>
        <v>38.857142857142854</v>
      </c>
      <c r="S504" s="93">
        <f t="shared" si="158"/>
        <v>38.857142857142854</v>
      </c>
      <c r="T504" s="93">
        <f t="shared" si="159"/>
        <v>38.857142857142854</v>
      </c>
      <c r="U504" s="94" t="str">
        <f t="shared" si="160"/>
        <v>CUMPLIDA</v>
      </c>
      <c r="V504" s="94" t="str">
        <f t="shared" si="161"/>
        <v>CUMPLIDO</v>
      </c>
      <c r="W504" s="138" t="s">
        <v>138</v>
      </c>
      <c r="X504" s="81" t="str">
        <f t="shared" si="164"/>
        <v>H6R14</v>
      </c>
      <c r="Y504" s="95">
        <f t="shared" si="162"/>
        <v>1</v>
      </c>
      <c r="Z504" s="95" t="str">
        <f t="shared" si="165"/>
        <v>H6R14 - 1</v>
      </c>
      <c r="AA504" s="77">
        <f t="shared" si="168"/>
        <v>5</v>
      </c>
      <c r="AB504" s="77">
        <f t="shared" si="169"/>
        <v>5</v>
      </c>
      <c r="AC504" s="77" t="str">
        <f t="shared" si="163"/>
        <v>H6R14.</v>
      </c>
      <c r="AD504" s="77" t="str">
        <f t="shared" si="170"/>
        <v>H6R14</v>
      </c>
      <c r="AE504" s="141"/>
      <c r="AF504" s="141"/>
    </row>
    <row r="505" spans="1:32" s="2" customFormat="1" ht="350.1" customHeight="1" x14ac:dyDescent="0.2">
      <c r="A505" s="81">
        <f>IF(ISBLANK(D505),"",COUNTA($D$2:D505))</f>
        <v>396</v>
      </c>
      <c r="B505" s="82">
        <f t="shared" si="167"/>
        <v>504</v>
      </c>
      <c r="C505" s="90"/>
      <c r="D505" s="90" t="s">
        <v>677</v>
      </c>
      <c r="E505" s="90" t="s">
        <v>23</v>
      </c>
      <c r="F505" s="109" t="s">
        <v>962</v>
      </c>
      <c r="G505" s="109" t="s">
        <v>40</v>
      </c>
      <c r="H505" s="109" t="s">
        <v>278</v>
      </c>
      <c r="I505" s="109" t="s">
        <v>279</v>
      </c>
      <c r="J505" s="90" t="s">
        <v>280</v>
      </c>
      <c r="K505" s="90">
        <v>2</v>
      </c>
      <c r="L505" s="122">
        <v>43040</v>
      </c>
      <c r="M505" s="192">
        <v>43189</v>
      </c>
      <c r="N505" s="88">
        <f t="shared" si="171"/>
        <v>21.285714285714285</v>
      </c>
      <c r="O505" s="90" t="s">
        <v>1662</v>
      </c>
      <c r="P505" s="90">
        <v>2</v>
      </c>
      <c r="Q505" s="92">
        <f t="shared" si="156"/>
        <v>100</v>
      </c>
      <c r="R505" s="93">
        <f t="shared" si="157"/>
        <v>21.285714285714285</v>
      </c>
      <c r="S505" s="93">
        <f t="shared" si="158"/>
        <v>21.285714285714285</v>
      </c>
      <c r="T505" s="93">
        <f t="shared" si="159"/>
        <v>21.285714285714285</v>
      </c>
      <c r="U505" s="94" t="str">
        <f t="shared" si="160"/>
        <v>CUMPLIDA</v>
      </c>
      <c r="V505" s="94" t="str">
        <f t="shared" si="161"/>
        <v>CUMPLIDO</v>
      </c>
      <c r="W505" s="138" t="s">
        <v>138</v>
      </c>
      <c r="X505" s="81" t="str">
        <f t="shared" si="164"/>
        <v>H9R14</v>
      </c>
      <c r="Y505" s="95">
        <f t="shared" si="162"/>
        <v>1</v>
      </c>
      <c r="Z505" s="95" t="str">
        <f t="shared" si="165"/>
        <v>H9R14 - 1</v>
      </c>
      <c r="AA505" s="77">
        <f t="shared" si="168"/>
        <v>5</v>
      </c>
      <c r="AB505" s="77">
        <f t="shared" si="169"/>
        <v>5</v>
      </c>
      <c r="AC505" s="77" t="str">
        <f t="shared" si="163"/>
        <v>H9R14.</v>
      </c>
      <c r="AD505" s="77" t="str">
        <f t="shared" si="170"/>
        <v>H9R14</v>
      </c>
      <c r="AE505" s="141"/>
      <c r="AF505" s="141"/>
    </row>
    <row r="506" spans="1:32" s="2" customFormat="1" ht="350.1" customHeight="1" x14ac:dyDescent="0.2">
      <c r="A506" s="81">
        <f>IF(ISBLANK(D506),"",COUNTA($D$2:D506))</f>
        <v>397</v>
      </c>
      <c r="B506" s="82">
        <f t="shared" si="167"/>
        <v>505</v>
      </c>
      <c r="C506" s="90"/>
      <c r="D506" s="90" t="s">
        <v>677</v>
      </c>
      <c r="E506" s="90" t="s">
        <v>18</v>
      </c>
      <c r="F506" s="109" t="s">
        <v>470</v>
      </c>
      <c r="G506" s="109" t="s">
        <v>41</v>
      </c>
      <c r="H506" s="109" t="s">
        <v>468</v>
      </c>
      <c r="I506" s="109" t="s">
        <v>471</v>
      </c>
      <c r="J506" s="90" t="s">
        <v>469</v>
      </c>
      <c r="K506" s="90">
        <v>2</v>
      </c>
      <c r="L506" s="122">
        <v>43040</v>
      </c>
      <c r="M506" s="192">
        <v>43189</v>
      </c>
      <c r="N506" s="88">
        <f t="shared" si="171"/>
        <v>21.285714285714285</v>
      </c>
      <c r="O506" s="99" t="s">
        <v>1636</v>
      </c>
      <c r="P506" s="90">
        <v>2</v>
      </c>
      <c r="Q506" s="92">
        <f t="shared" si="156"/>
        <v>100</v>
      </c>
      <c r="R506" s="93">
        <f t="shared" si="157"/>
        <v>21.285714285714285</v>
      </c>
      <c r="S506" s="93">
        <f t="shared" si="158"/>
        <v>21.285714285714285</v>
      </c>
      <c r="T506" s="93">
        <f t="shared" si="159"/>
        <v>21.285714285714285</v>
      </c>
      <c r="U506" s="94" t="str">
        <f t="shared" si="160"/>
        <v>CUMPLIDA</v>
      </c>
      <c r="V506" s="94" t="str">
        <f t="shared" si="161"/>
        <v>CUMPLIDO</v>
      </c>
      <c r="W506" s="138" t="s">
        <v>138</v>
      </c>
      <c r="X506" s="81" t="str">
        <f t="shared" si="164"/>
        <v>H11R14</v>
      </c>
      <c r="Y506" s="95">
        <f t="shared" si="162"/>
        <v>1</v>
      </c>
      <c r="Z506" s="95" t="str">
        <f t="shared" si="165"/>
        <v>H11R14 - 1</v>
      </c>
      <c r="AA506" s="77">
        <f t="shared" si="168"/>
        <v>5</v>
      </c>
      <c r="AB506" s="77">
        <f t="shared" si="169"/>
        <v>5</v>
      </c>
      <c r="AC506" s="77" t="str">
        <f t="shared" si="163"/>
        <v>H11R14.</v>
      </c>
      <c r="AD506" s="77" t="str">
        <f t="shared" si="170"/>
        <v>H11R14</v>
      </c>
      <c r="AE506" s="141"/>
      <c r="AF506" s="141"/>
    </row>
    <row r="507" spans="1:32" s="2" customFormat="1" ht="350.1" customHeight="1" x14ac:dyDescent="0.2">
      <c r="A507" s="81">
        <f>IF(ISBLANK(D507),"",COUNTA($D$2:D507))</f>
        <v>398</v>
      </c>
      <c r="B507" s="82">
        <f t="shared" si="167"/>
        <v>506</v>
      </c>
      <c r="C507" s="90"/>
      <c r="D507" s="90" t="s">
        <v>677</v>
      </c>
      <c r="E507" s="90" t="s">
        <v>24</v>
      </c>
      <c r="F507" s="109" t="s">
        <v>963</v>
      </c>
      <c r="G507" s="109" t="s">
        <v>42</v>
      </c>
      <c r="H507" s="148" t="s">
        <v>258</v>
      </c>
      <c r="I507" s="109" t="s">
        <v>259</v>
      </c>
      <c r="J507" s="95" t="s">
        <v>242</v>
      </c>
      <c r="K507" s="95">
        <v>3</v>
      </c>
      <c r="L507" s="145">
        <v>43040</v>
      </c>
      <c r="M507" s="205">
        <v>43403</v>
      </c>
      <c r="N507" s="88">
        <f t="shared" si="171"/>
        <v>51.857142857142854</v>
      </c>
      <c r="O507" s="99" t="s">
        <v>1636</v>
      </c>
      <c r="P507" s="90">
        <v>3</v>
      </c>
      <c r="Q507" s="92">
        <f t="shared" si="156"/>
        <v>100</v>
      </c>
      <c r="R507" s="93">
        <f t="shared" si="157"/>
        <v>51.857142857142854</v>
      </c>
      <c r="S507" s="93">
        <f t="shared" si="158"/>
        <v>51.857142857142854</v>
      </c>
      <c r="T507" s="93">
        <f t="shared" si="159"/>
        <v>51.857142857142854</v>
      </c>
      <c r="U507" s="94" t="str">
        <f t="shared" si="160"/>
        <v>CUMPLIDA</v>
      </c>
      <c r="V507" s="94" t="str">
        <f t="shared" si="161"/>
        <v>CUMPLIDO</v>
      </c>
      <c r="W507" s="138" t="s">
        <v>138</v>
      </c>
      <c r="X507" s="81" t="str">
        <f t="shared" si="164"/>
        <v>H13R14</v>
      </c>
      <c r="Y507" s="95">
        <f t="shared" si="162"/>
        <v>1</v>
      </c>
      <c r="Z507" s="95" t="str">
        <f t="shared" si="165"/>
        <v>H13R14 - 1</v>
      </c>
      <c r="AA507" s="77">
        <f t="shared" si="168"/>
        <v>5</v>
      </c>
      <c r="AB507" s="77">
        <f t="shared" si="169"/>
        <v>5</v>
      </c>
      <c r="AC507" s="77" t="str">
        <f t="shared" si="163"/>
        <v>H13R14.</v>
      </c>
      <c r="AD507" s="77" t="str">
        <f t="shared" si="170"/>
        <v>H13R14</v>
      </c>
      <c r="AE507" s="141"/>
      <c r="AF507" s="141"/>
    </row>
    <row r="508" spans="1:32" s="2" customFormat="1" ht="350.1" customHeight="1" x14ac:dyDescent="0.2">
      <c r="A508" s="81">
        <f>IF(ISBLANK(D508),"",COUNTA($D$2:D508))</f>
        <v>399</v>
      </c>
      <c r="B508" s="82">
        <f t="shared" si="167"/>
        <v>507</v>
      </c>
      <c r="C508" s="90"/>
      <c r="D508" s="90" t="s">
        <v>805</v>
      </c>
      <c r="E508" s="90" t="s">
        <v>18</v>
      </c>
      <c r="F508" s="109" t="s">
        <v>964</v>
      </c>
      <c r="G508" s="109" t="s">
        <v>43</v>
      </c>
      <c r="H508" s="109" t="s">
        <v>260</v>
      </c>
      <c r="I508" s="109" t="s">
        <v>261</v>
      </c>
      <c r="J508" s="95" t="s">
        <v>262</v>
      </c>
      <c r="K508" s="95">
        <v>1</v>
      </c>
      <c r="L508" s="145">
        <v>43132</v>
      </c>
      <c r="M508" s="205">
        <v>43159</v>
      </c>
      <c r="N508" s="88">
        <f t="shared" si="171"/>
        <v>3.8571428571428572</v>
      </c>
      <c r="O508" s="90" t="s">
        <v>1632</v>
      </c>
      <c r="P508" s="90">
        <v>1</v>
      </c>
      <c r="Q508" s="92">
        <f t="shared" si="156"/>
        <v>100</v>
      </c>
      <c r="R508" s="93">
        <f t="shared" si="157"/>
        <v>3.8571428571428572</v>
      </c>
      <c r="S508" s="93">
        <f t="shared" si="158"/>
        <v>3.8571428571428572</v>
      </c>
      <c r="T508" s="93">
        <f t="shared" si="159"/>
        <v>3.8571428571428572</v>
      </c>
      <c r="U508" s="94" t="str">
        <f t="shared" si="160"/>
        <v>CUMPLIDA</v>
      </c>
      <c r="V508" s="94" t="str">
        <f t="shared" si="161"/>
        <v>CUMPLIDO</v>
      </c>
      <c r="W508" s="138" t="s">
        <v>138</v>
      </c>
      <c r="X508" s="81" t="str">
        <f t="shared" si="164"/>
        <v>H17R14</v>
      </c>
      <c r="Y508" s="95">
        <f t="shared" si="162"/>
        <v>1</v>
      </c>
      <c r="Z508" s="95" t="str">
        <f t="shared" si="165"/>
        <v>H17R14 - 1</v>
      </c>
      <c r="AA508" s="77">
        <f t="shared" si="168"/>
        <v>5</v>
      </c>
      <c r="AB508" s="77">
        <f t="shared" si="169"/>
        <v>5</v>
      </c>
      <c r="AC508" s="77" t="str">
        <f t="shared" si="163"/>
        <v>H17R14.</v>
      </c>
      <c r="AD508" s="77" t="str">
        <f t="shared" si="170"/>
        <v>H17R14</v>
      </c>
      <c r="AE508" s="141"/>
      <c r="AF508" s="141"/>
    </row>
    <row r="509" spans="1:32" s="2" customFormat="1" ht="350.1" customHeight="1" x14ac:dyDescent="0.2">
      <c r="A509" s="81">
        <f>IF(ISBLANK(D509),"",COUNTA($D$2:D509))</f>
        <v>400</v>
      </c>
      <c r="B509" s="82">
        <f t="shared" si="167"/>
        <v>508</v>
      </c>
      <c r="C509" s="90"/>
      <c r="D509" s="90" t="s">
        <v>677</v>
      </c>
      <c r="E509" s="90" t="s">
        <v>18</v>
      </c>
      <c r="F509" s="109" t="s">
        <v>965</v>
      </c>
      <c r="G509" s="109" t="s">
        <v>44</v>
      </c>
      <c r="H509" s="148" t="s">
        <v>263</v>
      </c>
      <c r="I509" s="109" t="s">
        <v>264</v>
      </c>
      <c r="J509" s="149" t="s">
        <v>265</v>
      </c>
      <c r="K509" s="95">
        <v>4</v>
      </c>
      <c r="L509" s="145">
        <v>43040</v>
      </c>
      <c r="M509" s="205">
        <v>43403</v>
      </c>
      <c r="N509" s="88">
        <f t="shared" si="171"/>
        <v>51.857142857142854</v>
      </c>
      <c r="O509" s="90" t="s">
        <v>1632</v>
      </c>
      <c r="P509" s="90">
        <v>4</v>
      </c>
      <c r="Q509" s="92">
        <f t="shared" si="156"/>
        <v>100</v>
      </c>
      <c r="R509" s="93">
        <f t="shared" si="157"/>
        <v>51.857142857142854</v>
      </c>
      <c r="S509" s="93">
        <f t="shared" si="158"/>
        <v>51.857142857142854</v>
      </c>
      <c r="T509" s="93">
        <f t="shared" si="159"/>
        <v>51.857142857142854</v>
      </c>
      <c r="U509" s="94" t="str">
        <f t="shared" si="160"/>
        <v>CUMPLIDA</v>
      </c>
      <c r="V509" s="94" t="str">
        <f t="shared" si="161"/>
        <v>CUMPLIDO</v>
      </c>
      <c r="W509" s="138" t="s">
        <v>138</v>
      </c>
      <c r="X509" s="81" t="str">
        <f t="shared" si="164"/>
        <v>H20R14</v>
      </c>
      <c r="Y509" s="95">
        <f t="shared" si="162"/>
        <v>1</v>
      </c>
      <c r="Z509" s="95" t="str">
        <f t="shared" si="165"/>
        <v>H20R14 - 1</v>
      </c>
      <c r="AA509" s="77">
        <f t="shared" si="168"/>
        <v>5</v>
      </c>
      <c r="AB509" s="77">
        <f t="shared" si="169"/>
        <v>5</v>
      </c>
      <c r="AC509" s="77" t="str">
        <f t="shared" si="163"/>
        <v>H20R14.</v>
      </c>
      <c r="AD509" s="77" t="str">
        <f t="shared" si="170"/>
        <v>H20R14</v>
      </c>
      <c r="AE509" s="141"/>
      <c r="AF509" s="141"/>
    </row>
    <row r="510" spans="1:32" s="2" customFormat="1" ht="350.1" customHeight="1" x14ac:dyDescent="0.2">
      <c r="A510" s="81">
        <f>IF(ISBLANK(D510),"",COUNTA($D$2:D510))</f>
        <v>401</v>
      </c>
      <c r="B510" s="82">
        <f t="shared" si="167"/>
        <v>509</v>
      </c>
      <c r="C510" s="90"/>
      <c r="D510" s="90" t="s">
        <v>677</v>
      </c>
      <c r="E510" s="90" t="s">
        <v>18</v>
      </c>
      <c r="F510" s="109" t="s">
        <v>475</v>
      </c>
      <c r="G510" s="130" t="s">
        <v>476</v>
      </c>
      <c r="H510" s="130" t="s">
        <v>472</v>
      </c>
      <c r="I510" s="130" t="s">
        <v>473</v>
      </c>
      <c r="J510" s="131" t="s">
        <v>474</v>
      </c>
      <c r="K510" s="90">
        <v>1</v>
      </c>
      <c r="L510" s="147">
        <v>43040</v>
      </c>
      <c r="M510" s="206">
        <v>43099</v>
      </c>
      <c r="N510" s="88">
        <f t="shared" si="171"/>
        <v>8.4285714285714288</v>
      </c>
      <c r="O510" s="99" t="s">
        <v>1636</v>
      </c>
      <c r="P510" s="90">
        <v>1</v>
      </c>
      <c r="Q510" s="92">
        <f t="shared" si="156"/>
        <v>100</v>
      </c>
      <c r="R510" s="93">
        <f t="shared" si="157"/>
        <v>8.4285714285714288</v>
      </c>
      <c r="S510" s="93">
        <f t="shared" si="158"/>
        <v>8.4285714285714288</v>
      </c>
      <c r="T510" s="93">
        <f t="shared" si="159"/>
        <v>8.4285714285714288</v>
      </c>
      <c r="U510" s="94" t="str">
        <f t="shared" si="160"/>
        <v>CUMPLIDA</v>
      </c>
      <c r="V510" s="94" t="str">
        <f t="shared" si="161"/>
        <v>CUMPLIDO</v>
      </c>
      <c r="W510" s="138" t="s">
        <v>138</v>
      </c>
      <c r="X510" s="81" t="str">
        <f t="shared" si="164"/>
        <v>H22R14</v>
      </c>
      <c r="Y510" s="95">
        <f t="shared" si="162"/>
        <v>1</v>
      </c>
      <c r="Z510" s="95" t="str">
        <f t="shared" si="165"/>
        <v>H22R14 - 1</v>
      </c>
      <c r="AA510" s="77">
        <f t="shared" si="168"/>
        <v>5</v>
      </c>
      <c r="AB510" s="77">
        <f t="shared" si="169"/>
        <v>5</v>
      </c>
      <c r="AC510" s="77" t="str">
        <f t="shared" si="163"/>
        <v>H22R14.</v>
      </c>
      <c r="AD510" s="77" t="str">
        <f t="shared" si="170"/>
        <v>H22R14</v>
      </c>
      <c r="AE510" s="141"/>
      <c r="AF510" s="141"/>
    </row>
    <row r="511" spans="1:32" s="2" customFormat="1" ht="350.1" customHeight="1" x14ac:dyDescent="0.2">
      <c r="A511" s="81">
        <f>IF(ISBLANK(D511),"",COUNTA($D$2:D511))</f>
        <v>402</v>
      </c>
      <c r="B511" s="82">
        <f t="shared" si="167"/>
        <v>510</v>
      </c>
      <c r="C511" s="90"/>
      <c r="D511" s="90" t="s">
        <v>677</v>
      </c>
      <c r="E511" s="90" t="s">
        <v>18</v>
      </c>
      <c r="F511" s="109" t="s">
        <v>477</v>
      </c>
      <c r="G511" s="130" t="s">
        <v>45</v>
      </c>
      <c r="H511" s="109" t="s">
        <v>1152</v>
      </c>
      <c r="I511" s="109" t="s">
        <v>1116</v>
      </c>
      <c r="J511" s="90" t="s">
        <v>1117</v>
      </c>
      <c r="K511" s="90">
        <v>1</v>
      </c>
      <c r="L511" s="122">
        <v>43862</v>
      </c>
      <c r="M511" s="192">
        <v>43979</v>
      </c>
      <c r="N511" s="88">
        <f t="shared" si="171"/>
        <v>16.714285714285715</v>
      </c>
      <c r="O511" s="90" t="s">
        <v>1642</v>
      </c>
      <c r="P511" s="90">
        <v>1</v>
      </c>
      <c r="Q511" s="92">
        <f t="shared" si="156"/>
        <v>100</v>
      </c>
      <c r="R511" s="93">
        <f t="shared" si="157"/>
        <v>16.714285714285715</v>
      </c>
      <c r="S511" s="93">
        <f t="shared" si="158"/>
        <v>16.714285714285715</v>
      </c>
      <c r="T511" s="93">
        <f t="shared" si="159"/>
        <v>16.714285714285715</v>
      </c>
      <c r="U511" s="94" t="str">
        <f t="shared" si="160"/>
        <v>CUMPLIDA</v>
      </c>
      <c r="V511" s="94" t="str">
        <f t="shared" si="161"/>
        <v>CUMPLIDO</v>
      </c>
      <c r="W511" s="138" t="s">
        <v>138</v>
      </c>
      <c r="X511" s="81" t="str">
        <f t="shared" si="164"/>
        <v>H31R14</v>
      </c>
      <c r="Y511" s="95">
        <f t="shared" si="162"/>
        <v>1</v>
      </c>
      <c r="Z511" s="95" t="str">
        <f t="shared" si="165"/>
        <v>H31R14 - 1</v>
      </c>
      <c r="AA511" s="77">
        <f t="shared" si="168"/>
        <v>5</v>
      </c>
      <c r="AB511" s="77">
        <f t="shared" si="169"/>
        <v>5</v>
      </c>
      <c r="AC511" s="77" t="str">
        <f t="shared" si="163"/>
        <v>H31R14.</v>
      </c>
      <c r="AD511" s="77" t="str">
        <f t="shared" si="170"/>
        <v>H31R14</v>
      </c>
      <c r="AE511" s="141"/>
      <c r="AF511" s="141"/>
    </row>
    <row r="512" spans="1:32" s="2" customFormat="1" ht="350.1" customHeight="1" x14ac:dyDescent="0.2">
      <c r="A512" s="81">
        <f>IF(ISBLANK(D512),"",COUNTA($D$2:D512))</f>
        <v>403</v>
      </c>
      <c r="B512" s="82">
        <f t="shared" si="167"/>
        <v>511</v>
      </c>
      <c r="C512" s="90"/>
      <c r="D512" s="90" t="s">
        <v>677</v>
      </c>
      <c r="E512" s="90" t="s">
        <v>23</v>
      </c>
      <c r="F512" s="109" t="s">
        <v>478</v>
      </c>
      <c r="G512" s="130" t="s">
        <v>46</v>
      </c>
      <c r="H512" s="109" t="s">
        <v>1152</v>
      </c>
      <c r="I512" s="109" t="s">
        <v>1116</v>
      </c>
      <c r="J512" s="90" t="s">
        <v>1117</v>
      </c>
      <c r="K512" s="90">
        <v>1</v>
      </c>
      <c r="L512" s="122">
        <v>43862</v>
      </c>
      <c r="M512" s="192">
        <v>43979</v>
      </c>
      <c r="N512" s="88">
        <f t="shared" si="171"/>
        <v>16.714285714285715</v>
      </c>
      <c r="O512" s="90" t="s">
        <v>1642</v>
      </c>
      <c r="P512" s="90">
        <v>1</v>
      </c>
      <c r="Q512" s="92">
        <f t="shared" si="156"/>
        <v>100</v>
      </c>
      <c r="R512" s="93">
        <f t="shared" si="157"/>
        <v>16.714285714285715</v>
      </c>
      <c r="S512" s="93">
        <f t="shared" si="158"/>
        <v>16.714285714285715</v>
      </c>
      <c r="T512" s="93">
        <f t="shared" si="159"/>
        <v>16.714285714285715</v>
      </c>
      <c r="U512" s="94" t="str">
        <f t="shared" si="160"/>
        <v>CUMPLIDA</v>
      </c>
      <c r="V512" s="94" t="str">
        <f t="shared" si="161"/>
        <v>CUMPLIDO</v>
      </c>
      <c r="W512" s="138" t="s">
        <v>138</v>
      </c>
      <c r="X512" s="81" t="str">
        <f t="shared" si="164"/>
        <v>H32R14</v>
      </c>
      <c r="Y512" s="95">
        <f t="shared" si="162"/>
        <v>1</v>
      </c>
      <c r="Z512" s="95" t="str">
        <f t="shared" si="165"/>
        <v>H32R14 - 1</v>
      </c>
      <c r="AA512" s="77">
        <f t="shared" si="168"/>
        <v>5</v>
      </c>
      <c r="AB512" s="77">
        <f t="shared" si="169"/>
        <v>5</v>
      </c>
      <c r="AC512" s="77" t="str">
        <f t="shared" si="163"/>
        <v>H32R14.</v>
      </c>
      <c r="AD512" s="77" t="str">
        <f t="shared" si="170"/>
        <v>H32R14</v>
      </c>
      <c r="AE512" s="141"/>
      <c r="AF512" s="141"/>
    </row>
    <row r="513" spans="1:32" s="2" customFormat="1" ht="350.1" customHeight="1" x14ac:dyDescent="0.2">
      <c r="A513" s="81">
        <f>IF(ISBLANK(D513),"",COUNTA($D$2:D513))</f>
        <v>404</v>
      </c>
      <c r="B513" s="82">
        <f t="shared" si="167"/>
        <v>512</v>
      </c>
      <c r="C513" s="90"/>
      <c r="D513" s="90" t="s">
        <v>677</v>
      </c>
      <c r="E513" s="90" t="s">
        <v>18</v>
      </c>
      <c r="F513" s="109" t="s">
        <v>966</v>
      </c>
      <c r="G513" s="109" t="s">
        <v>47</v>
      </c>
      <c r="H513" s="109" t="s">
        <v>649</v>
      </c>
      <c r="I513" s="109" t="s">
        <v>605</v>
      </c>
      <c r="J513" s="90" t="s">
        <v>7</v>
      </c>
      <c r="K513" s="90">
        <v>1</v>
      </c>
      <c r="L513" s="122">
        <v>43040</v>
      </c>
      <c r="M513" s="192">
        <v>43099</v>
      </c>
      <c r="N513" s="88">
        <f t="shared" ref="N513:N532" si="172">(+M513-L513)/7</f>
        <v>8.4285714285714288</v>
      </c>
      <c r="O513" s="90" t="s">
        <v>1635</v>
      </c>
      <c r="P513" s="90">
        <v>1</v>
      </c>
      <c r="Q513" s="92">
        <f t="shared" si="156"/>
        <v>100</v>
      </c>
      <c r="R513" s="93">
        <f t="shared" si="157"/>
        <v>8.4285714285714288</v>
      </c>
      <c r="S513" s="93">
        <f t="shared" si="158"/>
        <v>8.4285714285714288</v>
      </c>
      <c r="T513" s="93">
        <f t="shared" si="159"/>
        <v>8.4285714285714288</v>
      </c>
      <c r="U513" s="94" t="str">
        <f t="shared" si="160"/>
        <v>CUMPLIDA</v>
      </c>
      <c r="V513" s="94" t="str">
        <f t="shared" si="161"/>
        <v>CUMPLIDO</v>
      </c>
      <c r="W513" s="138" t="s">
        <v>138</v>
      </c>
      <c r="X513" s="81" t="str">
        <f t="shared" si="164"/>
        <v>H34R14</v>
      </c>
      <c r="Y513" s="95">
        <f t="shared" si="162"/>
        <v>1</v>
      </c>
      <c r="Z513" s="95" t="str">
        <f t="shared" si="165"/>
        <v>H34R14 - 1</v>
      </c>
      <c r="AA513" s="77">
        <f t="shared" si="168"/>
        <v>5</v>
      </c>
      <c r="AB513" s="77">
        <f t="shared" si="169"/>
        <v>5</v>
      </c>
      <c r="AC513" s="77" t="str">
        <f t="shared" si="163"/>
        <v>H34R14.</v>
      </c>
      <c r="AD513" s="77" t="str">
        <f t="shared" si="170"/>
        <v>H34R14</v>
      </c>
      <c r="AE513" s="141"/>
      <c r="AF513" s="141"/>
    </row>
    <row r="514" spans="1:32" s="2" customFormat="1" ht="350.1" customHeight="1" x14ac:dyDescent="0.2">
      <c r="A514" s="81">
        <f>IF(ISBLANK(D514),"",COUNTA($D$2:D514))</f>
        <v>405</v>
      </c>
      <c r="B514" s="82">
        <f t="shared" si="167"/>
        <v>513</v>
      </c>
      <c r="C514" s="90"/>
      <c r="D514" s="90" t="s">
        <v>793</v>
      </c>
      <c r="E514" s="90" t="s">
        <v>18</v>
      </c>
      <c r="F514" s="109" t="s">
        <v>685</v>
      </c>
      <c r="G514" s="109" t="s">
        <v>48</v>
      </c>
      <c r="H514" s="109" t="s">
        <v>1152</v>
      </c>
      <c r="I514" s="109" t="s">
        <v>1146</v>
      </c>
      <c r="J514" s="90" t="s">
        <v>1117</v>
      </c>
      <c r="K514" s="90">
        <v>1</v>
      </c>
      <c r="L514" s="122">
        <v>43862</v>
      </c>
      <c r="M514" s="192">
        <v>43979</v>
      </c>
      <c r="N514" s="88">
        <f t="shared" si="172"/>
        <v>16.714285714285715</v>
      </c>
      <c r="O514" s="90" t="s">
        <v>1642</v>
      </c>
      <c r="P514" s="90">
        <v>1</v>
      </c>
      <c r="Q514" s="92">
        <f t="shared" ref="Q514:Q577" si="173">IF(P514/K514&gt;1,100,+P514/K514*100)</f>
        <v>100</v>
      </c>
      <c r="R514" s="93">
        <f t="shared" ref="R514:R577" si="174">+N514*Q514/100</f>
        <v>16.714285714285715</v>
      </c>
      <c r="S514" s="93">
        <f t="shared" ref="S514:S577" si="175">IF(M514&lt;=$AF$1,R514,0)</f>
        <v>16.714285714285715</v>
      </c>
      <c r="T514" s="93">
        <f t="shared" ref="T514:T571" si="176">IF($AF$1&gt;=M514,N514,0)</f>
        <v>16.714285714285715</v>
      </c>
      <c r="U514" s="94" t="str">
        <f t="shared" ref="U514:U571" si="177">IF(Q514=100,"CUMPLIDA",IF(M514-$AF$1&lt;0,"VENCIDA",IF(M514-$AF$1&lt;=30,"PRÓXIMA A VENCER",IF(Q514&gt;0,"CON AVANCE","EN TERMINO"))))</f>
        <v>CUMPLIDA</v>
      </c>
      <c r="V514" s="94" t="str">
        <f t="shared" ref="V514:V571" si="178">IF(A514&lt;&gt;"",IF(AB514=1,"VENCIDO",IF(AB514=2,"PRÓXIMO A VENCER",IF(AB514=3,"EN TERMINO",IF(AB514=4,"CON AVANCE",IF(AB514=5,"CUMPLIDO",))))),"")</f>
        <v>CUMPLIDO</v>
      </c>
      <c r="W514" s="138" t="s">
        <v>138</v>
      </c>
      <c r="X514" s="81" t="str">
        <f t="shared" si="164"/>
        <v>H41R14</v>
      </c>
      <c r="Y514" s="95">
        <f t="shared" ref="Y514:Y571" si="179">IF(A514&lt;&gt;"",1,Y513+1)</f>
        <v>1</v>
      </c>
      <c r="Z514" s="95" t="str">
        <f t="shared" si="165"/>
        <v>H41R14 - 1</v>
      </c>
      <c r="AA514" s="77">
        <f t="shared" si="168"/>
        <v>5</v>
      </c>
      <c r="AB514" s="77">
        <f t="shared" si="169"/>
        <v>5</v>
      </c>
      <c r="AC514" s="77" t="str">
        <f t="shared" ref="AC514:AC571" si="180">IF(A514&lt;&gt;"",MID(F514,1,FIND(" ",F514,1)-1),AC513)</f>
        <v>H41R14.</v>
      </c>
      <c r="AD514" s="77" t="str">
        <f t="shared" si="170"/>
        <v>H41R14</v>
      </c>
      <c r="AE514" s="141"/>
      <c r="AF514" s="141"/>
    </row>
    <row r="515" spans="1:32" s="2" customFormat="1" ht="350.1" customHeight="1" x14ac:dyDescent="0.2">
      <c r="A515" s="81">
        <f>IF(ISBLANK(D515),"",COUNTA($D$2:D515))</f>
        <v>406</v>
      </c>
      <c r="B515" s="82">
        <f t="shared" si="167"/>
        <v>514</v>
      </c>
      <c r="C515" s="90"/>
      <c r="D515" s="90" t="s">
        <v>677</v>
      </c>
      <c r="E515" s="90" t="s">
        <v>29</v>
      </c>
      <c r="F515" s="109" t="s">
        <v>684</v>
      </c>
      <c r="G515" s="109" t="s">
        <v>49</v>
      </c>
      <c r="H515" s="109" t="s">
        <v>1152</v>
      </c>
      <c r="I515" s="109" t="s">
        <v>1146</v>
      </c>
      <c r="J515" s="90" t="s">
        <v>1117</v>
      </c>
      <c r="K515" s="90">
        <v>1</v>
      </c>
      <c r="L515" s="122">
        <v>43862</v>
      </c>
      <c r="M515" s="192">
        <v>43979</v>
      </c>
      <c r="N515" s="88">
        <f t="shared" si="172"/>
        <v>16.714285714285715</v>
      </c>
      <c r="O515" s="90" t="s">
        <v>1642</v>
      </c>
      <c r="P515" s="90">
        <v>1</v>
      </c>
      <c r="Q515" s="92">
        <f t="shared" si="173"/>
        <v>100</v>
      </c>
      <c r="R515" s="93">
        <f t="shared" si="174"/>
        <v>16.714285714285715</v>
      </c>
      <c r="S515" s="93">
        <f t="shared" si="175"/>
        <v>16.714285714285715</v>
      </c>
      <c r="T515" s="93">
        <f t="shared" si="176"/>
        <v>16.714285714285715</v>
      </c>
      <c r="U515" s="94" t="str">
        <f t="shared" si="177"/>
        <v>CUMPLIDA</v>
      </c>
      <c r="V515" s="94" t="str">
        <f t="shared" si="178"/>
        <v>CUMPLIDO</v>
      </c>
      <c r="W515" s="138" t="s">
        <v>138</v>
      </c>
      <c r="X515" s="81" t="str">
        <f t="shared" si="164"/>
        <v>H44R14</v>
      </c>
      <c r="Y515" s="95">
        <f t="shared" si="179"/>
        <v>1</v>
      </c>
      <c r="Z515" s="95" t="str">
        <f t="shared" si="165"/>
        <v>H44R14 - 1</v>
      </c>
      <c r="AA515" s="77">
        <f t="shared" si="168"/>
        <v>5</v>
      </c>
      <c r="AB515" s="77">
        <f t="shared" si="169"/>
        <v>5</v>
      </c>
      <c r="AC515" s="77" t="str">
        <f t="shared" si="180"/>
        <v>H44R14.</v>
      </c>
      <c r="AD515" s="77" t="str">
        <f t="shared" si="170"/>
        <v>H44R14</v>
      </c>
      <c r="AE515" s="141"/>
      <c r="AF515" s="141"/>
    </row>
    <row r="516" spans="1:32" s="2" customFormat="1" ht="350.1" customHeight="1" x14ac:dyDescent="0.2">
      <c r="A516" s="81">
        <f>IF(ISBLANK(D516),"",COUNTA($D$2:D516))</f>
        <v>407</v>
      </c>
      <c r="B516" s="82">
        <f t="shared" si="167"/>
        <v>515</v>
      </c>
      <c r="C516" s="90"/>
      <c r="D516" s="90" t="s">
        <v>806</v>
      </c>
      <c r="E516" s="90" t="s">
        <v>29</v>
      </c>
      <c r="F516" s="109" t="s">
        <v>967</v>
      </c>
      <c r="G516" s="109" t="s">
        <v>50</v>
      </c>
      <c r="H516" s="109" t="s">
        <v>1152</v>
      </c>
      <c r="I516" s="109" t="s">
        <v>1146</v>
      </c>
      <c r="J516" s="90" t="s">
        <v>1117</v>
      </c>
      <c r="K516" s="90">
        <v>1</v>
      </c>
      <c r="L516" s="122">
        <v>43862</v>
      </c>
      <c r="M516" s="192">
        <v>43979</v>
      </c>
      <c r="N516" s="88">
        <f t="shared" si="172"/>
        <v>16.714285714285715</v>
      </c>
      <c r="O516" s="90" t="s">
        <v>1642</v>
      </c>
      <c r="P516" s="90">
        <v>1</v>
      </c>
      <c r="Q516" s="92">
        <f t="shared" si="173"/>
        <v>100</v>
      </c>
      <c r="R516" s="93">
        <f t="shared" si="174"/>
        <v>16.714285714285715</v>
      </c>
      <c r="S516" s="93">
        <f t="shared" si="175"/>
        <v>16.714285714285715</v>
      </c>
      <c r="T516" s="93">
        <f t="shared" si="176"/>
        <v>16.714285714285715</v>
      </c>
      <c r="U516" s="94" t="str">
        <f t="shared" si="177"/>
        <v>CUMPLIDA</v>
      </c>
      <c r="V516" s="94" t="str">
        <f t="shared" si="178"/>
        <v>CUMPLIDO</v>
      </c>
      <c r="W516" s="138" t="s">
        <v>138</v>
      </c>
      <c r="X516" s="81" t="str">
        <f t="shared" si="164"/>
        <v>H45R14</v>
      </c>
      <c r="Y516" s="95">
        <f t="shared" si="179"/>
        <v>1</v>
      </c>
      <c r="Z516" s="95" t="str">
        <f t="shared" si="165"/>
        <v>H45R14 - 1</v>
      </c>
      <c r="AA516" s="77">
        <f t="shared" si="168"/>
        <v>5</v>
      </c>
      <c r="AB516" s="77">
        <f t="shared" si="169"/>
        <v>5</v>
      </c>
      <c r="AC516" s="77" t="str">
        <f t="shared" si="180"/>
        <v>H45R14.</v>
      </c>
      <c r="AD516" s="77" t="str">
        <f t="shared" si="170"/>
        <v>H45R14</v>
      </c>
      <c r="AE516" s="141"/>
      <c r="AF516" s="141"/>
    </row>
    <row r="517" spans="1:32" s="2" customFormat="1" ht="350.1" customHeight="1" x14ac:dyDescent="0.2">
      <c r="A517" s="81">
        <f>IF(ISBLANK(D517),"",COUNTA($D$2:D517))</f>
        <v>408</v>
      </c>
      <c r="B517" s="82">
        <f t="shared" si="167"/>
        <v>516</v>
      </c>
      <c r="C517" s="90"/>
      <c r="D517" s="90" t="s">
        <v>677</v>
      </c>
      <c r="E517" s="90" t="s">
        <v>20</v>
      </c>
      <c r="F517" s="109" t="s">
        <v>968</v>
      </c>
      <c r="G517" s="109" t="s">
        <v>51</v>
      </c>
      <c r="H517" s="109" t="s">
        <v>1152</v>
      </c>
      <c r="I517" s="109" t="s">
        <v>1146</v>
      </c>
      <c r="J517" s="90" t="s">
        <v>1117</v>
      </c>
      <c r="K517" s="90">
        <v>1</v>
      </c>
      <c r="L517" s="122">
        <v>43862</v>
      </c>
      <c r="M517" s="192">
        <v>43979</v>
      </c>
      <c r="N517" s="88">
        <f t="shared" si="172"/>
        <v>16.714285714285715</v>
      </c>
      <c r="O517" s="90" t="s">
        <v>1642</v>
      </c>
      <c r="P517" s="90">
        <v>1</v>
      </c>
      <c r="Q517" s="92">
        <f t="shared" si="173"/>
        <v>100</v>
      </c>
      <c r="R517" s="93">
        <f t="shared" si="174"/>
        <v>16.714285714285715</v>
      </c>
      <c r="S517" s="93">
        <f t="shared" si="175"/>
        <v>16.714285714285715</v>
      </c>
      <c r="T517" s="93">
        <f t="shared" si="176"/>
        <v>16.714285714285715</v>
      </c>
      <c r="U517" s="94" t="str">
        <f t="shared" si="177"/>
        <v>CUMPLIDA</v>
      </c>
      <c r="V517" s="94" t="str">
        <f t="shared" si="178"/>
        <v>CUMPLIDO</v>
      </c>
      <c r="W517" s="138" t="s">
        <v>138</v>
      </c>
      <c r="X517" s="81" t="str">
        <f t="shared" si="164"/>
        <v>H47R14</v>
      </c>
      <c r="Y517" s="95">
        <f t="shared" si="179"/>
        <v>1</v>
      </c>
      <c r="Z517" s="95" t="str">
        <f t="shared" si="165"/>
        <v>H47R14 - 1</v>
      </c>
      <c r="AA517" s="77">
        <f t="shared" si="168"/>
        <v>5</v>
      </c>
      <c r="AB517" s="77">
        <f t="shared" si="169"/>
        <v>5</v>
      </c>
      <c r="AC517" s="77" t="str">
        <f t="shared" si="180"/>
        <v>H47R14.</v>
      </c>
      <c r="AD517" s="77" t="str">
        <f t="shared" si="170"/>
        <v>H47R14</v>
      </c>
      <c r="AE517" s="141"/>
      <c r="AF517" s="141"/>
    </row>
    <row r="518" spans="1:32" s="2" customFormat="1" ht="350.1" customHeight="1" x14ac:dyDescent="0.2">
      <c r="A518" s="81">
        <f>IF(ISBLANK(D518),"",COUNTA($D$2:D518))</f>
        <v>409</v>
      </c>
      <c r="B518" s="82">
        <f t="shared" si="167"/>
        <v>517</v>
      </c>
      <c r="C518" s="90"/>
      <c r="D518" s="90" t="s">
        <v>677</v>
      </c>
      <c r="E518" s="90" t="s">
        <v>20</v>
      </c>
      <c r="F518" s="109" t="s">
        <v>969</v>
      </c>
      <c r="G518" s="109" t="s">
        <v>52</v>
      </c>
      <c r="H518" s="109" t="s">
        <v>1152</v>
      </c>
      <c r="I518" s="109" t="s">
        <v>1146</v>
      </c>
      <c r="J518" s="90" t="s">
        <v>1117</v>
      </c>
      <c r="K518" s="90">
        <v>1</v>
      </c>
      <c r="L518" s="122">
        <v>43862</v>
      </c>
      <c r="M518" s="192">
        <v>43979</v>
      </c>
      <c r="N518" s="88">
        <f t="shared" si="172"/>
        <v>16.714285714285715</v>
      </c>
      <c r="O518" s="90" t="s">
        <v>1642</v>
      </c>
      <c r="P518" s="90">
        <v>1</v>
      </c>
      <c r="Q518" s="92">
        <f t="shared" si="173"/>
        <v>100</v>
      </c>
      <c r="R518" s="93">
        <f t="shared" si="174"/>
        <v>16.714285714285715</v>
      </c>
      <c r="S518" s="93">
        <f t="shared" si="175"/>
        <v>16.714285714285715</v>
      </c>
      <c r="T518" s="93">
        <f t="shared" si="176"/>
        <v>16.714285714285715</v>
      </c>
      <c r="U518" s="94" t="str">
        <f t="shared" si="177"/>
        <v>CUMPLIDA</v>
      </c>
      <c r="V518" s="94" t="str">
        <f t="shared" si="178"/>
        <v>CUMPLIDO</v>
      </c>
      <c r="W518" s="138" t="s">
        <v>138</v>
      </c>
      <c r="X518" s="81" t="str">
        <f t="shared" si="164"/>
        <v>H49R14</v>
      </c>
      <c r="Y518" s="95">
        <f t="shared" si="179"/>
        <v>1</v>
      </c>
      <c r="Z518" s="95" t="str">
        <f t="shared" si="165"/>
        <v>H49R14 - 1</v>
      </c>
      <c r="AA518" s="77">
        <f t="shared" si="168"/>
        <v>5</v>
      </c>
      <c r="AB518" s="77">
        <f t="shared" si="169"/>
        <v>5</v>
      </c>
      <c r="AC518" s="77" t="str">
        <f t="shared" si="180"/>
        <v>H49R14.</v>
      </c>
      <c r="AD518" s="77" t="str">
        <f t="shared" si="170"/>
        <v>H49R14</v>
      </c>
      <c r="AE518" s="141"/>
      <c r="AF518" s="141"/>
    </row>
    <row r="519" spans="1:32" s="2" customFormat="1" ht="350.1" customHeight="1" x14ac:dyDescent="0.2">
      <c r="A519" s="81">
        <f>IF(ISBLANK(D519),"",COUNTA($D$2:D519))</f>
        <v>410</v>
      </c>
      <c r="B519" s="82">
        <f t="shared" si="167"/>
        <v>518</v>
      </c>
      <c r="C519" s="90"/>
      <c r="D519" s="90" t="s">
        <v>677</v>
      </c>
      <c r="E519" s="90" t="s">
        <v>20</v>
      </c>
      <c r="F519" s="109" t="s">
        <v>735</v>
      </c>
      <c r="G519" s="109" t="s">
        <v>54</v>
      </c>
      <c r="H519" s="109" t="s">
        <v>479</v>
      </c>
      <c r="I519" s="109" t="s">
        <v>480</v>
      </c>
      <c r="J519" s="90" t="s">
        <v>370</v>
      </c>
      <c r="K519" s="90">
        <v>1</v>
      </c>
      <c r="L519" s="122">
        <v>43040</v>
      </c>
      <c r="M519" s="192">
        <v>43099</v>
      </c>
      <c r="N519" s="88">
        <f t="shared" si="172"/>
        <v>8.4285714285714288</v>
      </c>
      <c r="O519" s="90" t="s">
        <v>1636</v>
      </c>
      <c r="P519" s="90">
        <v>1</v>
      </c>
      <c r="Q519" s="92">
        <f t="shared" si="173"/>
        <v>100</v>
      </c>
      <c r="R519" s="93">
        <f t="shared" si="174"/>
        <v>8.4285714285714288</v>
      </c>
      <c r="S519" s="93">
        <f t="shared" si="175"/>
        <v>8.4285714285714288</v>
      </c>
      <c r="T519" s="93">
        <f t="shared" si="176"/>
        <v>8.4285714285714288</v>
      </c>
      <c r="U519" s="94" t="str">
        <f t="shared" si="177"/>
        <v>CUMPLIDA</v>
      </c>
      <c r="V519" s="94" t="str">
        <f t="shared" si="178"/>
        <v>CUMPLIDO</v>
      </c>
      <c r="W519" s="138" t="s">
        <v>138</v>
      </c>
      <c r="X519" s="81" t="str">
        <f t="shared" ref="X519:X571" si="181">AD519</f>
        <v>H57R14</v>
      </c>
      <c r="Y519" s="95">
        <f t="shared" si="179"/>
        <v>1</v>
      </c>
      <c r="Z519" s="95" t="str">
        <f t="shared" si="165"/>
        <v>H57R14 - 1</v>
      </c>
      <c r="AA519" s="77">
        <f t="shared" si="168"/>
        <v>5</v>
      </c>
      <c r="AB519" s="77">
        <f t="shared" si="169"/>
        <v>5</v>
      </c>
      <c r="AC519" s="77" t="str">
        <f t="shared" si="180"/>
        <v>H57R14.</v>
      </c>
      <c r="AD519" s="77" t="str">
        <f t="shared" si="170"/>
        <v>H57R14</v>
      </c>
      <c r="AE519" s="141"/>
      <c r="AF519" s="141"/>
    </row>
    <row r="520" spans="1:32" s="2" customFormat="1" ht="350.1" customHeight="1" x14ac:dyDescent="0.2">
      <c r="A520" s="81">
        <f>IF(ISBLANK(D520),"",COUNTA($D$2:D520))</f>
        <v>411</v>
      </c>
      <c r="B520" s="82">
        <f t="shared" si="167"/>
        <v>519</v>
      </c>
      <c r="C520" s="90"/>
      <c r="D520" s="90" t="s">
        <v>677</v>
      </c>
      <c r="E520" s="90" t="s">
        <v>18</v>
      </c>
      <c r="F520" s="109" t="s">
        <v>807</v>
      </c>
      <c r="G520" s="109" t="s">
        <v>55</v>
      </c>
      <c r="H520" s="109" t="s">
        <v>1152</v>
      </c>
      <c r="I520" s="109" t="s">
        <v>1146</v>
      </c>
      <c r="J520" s="90" t="s">
        <v>1117</v>
      </c>
      <c r="K520" s="90">
        <v>1</v>
      </c>
      <c r="L520" s="122">
        <v>43862</v>
      </c>
      <c r="M520" s="192">
        <v>43979</v>
      </c>
      <c r="N520" s="88">
        <f t="shared" si="172"/>
        <v>16.714285714285715</v>
      </c>
      <c r="O520" s="90" t="s">
        <v>1642</v>
      </c>
      <c r="P520" s="90">
        <v>1</v>
      </c>
      <c r="Q520" s="92">
        <f t="shared" si="173"/>
        <v>100</v>
      </c>
      <c r="R520" s="93">
        <f t="shared" si="174"/>
        <v>16.714285714285715</v>
      </c>
      <c r="S520" s="93">
        <f t="shared" si="175"/>
        <v>16.714285714285715</v>
      </c>
      <c r="T520" s="93">
        <f t="shared" si="176"/>
        <v>16.714285714285715</v>
      </c>
      <c r="U520" s="94" t="str">
        <f t="shared" si="177"/>
        <v>CUMPLIDA</v>
      </c>
      <c r="V520" s="94" t="str">
        <f t="shared" si="178"/>
        <v>CUMPLIDO</v>
      </c>
      <c r="W520" s="138" t="s">
        <v>138</v>
      </c>
      <c r="X520" s="81" t="str">
        <f t="shared" si="181"/>
        <v>H59R14</v>
      </c>
      <c r="Y520" s="95">
        <f t="shared" si="179"/>
        <v>1</v>
      </c>
      <c r="Z520" s="95" t="str">
        <f t="shared" ref="Z520:Z571" si="182">CONCATENATE(X520," - ",Y520)</f>
        <v>H59R14 - 1</v>
      </c>
      <c r="AA520" s="77">
        <f t="shared" si="168"/>
        <v>5</v>
      </c>
      <c r="AB520" s="77">
        <f t="shared" si="169"/>
        <v>5</v>
      </c>
      <c r="AC520" s="77" t="str">
        <f t="shared" si="180"/>
        <v>H59R14.</v>
      </c>
      <c r="AD520" s="77" t="str">
        <f t="shared" si="170"/>
        <v>H59R14</v>
      </c>
      <c r="AE520" s="141"/>
      <c r="AF520" s="141"/>
    </row>
    <row r="521" spans="1:32" s="2" customFormat="1" ht="350.1" customHeight="1" x14ac:dyDescent="0.2">
      <c r="A521" s="81">
        <f>IF(ISBLANK(D521),"",COUNTA($D$2:D521))</f>
        <v>412</v>
      </c>
      <c r="B521" s="82">
        <f t="shared" si="167"/>
        <v>520</v>
      </c>
      <c r="C521" s="90"/>
      <c r="D521" s="90" t="s">
        <v>808</v>
      </c>
      <c r="E521" s="90" t="s">
        <v>26</v>
      </c>
      <c r="F521" s="109" t="s">
        <v>809</v>
      </c>
      <c r="G521" s="109" t="s">
        <v>56</v>
      </c>
      <c r="H521" s="109" t="s">
        <v>1158</v>
      </c>
      <c r="I521" s="109" t="s">
        <v>1489</v>
      </c>
      <c r="J521" s="90" t="s">
        <v>1148</v>
      </c>
      <c r="K521" s="90">
        <v>12</v>
      </c>
      <c r="L521" s="122">
        <v>43858</v>
      </c>
      <c r="M521" s="192">
        <v>44196</v>
      </c>
      <c r="N521" s="88">
        <f t="shared" si="172"/>
        <v>48.285714285714285</v>
      </c>
      <c r="O521" s="90" t="s">
        <v>1642</v>
      </c>
      <c r="P521" s="90">
        <v>12</v>
      </c>
      <c r="Q521" s="92">
        <f t="shared" si="173"/>
        <v>100</v>
      </c>
      <c r="R521" s="93">
        <f t="shared" si="174"/>
        <v>48.285714285714285</v>
      </c>
      <c r="S521" s="93">
        <f t="shared" si="175"/>
        <v>48.285714285714285</v>
      </c>
      <c r="T521" s="93">
        <f t="shared" si="176"/>
        <v>48.285714285714285</v>
      </c>
      <c r="U521" s="94" t="str">
        <f t="shared" si="177"/>
        <v>CUMPLIDA</v>
      </c>
      <c r="V521" s="94" t="str">
        <f t="shared" si="178"/>
        <v>CUMPLIDO</v>
      </c>
      <c r="W521" s="138" t="s">
        <v>138</v>
      </c>
      <c r="X521" s="81" t="str">
        <f t="shared" si="181"/>
        <v>H64R14</v>
      </c>
      <c r="Y521" s="95">
        <f t="shared" si="179"/>
        <v>1</v>
      </c>
      <c r="Z521" s="95" t="str">
        <f t="shared" si="182"/>
        <v>H64R14 - 1</v>
      </c>
      <c r="AA521" s="77">
        <f t="shared" si="168"/>
        <v>5</v>
      </c>
      <c r="AB521" s="77">
        <f t="shared" si="169"/>
        <v>5</v>
      </c>
      <c r="AC521" s="77" t="str">
        <f t="shared" si="180"/>
        <v>H64R14.</v>
      </c>
      <c r="AD521" s="77" t="str">
        <f t="shared" si="170"/>
        <v>H64R14</v>
      </c>
      <c r="AE521" s="141"/>
      <c r="AF521" s="141"/>
    </row>
    <row r="522" spans="1:32" s="2" customFormat="1" ht="350.1" customHeight="1" x14ac:dyDescent="0.2">
      <c r="A522" s="81">
        <f>IF(ISBLANK(D522),"",COUNTA($D$2:D522))</f>
        <v>413</v>
      </c>
      <c r="B522" s="82">
        <f t="shared" si="167"/>
        <v>521</v>
      </c>
      <c r="C522" s="90"/>
      <c r="D522" s="90" t="s">
        <v>793</v>
      </c>
      <c r="E522" s="90" t="s">
        <v>18</v>
      </c>
      <c r="F522" s="109" t="s">
        <v>828</v>
      </c>
      <c r="G522" s="109" t="s">
        <v>57</v>
      </c>
      <c r="H522" s="109" t="s">
        <v>481</v>
      </c>
      <c r="I522" s="109" t="s">
        <v>482</v>
      </c>
      <c r="J522" s="90" t="s">
        <v>370</v>
      </c>
      <c r="K522" s="90">
        <v>1</v>
      </c>
      <c r="L522" s="122">
        <v>43040</v>
      </c>
      <c r="M522" s="192">
        <v>43189</v>
      </c>
      <c r="N522" s="88">
        <f t="shared" si="172"/>
        <v>21.285714285714285</v>
      </c>
      <c r="O522" s="90" t="s">
        <v>1636</v>
      </c>
      <c r="P522" s="90">
        <v>1</v>
      </c>
      <c r="Q522" s="92">
        <f t="shared" si="173"/>
        <v>100</v>
      </c>
      <c r="R522" s="93">
        <f t="shared" si="174"/>
        <v>21.285714285714285</v>
      </c>
      <c r="S522" s="93">
        <f t="shared" si="175"/>
        <v>21.285714285714285</v>
      </c>
      <c r="T522" s="93">
        <f t="shared" si="176"/>
        <v>21.285714285714285</v>
      </c>
      <c r="U522" s="94" t="str">
        <f t="shared" si="177"/>
        <v>CUMPLIDA</v>
      </c>
      <c r="V522" s="94" t="str">
        <f t="shared" si="178"/>
        <v>CUMPLIDO</v>
      </c>
      <c r="W522" s="138" t="s">
        <v>138</v>
      </c>
      <c r="X522" s="81" t="str">
        <f t="shared" si="181"/>
        <v>H65R14</v>
      </c>
      <c r="Y522" s="95">
        <f t="shared" si="179"/>
        <v>1</v>
      </c>
      <c r="Z522" s="95" t="str">
        <f t="shared" si="182"/>
        <v>H65R14 - 1</v>
      </c>
      <c r="AA522" s="77">
        <f t="shared" si="168"/>
        <v>5</v>
      </c>
      <c r="AB522" s="77">
        <f t="shared" si="169"/>
        <v>5</v>
      </c>
      <c r="AC522" s="77" t="str">
        <f t="shared" si="180"/>
        <v>H65R14.</v>
      </c>
      <c r="AD522" s="77" t="str">
        <f t="shared" si="170"/>
        <v>H65R14</v>
      </c>
      <c r="AE522" s="141"/>
      <c r="AF522" s="141"/>
    </row>
    <row r="523" spans="1:32" s="2" customFormat="1" ht="350.1" customHeight="1" x14ac:dyDescent="0.2">
      <c r="A523" s="81">
        <f>IF(ISBLANK(D523),"",COUNTA($D$2:D523))</f>
        <v>414</v>
      </c>
      <c r="B523" s="82">
        <f t="shared" si="167"/>
        <v>522</v>
      </c>
      <c r="C523" s="90"/>
      <c r="D523" s="90" t="s">
        <v>793</v>
      </c>
      <c r="E523" s="90" t="s">
        <v>18</v>
      </c>
      <c r="F523" s="109" t="s">
        <v>970</v>
      </c>
      <c r="G523" s="109" t="s">
        <v>58</v>
      </c>
      <c r="H523" s="109" t="s">
        <v>483</v>
      </c>
      <c r="I523" s="109" t="s">
        <v>650</v>
      </c>
      <c r="J523" s="90" t="s">
        <v>484</v>
      </c>
      <c r="K523" s="90">
        <v>1</v>
      </c>
      <c r="L523" s="122">
        <v>43040</v>
      </c>
      <c r="M523" s="192">
        <v>43099</v>
      </c>
      <c r="N523" s="88">
        <f t="shared" si="172"/>
        <v>8.4285714285714288</v>
      </c>
      <c r="O523" s="90" t="s">
        <v>1636</v>
      </c>
      <c r="P523" s="90">
        <v>1</v>
      </c>
      <c r="Q523" s="92">
        <f t="shared" si="173"/>
        <v>100</v>
      </c>
      <c r="R523" s="93">
        <f t="shared" si="174"/>
        <v>8.4285714285714288</v>
      </c>
      <c r="S523" s="93">
        <f t="shared" si="175"/>
        <v>8.4285714285714288</v>
      </c>
      <c r="T523" s="93">
        <f t="shared" si="176"/>
        <v>8.4285714285714288</v>
      </c>
      <c r="U523" s="94" t="str">
        <f t="shared" si="177"/>
        <v>CUMPLIDA</v>
      </c>
      <c r="V523" s="94" t="str">
        <f t="shared" si="178"/>
        <v>CUMPLIDO</v>
      </c>
      <c r="W523" s="138" t="s">
        <v>138</v>
      </c>
      <c r="X523" s="81" t="str">
        <f t="shared" si="181"/>
        <v>H66R14</v>
      </c>
      <c r="Y523" s="95">
        <f t="shared" si="179"/>
        <v>1</v>
      </c>
      <c r="Z523" s="95" t="str">
        <f t="shared" si="182"/>
        <v>H66R14 - 1</v>
      </c>
      <c r="AA523" s="77">
        <f t="shared" si="168"/>
        <v>5</v>
      </c>
      <c r="AB523" s="77">
        <f t="shared" si="169"/>
        <v>5</v>
      </c>
      <c r="AC523" s="77" t="str">
        <f t="shared" si="180"/>
        <v>H66R14.</v>
      </c>
      <c r="AD523" s="77" t="str">
        <f t="shared" si="170"/>
        <v>H66R14</v>
      </c>
      <c r="AE523" s="141"/>
      <c r="AF523" s="141"/>
    </row>
    <row r="524" spans="1:32" s="2" customFormat="1" ht="350.1" customHeight="1" x14ac:dyDescent="0.2">
      <c r="A524" s="81">
        <f>IF(ISBLANK(D524),"",COUNTA($D$2:D524))</f>
        <v>415</v>
      </c>
      <c r="B524" s="82">
        <f t="shared" si="167"/>
        <v>523</v>
      </c>
      <c r="C524" s="90"/>
      <c r="D524" s="90" t="s">
        <v>677</v>
      </c>
      <c r="E524" s="90" t="s">
        <v>18</v>
      </c>
      <c r="F524" s="109" t="s">
        <v>436</v>
      </c>
      <c r="G524" s="109" t="s">
        <v>59</v>
      </c>
      <c r="H524" s="109" t="s">
        <v>437</v>
      </c>
      <c r="I524" s="109" t="s">
        <v>438</v>
      </c>
      <c r="J524" s="90" t="s">
        <v>439</v>
      </c>
      <c r="K524" s="90">
        <v>1</v>
      </c>
      <c r="L524" s="122">
        <v>43040</v>
      </c>
      <c r="M524" s="192">
        <v>43099</v>
      </c>
      <c r="N524" s="88">
        <f t="shared" si="172"/>
        <v>8.4285714285714288</v>
      </c>
      <c r="O524" s="90" t="s">
        <v>419</v>
      </c>
      <c r="P524" s="90">
        <v>1</v>
      </c>
      <c r="Q524" s="92">
        <f t="shared" si="173"/>
        <v>100</v>
      </c>
      <c r="R524" s="93">
        <f t="shared" si="174"/>
        <v>8.4285714285714288</v>
      </c>
      <c r="S524" s="93">
        <f t="shared" si="175"/>
        <v>8.4285714285714288</v>
      </c>
      <c r="T524" s="93">
        <f t="shared" si="176"/>
        <v>8.4285714285714288</v>
      </c>
      <c r="U524" s="94" t="str">
        <f t="shared" si="177"/>
        <v>CUMPLIDA</v>
      </c>
      <c r="V524" s="94" t="str">
        <f t="shared" si="178"/>
        <v>CUMPLIDO</v>
      </c>
      <c r="W524" s="138" t="s">
        <v>138</v>
      </c>
      <c r="X524" s="81" t="str">
        <f t="shared" si="181"/>
        <v>H69R14</v>
      </c>
      <c r="Y524" s="95">
        <f t="shared" si="179"/>
        <v>1</v>
      </c>
      <c r="Z524" s="95" t="str">
        <f t="shared" si="182"/>
        <v>H69R14 - 1</v>
      </c>
      <c r="AA524" s="77">
        <f t="shared" si="168"/>
        <v>5</v>
      </c>
      <c r="AB524" s="77">
        <f t="shared" si="169"/>
        <v>5</v>
      </c>
      <c r="AC524" s="77" t="str">
        <f t="shared" si="180"/>
        <v>H69R14.</v>
      </c>
      <c r="AD524" s="77" t="str">
        <f t="shared" si="170"/>
        <v>H69R14</v>
      </c>
      <c r="AE524" s="141"/>
      <c r="AF524" s="141"/>
    </row>
    <row r="525" spans="1:32" s="2" customFormat="1" ht="350.1" customHeight="1" x14ac:dyDescent="0.2">
      <c r="A525" s="81">
        <f>IF(ISBLANK(D525),"",COUNTA($D$2:D525))</f>
        <v>416</v>
      </c>
      <c r="B525" s="82">
        <f t="shared" si="167"/>
        <v>524</v>
      </c>
      <c r="C525" s="90"/>
      <c r="D525" s="90" t="s">
        <v>793</v>
      </c>
      <c r="E525" s="90" t="s">
        <v>18</v>
      </c>
      <c r="F525" s="109" t="s">
        <v>441</v>
      </c>
      <c r="G525" s="109" t="s">
        <v>442</v>
      </c>
      <c r="H525" s="109" t="s">
        <v>440</v>
      </c>
      <c r="I525" s="109" t="s">
        <v>443</v>
      </c>
      <c r="J525" s="90" t="s">
        <v>444</v>
      </c>
      <c r="K525" s="90">
        <v>5</v>
      </c>
      <c r="L525" s="122">
        <v>43040</v>
      </c>
      <c r="M525" s="192">
        <v>43403</v>
      </c>
      <c r="N525" s="88">
        <f t="shared" si="172"/>
        <v>51.857142857142854</v>
      </c>
      <c r="O525" s="90" t="s">
        <v>419</v>
      </c>
      <c r="P525" s="90">
        <v>5</v>
      </c>
      <c r="Q525" s="92">
        <f t="shared" si="173"/>
        <v>100</v>
      </c>
      <c r="R525" s="93">
        <f t="shared" si="174"/>
        <v>51.857142857142854</v>
      </c>
      <c r="S525" s="93">
        <f t="shared" si="175"/>
        <v>51.857142857142854</v>
      </c>
      <c r="T525" s="93">
        <f t="shared" si="176"/>
        <v>51.857142857142854</v>
      </c>
      <c r="U525" s="94" t="str">
        <f t="shared" si="177"/>
        <v>CUMPLIDA</v>
      </c>
      <c r="V525" s="94" t="str">
        <f t="shared" si="178"/>
        <v>CUMPLIDO</v>
      </c>
      <c r="W525" s="138" t="s">
        <v>138</v>
      </c>
      <c r="X525" s="81" t="str">
        <f t="shared" si="181"/>
        <v>H70R14</v>
      </c>
      <c r="Y525" s="95">
        <f t="shared" si="179"/>
        <v>1</v>
      </c>
      <c r="Z525" s="95" t="str">
        <f t="shared" si="182"/>
        <v>H70R14 - 1</v>
      </c>
      <c r="AA525" s="77">
        <f t="shared" si="168"/>
        <v>5</v>
      </c>
      <c r="AB525" s="77">
        <f t="shared" si="169"/>
        <v>5</v>
      </c>
      <c r="AC525" s="77" t="str">
        <f t="shared" si="180"/>
        <v>H70R14.</v>
      </c>
      <c r="AD525" s="77" t="str">
        <f t="shared" si="170"/>
        <v>H70R14</v>
      </c>
      <c r="AE525" s="141"/>
      <c r="AF525" s="141"/>
    </row>
    <row r="526" spans="1:32" s="2" customFormat="1" ht="350.1" customHeight="1" x14ac:dyDescent="0.2">
      <c r="A526" s="81">
        <f>IF(ISBLANK(D526),"",COUNTA($D$2:D526))</f>
        <v>417</v>
      </c>
      <c r="B526" s="82">
        <f t="shared" si="167"/>
        <v>525</v>
      </c>
      <c r="C526" s="90"/>
      <c r="D526" s="90" t="s">
        <v>793</v>
      </c>
      <c r="E526" s="90" t="s">
        <v>23</v>
      </c>
      <c r="F526" s="109" t="s">
        <v>560</v>
      </c>
      <c r="G526" s="109" t="s">
        <v>60</v>
      </c>
      <c r="H526" s="109" t="s">
        <v>558</v>
      </c>
      <c r="I526" s="109" t="s">
        <v>559</v>
      </c>
      <c r="J526" s="90" t="s">
        <v>7</v>
      </c>
      <c r="K526" s="90">
        <v>1</v>
      </c>
      <c r="L526" s="122">
        <v>43040</v>
      </c>
      <c r="M526" s="192">
        <v>43281</v>
      </c>
      <c r="N526" s="88">
        <f t="shared" si="172"/>
        <v>34.428571428571431</v>
      </c>
      <c r="O526" s="90" t="s">
        <v>1638</v>
      </c>
      <c r="P526" s="90">
        <v>0.3</v>
      </c>
      <c r="Q526" s="92">
        <f t="shared" si="173"/>
        <v>30</v>
      </c>
      <c r="R526" s="93">
        <f t="shared" si="174"/>
        <v>10.328571428571429</v>
      </c>
      <c r="S526" s="93">
        <f t="shared" si="175"/>
        <v>10.328571428571429</v>
      </c>
      <c r="T526" s="93">
        <f t="shared" si="176"/>
        <v>34.428571428571431</v>
      </c>
      <c r="U526" s="94" t="str">
        <f t="shared" si="177"/>
        <v>VENCIDA</v>
      </c>
      <c r="V526" s="94" t="str">
        <f t="shared" si="178"/>
        <v>VENCIDO</v>
      </c>
      <c r="W526" s="138" t="s">
        <v>138</v>
      </c>
      <c r="X526" s="81" t="str">
        <f t="shared" si="181"/>
        <v>H71R14</v>
      </c>
      <c r="Y526" s="95">
        <f t="shared" si="179"/>
        <v>1</v>
      </c>
      <c r="Z526" s="95" t="str">
        <f t="shared" si="182"/>
        <v>H71R14 - 1</v>
      </c>
      <c r="AA526" s="77">
        <f t="shared" si="168"/>
        <v>1</v>
      </c>
      <c r="AB526" s="77">
        <f t="shared" si="169"/>
        <v>1</v>
      </c>
      <c r="AC526" s="77" t="str">
        <f t="shared" si="180"/>
        <v>H71R14.</v>
      </c>
      <c r="AD526" s="77" t="str">
        <f t="shared" si="170"/>
        <v>H71R14</v>
      </c>
      <c r="AE526" s="141"/>
      <c r="AF526" s="141"/>
    </row>
    <row r="527" spans="1:32" s="2" customFormat="1" ht="350.1" customHeight="1" x14ac:dyDescent="0.2">
      <c r="A527" s="81">
        <f>IF(ISBLANK(D527),"",COUNTA($D$2:D527))</f>
        <v>418</v>
      </c>
      <c r="B527" s="82">
        <f t="shared" si="167"/>
        <v>526</v>
      </c>
      <c r="C527" s="90"/>
      <c r="D527" s="90" t="s">
        <v>795</v>
      </c>
      <c r="E527" s="90" t="s">
        <v>18</v>
      </c>
      <c r="F527" s="109" t="s">
        <v>971</v>
      </c>
      <c r="G527" s="109" t="s">
        <v>61</v>
      </c>
      <c r="H527" s="109" t="s">
        <v>561</v>
      </c>
      <c r="I527" s="109" t="s">
        <v>562</v>
      </c>
      <c r="J527" s="90" t="s">
        <v>563</v>
      </c>
      <c r="K527" s="90">
        <v>1</v>
      </c>
      <c r="L527" s="122">
        <v>43040</v>
      </c>
      <c r="M527" s="192">
        <v>43099</v>
      </c>
      <c r="N527" s="88">
        <f t="shared" si="172"/>
        <v>8.4285714285714288</v>
      </c>
      <c r="O527" s="90" t="s">
        <v>1638</v>
      </c>
      <c r="P527" s="90">
        <v>1</v>
      </c>
      <c r="Q527" s="92">
        <f t="shared" si="173"/>
        <v>100</v>
      </c>
      <c r="R527" s="93">
        <f t="shared" si="174"/>
        <v>8.4285714285714288</v>
      </c>
      <c r="S527" s="93">
        <f t="shared" si="175"/>
        <v>8.4285714285714288</v>
      </c>
      <c r="T527" s="93">
        <f t="shared" si="176"/>
        <v>8.4285714285714288</v>
      </c>
      <c r="U527" s="94" t="str">
        <f t="shared" si="177"/>
        <v>CUMPLIDA</v>
      </c>
      <c r="V527" s="94" t="str">
        <f t="shared" si="178"/>
        <v>CUMPLIDO</v>
      </c>
      <c r="W527" s="138" t="s">
        <v>138</v>
      </c>
      <c r="X527" s="81" t="str">
        <f t="shared" si="181"/>
        <v>H74R14</v>
      </c>
      <c r="Y527" s="95">
        <f t="shared" si="179"/>
        <v>1</v>
      </c>
      <c r="Z527" s="95" t="str">
        <f t="shared" si="182"/>
        <v>H74R14 - 1</v>
      </c>
      <c r="AA527" s="77">
        <f t="shared" si="168"/>
        <v>5</v>
      </c>
      <c r="AB527" s="77">
        <f t="shared" si="169"/>
        <v>5</v>
      </c>
      <c r="AC527" s="77" t="str">
        <f t="shared" si="180"/>
        <v>H74R14.</v>
      </c>
      <c r="AD527" s="77" t="str">
        <f t="shared" si="170"/>
        <v>H74R14</v>
      </c>
      <c r="AE527" s="141"/>
      <c r="AF527" s="141"/>
    </row>
    <row r="528" spans="1:32" s="2" customFormat="1" ht="350.1" customHeight="1" x14ac:dyDescent="0.2">
      <c r="A528" s="81">
        <f>IF(ISBLANK(D528),"",COUNTA($D$2:D528))</f>
        <v>419</v>
      </c>
      <c r="B528" s="82">
        <f t="shared" si="167"/>
        <v>527</v>
      </c>
      <c r="C528" s="90"/>
      <c r="D528" s="90" t="s">
        <v>793</v>
      </c>
      <c r="E528" s="90" t="s">
        <v>29</v>
      </c>
      <c r="F528" s="109" t="s">
        <v>827</v>
      </c>
      <c r="G528" s="109" t="s">
        <v>62</v>
      </c>
      <c r="H528" s="109" t="s">
        <v>1169</v>
      </c>
      <c r="I528" s="109" t="s">
        <v>227</v>
      </c>
      <c r="J528" s="95" t="s">
        <v>39</v>
      </c>
      <c r="K528" s="95">
        <v>3</v>
      </c>
      <c r="L528" s="145">
        <v>43040</v>
      </c>
      <c r="M528" s="205">
        <v>43342</v>
      </c>
      <c r="N528" s="88">
        <f t="shared" si="172"/>
        <v>43.142857142857146</v>
      </c>
      <c r="O528" s="95" t="s">
        <v>1631</v>
      </c>
      <c r="P528" s="90">
        <v>3</v>
      </c>
      <c r="Q528" s="92">
        <f t="shared" si="173"/>
        <v>100</v>
      </c>
      <c r="R528" s="93">
        <f t="shared" si="174"/>
        <v>43.142857142857146</v>
      </c>
      <c r="S528" s="93">
        <f t="shared" si="175"/>
        <v>43.142857142857146</v>
      </c>
      <c r="T528" s="93">
        <f t="shared" si="176"/>
        <v>43.142857142857146</v>
      </c>
      <c r="U528" s="94" t="str">
        <f t="shared" si="177"/>
        <v>CUMPLIDA</v>
      </c>
      <c r="V528" s="94" t="str">
        <f t="shared" si="178"/>
        <v>CUMPLIDO</v>
      </c>
      <c r="W528" s="138" t="s">
        <v>138</v>
      </c>
      <c r="X528" s="81" t="str">
        <f t="shared" si="181"/>
        <v>H79R14</v>
      </c>
      <c r="Y528" s="95">
        <f t="shared" si="179"/>
        <v>1</v>
      </c>
      <c r="Z528" s="95" t="str">
        <f t="shared" si="182"/>
        <v>H79R14 - 1</v>
      </c>
      <c r="AA528" s="77">
        <f t="shared" si="168"/>
        <v>5</v>
      </c>
      <c r="AB528" s="77">
        <f t="shared" si="169"/>
        <v>5</v>
      </c>
      <c r="AC528" s="77" t="str">
        <f t="shared" si="180"/>
        <v>H79R14.</v>
      </c>
      <c r="AD528" s="77" t="str">
        <f t="shared" si="170"/>
        <v>H79R14</v>
      </c>
      <c r="AE528" s="141"/>
      <c r="AF528" s="141"/>
    </row>
    <row r="529" spans="1:32" s="2" customFormat="1" ht="350.1" customHeight="1" x14ac:dyDescent="0.2">
      <c r="A529" s="81">
        <f>IF(ISBLANK(D529),"",COUNTA($D$2:D529))</f>
        <v>420</v>
      </c>
      <c r="B529" s="82">
        <f t="shared" si="167"/>
        <v>528</v>
      </c>
      <c r="C529" s="90"/>
      <c r="D529" s="90" t="s">
        <v>793</v>
      </c>
      <c r="E529" s="90" t="s">
        <v>18</v>
      </c>
      <c r="F529" s="109" t="s">
        <v>810</v>
      </c>
      <c r="G529" s="109" t="s">
        <v>165</v>
      </c>
      <c r="H529" s="109" t="s">
        <v>229</v>
      </c>
      <c r="I529" s="109" t="s">
        <v>228</v>
      </c>
      <c r="J529" s="95" t="s">
        <v>39</v>
      </c>
      <c r="K529" s="95">
        <v>3</v>
      </c>
      <c r="L529" s="145">
        <v>43040</v>
      </c>
      <c r="M529" s="205">
        <v>43342</v>
      </c>
      <c r="N529" s="88">
        <f t="shared" si="172"/>
        <v>43.142857142857146</v>
      </c>
      <c r="O529" s="90" t="s">
        <v>1631</v>
      </c>
      <c r="P529" s="90">
        <v>3</v>
      </c>
      <c r="Q529" s="92">
        <f t="shared" si="173"/>
        <v>100</v>
      </c>
      <c r="R529" s="93">
        <f t="shared" si="174"/>
        <v>43.142857142857146</v>
      </c>
      <c r="S529" s="93">
        <f t="shared" si="175"/>
        <v>43.142857142857146</v>
      </c>
      <c r="T529" s="93">
        <f t="shared" si="176"/>
        <v>43.142857142857146</v>
      </c>
      <c r="U529" s="94" t="str">
        <f t="shared" si="177"/>
        <v>CUMPLIDA</v>
      </c>
      <c r="V529" s="94" t="str">
        <f t="shared" si="178"/>
        <v>CUMPLIDO</v>
      </c>
      <c r="W529" s="138" t="s">
        <v>138</v>
      </c>
      <c r="X529" s="81" t="str">
        <f t="shared" si="181"/>
        <v>H81R14</v>
      </c>
      <c r="Y529" s="95">
        <f t="shared" si="179"/>
        <v>1</v>
      </c>
      <c r="Z529" s="95" t="str">
        <f t="shared" si="182"/>
        <v>H81R14 - 1</v>
      </c>
      <c r="AA529" s="77">
        <f t="shared" si="168"/>
        <v>5</v>
      </c>
      <c r="AB529" s="77">
        <f t="shared" si="169"/>
        <v>5</v>
      </c>
      <c r="AC529" s="77" t="str">
        <f t="shared" si="180"/>
        <v>H81R14.</v>
      </c>
      <c r="AD529" s="77" t="str">
        <f t="shared" si="170"/>
        <v>H81R14</v>
      </c>
      <c r="AE529" s="141"/>
      <c r="AF529" s="141"/>
    </row>
    <row r="530" spans="1:32" s="2" customFormat="1" ht="350.1" customHeight="1" x14ac:dyDescent="0.2">
      <c r="A530" s="81">
        <f>IF(ISBLANK(D530),"",COUNTA($D$2:D530))</f>
        <v>421</v>
      </c>
      <c r="B530" s="82">
        <f t="shared" si="167"/>
        <v>529</v>
      </c>
      <c r="C530" s="90"/>
      <c r="D530" s="90" t="s">
        <v>677</v>
      </c>
      <c r="E530" s="90" t="s">
        <v>18</v>
      </c>
      <c r="F530" s="109" t="s">
        <v>826</v>
      </c>
      <c r="G530" s="109" t="s">
        <v>53</v>
      </c>
      <c r="H530" s="109" t="s">
        <v>230</v>
      </c>
      <c r="I530" s="109" t="s">
        <v>228</v>
      </c>
      <c r="J530" s="95" t="s">
        <v>39</v>
      </c>
      <c r="K530" s="95">
        <v>3</v>
      </c>
      <c r="L530" s="145">
        <v>43040</v>
      </c>
      <c r="M530" s="205">
        <v>43342</v>
      </c>
      <c r="N530" s="88">
        <f t="shared" si="172"/>
        <v>43.142857142857146</v>
      </c>
      <c r="O530" s="90" t="s">
        <v>1631</v>
      </c>
      <c r="P530" s="90">
        <v>3</v>
      </c>
      <c r="Q530" s="92">
        <f t="shared" si="173"/>
        <v>100</v>
      </c>
      <c r="R530" s="93">
        <f t="shared" si="174"/>
        <v>43.142857142857146</v>
      </c>
      <c r="S530" s="93">
        <f t="shared" si="175"/>
        <v>43.142857142857146</v>
      </c>
      <c r="T530" s="93">
        <f t="shared" si="176"/>
        <v>43.142857142857146</v>
      </c>
      <c r="U530" s="94" t="str">
        <f t="shared" si="177"/>
        <v>CUMPLIDA</v>
      </c>
      <c r="V530" s="94" t="str">
        <f t="shared" si="178"/>
        <v>CUMPLIDO</v>
      </c>
      <c r="W530" s="138" t="s">
        <v>138</v>
      </c>
      <c r="X530" s="81" t="str">
        <f t="shared" si="181"/>
        <v>H83R14</v>
      </c>
      <c r="Y530" s="95">
        <f t="shared" si="179"/>
        <v>1</v>
      </c>
      <c r="Z530" s="95" t="str">
        <f t="shared" si="182"/>
        <v>H83R14 - 1</v>
      </c>
      <c r="AA530" s="77">
        <f t="shared" si="168"/>
        <v>5</v>
      </c>
      <c r="AB530" s="77">
        <f t="shared" si="169"/>
        <v>5</v>
      </c>
      <c r="AC530" s="77" t="str">
        <f t="shared" si="180"/>
        <v>H83R14.</v>
      </c>
      <c r="AD530" s="77" t="str">
        <f t="shared" si="170"/>
        <v>H83R14</v>
      </c>
      <c r="AE530" s="141"/>
      <c r="AF530" s="141"/>
    </row>
    <row r="531" spans="1:32" s="2" customFormat="1" ht="350.1" customHeight="1" x14ac:dyDescent="0.2">
      <c r="A531" s="81">
        <f>IF(ISBLANK(D531),"",COUNTA($D$2:D531))</f>
        <v>422</v>
      </c>
      <c r="B531" s="82">
        <f t="shared" si="167"/>
        <v>530</v>
      </c>
      <c r="C531" s="90"/>
      <c r="D531" s="90" t="s">
        <v>677</v>
      </c>
      <c r="E531" s="90" t="s">
        <v>29</v>
      </c>
      <c r="F531" s="109" t="s">
        <v>972</v>
      </c>
      <c r="G531" s="109" t="s">
        <v>63</v>
      </c>
      <c r="H531" s="109" t="s">
        <v>231</v>
      </c>
      <c r="I531" s="109" t="s">
        <v>228</v>
      </c>
      <c r="J531" s="95" t="s">
        <v>39</v>
      </c>
      <c r="K531" s="95">
        <v>3</v>
      </c>
      <c r="L531" s="145">
        <v>43040</v>
      </c>
      <c r="M531" s="205">
        <v>43342</v>
      </c>
      <c r="N531" s="88">
        <f t="shared" si="172"/>
        <v>43.142857142857146</v>
      </c>
      <c r="O531" s="90" t="s">
        <v>1631</v>
      </c>
      <c r="P531" s="90">
        <v>3</v>
      </c>
      <c r="Q531" s="92">
        <f t="shared" si="173"/>
        <v>100</v>
      </c>
      <c r="R531" s="93">
        <f t="shared" si="174"/>
        <v>43.142857142857146</v>
      </c>
      <c r="S531" s="93">
        <f t="shared" si="175"/>
        <v>43.142857142857146</v>
      </c>
      <c r="T531" s="93">
        <f t="shared" si="176"/>
        <v>43.142857142857146</v>
      </c>
      <c r="U531" s="94" t="str">
        <f t="shared" si="177"/>
        <v>CUMPLIDA</v>
      </c>
      <c r="V531" s="94" t="str">
        <f t="shared" si="178"/>
        <v>CUMPLIDO</v>
      </c>
      <c r="W531" s="138" t="s">
        <v>138</v>
      </c>
      <c r="X531" s="81" t="str">
        <f t="shared" si="181"/>
        <v>H84R14</v>
      </c>
      <c r="Y531" s="95">
        <f t="shared" si="179"/>
        <v>1</v>
      </c>
      <c r="Z531" s="95" t="str">
        <f t="shared" si="182"/>
        <v>H84R14 - 1</v>
      </c>
      <c r="AA531" s="77">
        <f t="shared" si="168"/>
        <v>5</v>
      </c>
      <c r="AB531" s="77">
        <f t="shared" si="169"/>
        <v>5</v>
      </c>
      <c r="AC531" s="77" t="str">
        <f t="shared" si="180"/>
        <v>H84R14.</v>
      </c>
      <c r="AD531" s="77" t="str">
        <f t="shared" si="170"/>
        <v>H84R14</v>
      </c>
      <c r="AE531" s="141"/>
      <c r="AF531" s="141"/>
    </row>
    <row r="532" spans="1:32" s="2" customFormat="1" ht="350.1" customHeight="1" x14ac:dyDescent="0.2">
      <c r="A532" s="81">
        <f>IF(ISBLANK(D532),"",COUNTA($D$2:D532))</f>
        <v>423</v>
      </c>
      <c r="B532" s="82">
        <f t="shared" si="167"/>
        <v>531</v>
      </c>
      <c r="C532" s="90"/>
      <c r="D532" s="90" t="s">
        <v>677</v>
      </c>
      <c r="E532" s="90" t="s">
        <v>18</v>
      </c>
      <c r="F532" s="109" t="s">
        <v>973</v>
      </c>
      <c r="G532" s="109" t="s">
        <v>64</v>
      </c>
      <c r="H532" s="109" t="s">
        <v>232</v>
      </c>
      <c r="I532" s="109" t="s">
        <v>228</v>
      </c>
      <c r="J532" s="95" t="s">
        <v>39</v>
      </c>
      <c r="K532" s="95">
        <v>3</v>
      </c>
      <c r="L532" s="145">
        <v>43040</v>
      </c>
      <c r="M532" s="205">
        <v>43342</v>
      </c>
      <c r="N532" s="88">
        <f t="shared" si="172"/>
        <v>43.142857142857146</v>
      </c>
      <c r="O532" s="90" t="s">
        <v>1631</v>
      </c>
      <c r="P532" s="90">
        <v>3</v>
      </c>
      <c r="Q532" s="92">
        <f t="shared" si="173"/>
        <v>100</v>
      </c>
      <c r="R532" s="93">
        <f t="shared" si="174"/>
        <v>43.142857142857146</v>
      </c>
      <c r="S532" s="93">
        <f t="shared" si="175"/>
        <v>43.142857142857146</v>
      </c>
      <c r="T532" s="93">
        <f t="shared" si="176"/>
        <v>43.142857142857146</v>
      </c>
      <c r="U532" s="94" t="str">
        <f t="shared" si="177"/>
        <v>CUMPLIDA</v>
      </c>
      <c r="V532" s="94" t="str">
        <f t="shared" si="178"/>
        <v>CUMPLIDO</v>
      </c>
      <c r="W532" s="138" t="s">
        <v>138</v>
      </c>
      <c r="X532" s="81" t="str">
        <f t="shared" si="181"/>
        <v>H85R14</v>
      </c>
      <c r="Y532" s="95">
        <f t="shared" si="179"/>
        <v>1</v>
      </c>
      <c r="Z532" s="95" t="str">
        <f t="shared" si="182"/>
        <v>H85R14 - 1</v>
      </c>
      <c r="AA532" s="77">
        <f t="shared" si="168"/>
        <v>5</v>
      </c>
      <c r="AB532" s="77">
        <f t="shared" si="169"/>
        <v>5</v>
      </c>
      <c r="AC532" s="77" t="str">
        <f t="shared" si="180"/>
        <v>H85R14.</v>
      </c>
      <c r="AD532" s="77" t="str">
        <f t="shared" si="170"/>
        <v>H85R14</v>
      </c>
      <c r="AE532" s="141"/>
      <c r="AF532" s="141"/>
    </row>
    <row r="533" spans="1:32" s="2" customFormat="1" ht="350.1" customHeight="1" x14ac:dyDescent="0.2">
      <c r="A533" s="81">
        <f>IF(ISBLANK(D533),"",COUNTA($D$2:D533))</f>
        <v>424</v>
      </c>
      <c r="B533" s="82">
        <f t="shared" si="167"/>
        <v>532</v>
      </c>
      <c r="C533" s="90"/>
      <c r="D533" s="90" t="s">
        <v>677</v>
      </c>
      <c r="E533" s="90" t="s">
        <v>29</v>
      </c>
      <c r="F533" s="109" t="s">
        <v>974</v>
      </c>
      <c r="G533" s="109" t="s">
        <v>66</v>
      </c>
      <c r="H533" s="109" t="s">
        <v>564</v>
      </c>
      <c r="I533" s="109" t="s">
        <v>565</v>
      </c>
      <c r="J533" s="90" t="s">
        <v>8</v>
      </c>
      <c r="K533" s="90">
        <v>1</v>
      </c>
      <c r="L533" s="122">
        <v>43040</v>
      </c>
      <c r="M533" s="192">
        <v>43099</v>
      </c>
      <c r="N533" s="88">
        <f t="shared" ref="N533:N570" si="183">(+M533-L533)/7</f>
        <v>8.4285714285714288</v>
      </c>
      <c r="O533" s="90" t="s">
        <v>1638</v>
      </c>
      <c r="P533" s="90">
        <v>1</v>
      </c>
      <c r="Q533" s="92">
        <f t="shared" si="173"/>
        <v>100</v>
      </c>
      <c r="R533" s="93">
        <f t="shared" si="174"/>
        <v>8.4285714285714288</v>
      </c>
      <c r="S533" s="93">
        <f t="shared" si="175"/>
        <v>8.4285714285714288</v>
      </c>
      <c r="T533" s="93">
        <f t="shared" si="176"/>
        <v>8.4285714285714288</v>
      </c>
      <c r="U533" s="94" t="str">
        <f t="shared" si="177"/>
        <v>CUMPLIDA</v>
      </c>
      <c r="V533" s="94" t="str">
        <f t="shared" si="178"/>
        <v>CUMPLIDO</v>
      </c>
      <c r="W533" s="138" t="s">
        <v>138</v>
      </c>
      <c r="X533" s="81" t="str">
        <f t="shared" si="181"/>
        <v>H99R14</v>
      </c>
      <c r="Y533" s="95">
        <f t="shared" si="179"/>
        <v>1</v>
      </c>
      <c r="Z533" s="95" t="str">
        <f t="shared" si="182"/>
        <v>H99R14 - 1</v>
      </c>
      <c r="AA533" s="77">
        <f t="shared" si="168"/>
        <v>5</v>
      </c>
      <c r="AB533" s="77">
        <f t="shared" si="169"/>
        <v>5</v>
      </c>
      <c r="AC533" s="77" t="str">
        <f t="shared" si="180"/>
        <v>H99R14.</v>
      </c>
      <c r="AD533" s="77" t="str">
        <f t="shared" si="170"/>
        <v>H99R14</v>
      </c>
      <c r="AE533" s="141"/>
      <c r="AF533" s="141"/>
    </row>
    <row r="534" spans="1:32" s="2" customFormat="1" ht="350.1" customHeight="1" x14ac:dyDescent="0.2">
      <c r="A534" s="81">
        <f>IF(ISBLANK(D534),"",COUNTA($D$2:D534))</f>
        <v>425</v>
      </c>
      <c r="B534" s="82">
        <f t="shared" si="167"/>
        <v>533</v>
      </c>
      <c r="C534" s="90"/>
      <c r="D534" s="90" t="s">
        <v>677</v>
      </c>
      <c r="E534" s="90" t="s">
        <v>29</v>
      </c>
      <c r="F534" s="109" t="s">
        <v>811</v>
      </c>
      <c r="G534" s="109" t="s">
        <v>67</v>
      </c>
      <c r="H534" s="109" t="s">
        <v>566</v>
      </c>
      <c r="I534" s="109" t="s">
        <v>567</v>
      </c>
      <c r="J534" s="90" t="s">
        <v>537</v>
      </c>
      <c r="K534" s="90">
        <v>1</v>
      </c>
      <c r="L534" s="122">
        <v>43040</v>
      </c>
      <c r="M534" s="192">
        <v>43099</v>
      </c>
      <c r="N534" s="88">
        <f t="shared" si="183"/>
        <v>8.4285714285714288</v>
      </c>
      <c r="O534" s="90" t="s">
        <v>1638</v>
      </c>
      <c r="P534" s="90">
        <v>1</v>
      </c>
      <c r="Q534" s="92">
        <f t="shared" si="173"/>
        <v>100</v>
      </c>
      <c r="R534" s="93">
        <f t="shared" si="174"/>
        <v>8.4285714285714288</v>
      </c>
      <c r="S534" s="93">
        <f t="shared" si="175"/>
        <v>8.4285714285714288</v>
      </c>
      <c r="T534" s="93">
        <f t="shared" si="176"/>
        <v>8.4285714285714288</v>
      </c>
      <c r="U534" s="94" t="str">
        <f t="shared" si="177"/>
        <v>CUMPLIDA</v>
      </c>
      <c r="V534" s="94" t="str">
        <f t="shared" si="178"/>
        <v>CUMPLIDO</v>
      </c>
      <c r="W534" s="138" t="s">
        <v>138</v>
      </c>
      <c r="X534" s="81" t="str">
        <f t="shared" si="181"/>
        <v>H103R14</v>
      </c>
      <c r="Y534" s="95">
        <f t="shared" si="179"/>
        <v>1</v>
      </c>
      <c r="Z534" s="95" t="str">
        <f t="shared" si="182"/>
        <v>H103R14 - 1</v>
      </c>
      <c r="AA534" s="77">
        <f t="shared" si="168"/>
        <v>5</v>
      </c>
      <c r="AB534" s="77">
        <f t="shared" si="169"/>
        <v>5</v>
      </c>
      <c r="AC534" s="77" t="str">
        <f t="shared" si="180"/>
        <v>H103R14.</v>
      </c>
      <c r="AD534" s="77" t="str">
        <f t="shared" si="170"/>
        <v>H103R14</v>
      </c>
      <c r="AE534" s="141"/>
      <c r="AF534" s="141"/>
    </row>
    <row r="535" spans="1:32" s="2" customFormat="1" ht="350.1" customHeight="1" x14ac:dyDescent="0.2">
      <c r="A535" s="81">
        <f>IF(ISBLANK(D535),"",COUNTA($D$2:D535))</f>
        <v>426</v>
      </c>
      <c r="B535" s="82">
        <f t="shared" si="167"/>
        <v>534</v>
      </c>
      <c r="C535" s="90"/>
      <c r="D535" s="90" t="s">
        <v>812</v>
      </c>
      <c r="E535" s="90" t="s">
        <v>30</v>
      </c>
      <c r="F535" s="109" t="s">
        <v>1720</v>
      </c>
      <c r="G535" s="109" t="s">
        <v>68</v>
      </c>
      <c r="H535" s="109" t="s">
        <v>566</v>
      </c>
      <c r="I535" s="109" t="s">
        <v>567</v>
      </c>
      <c r="J535" s="90" t="s">
        <v>537</v>
      </c>
      <c r="K535" s="90">
        <v>1</v>
      </c>
      <c r="L535" s="122">
        <v>43040</v>
      </c>
      <c r="M535" s="192">
        <v>43099</v>
      </c>
      <c r="N535" s="88">
        <f t="shared" si="183"/>
        <v>8.4285714285714288</v>
      </c>
      <c r="O535" s="90" t="s">
        <v>1638</v>
      </c>
      <c r="P535" s="90">
        <v>1</v>
      </c>
      <c r="Q535" s="92">
        <f t="shared" si="173"/>
        <v>100</v>
      </c>
      <c r="R535" s="93">
        <f t="shared" si="174"/>
        <v>8.4285714285714288</v>
      </c>
      <c r="S535" s="93">
        <f t="shared" si="175"/>
        <v>8.4285714285714288</v>
      </c>
      <c r="T535" s="93">
        <f t="shared" si="176"/>
        <v>8.4285714285714288</v>
      </c>
      <c r="U535" s="94" t="str">
        <f t="shared" si="177"/>
        <v>CUMPLIDA</v>
      </c>
      <c r="V535" s="94" t="str">
        <f t="shared" si="178"/>
        <v>CUMPLIDO</v>
      </c>
      <c r="W535" s="138" t="s">
        <v>138</v>
      </c>
      <c r="X535" s="81" t="str">
        <f t="shared" si="181"/>
        <v>H104R14</v>
      </c>
      <c r="Y535" s="95">
        <f t="shared" si="179"/>
        <v>1</v>
      </c>
      <c r="Z535" s="95" t="str">
        <f t="shared" si="182"/>
        <v>H104R14 - 1</v>
      </c>
      <c r="AA535" s="77">
        <f t="shared" si="168"/>
        <v>5</v>
      </c>
      <c r="AB535" s="77">
        <f t="shared" si="169"/>
        <v>5</v>
      </c>
      <c r="AC535" s="77" t="str">
        <f t="shared" si="180"/>
        <v>H104R14.</v>
      </c>
      <c r="AD535" s="77" t="str">
        <f t="shared" si="170"/>
        <v>H104R14</v>
      </c>
      <c r="AE535" s="141"/>
      <c r="AF535" s="141"/>
    </row>
    <row r="536" spans="1:32" s="2" customFormat="1" ht="350.1" customHeight="1" x14ac:dyDescent="0.2">
      <c r="A536" s="81">
        <f>IF(ISBLANK(D536),"",COUNTA($D$2:D536))</f>
        <v>427</v>
      </c>
      <c r="B536" s="82">
        <f t="shared" si="167"/>
        <v>535</v>
      </c>
      <c r="C536" s="90"/>
      <c r="D536" s="90" t="s">
        <v>796</v>
      </c>
      <c r="E536" s="90" t="s">
        <v>18</v>
      </c>
      <c r="F536" s="109" t="s">
        <v>813</v>
      </c>
      <c r="G536" s="109" t="s">
        <v>69</v>
      </c>
      <c r="H536" s="109" t="s">
        <v>568</v>
      </c>
      <c r="I536" s="109" t="s">
        <v>569</v>
      </c>
      <c r="J536" s="90" t="s">
        <v>65</v>
      </c>
      <c r="K536" s="90">
        <v>1</v>
      </c>
      <c r="L536" s="122">
        <v>43040</v>
      </c>
      <c r="M536" s="192">
        <v>43099</v>
      </c>
      <c r="N536" s="88">
        <f t="shared" si="183"/>
        <v>8.4285714285714288</v>
      </c>
      <c r="O536" s="90" t="s">
        <v>1638</v>
      </c>
      <c r="P536" s="90">
        <v>1</v>
      </c>
      <c r="Q536" s="92">
        <f t="shared" si="173"/>
        <v>100</v>
      </c>
      <c r="R536" s="93">
        <f t="shared" si="174"/>
        <v>8.4285714285714288</v>
      </c>
      <c r="S536" s="93">
        <f t="shared" si="175"/>
        <v>8.4285714285714288</v>
      </c>
      <c r="T536" s="93">
        <f t="shared" si="176"/>
        <v>8.4285714285714288</v>
      </c>
      <c r="U536" s="94" t="str">
        <f t="shared" si="177"/>
        <v>CUMPLIDA</v>
      </c>
      <c r="V536" s="94" t="str">
        <f t="shared" si="178"/>
        <v>CUMPLIDO</v>
      </c>
      <c r="W536" s="138" t="s">
        <v>138</v>
      </c>
      <c r="X536" s="81" t="str">
        <f t="shared" si="181"/>
        <v>H108R14</v>
      </c>
      <c r="Y536" s="95">
        <f t="shared" si="179"/>
        <v>1</v>
      </c>
      <c r="Z536" s="95" t="str">
        <f t="shared" si="182"/>
        <v>H108R14 - 1</v>
      </c>
      <c r="AA536" s="77">
        <f t="shared" si="168"/>
        <v>5</v>
      </c>
      <c r="AB536" s="77">
        <f t="shared" si="169"/>
        <v>5</v>
      </c>
      <c r="AC536" s="77" t="str">
        <f t="shared" si="180"/>
        <v>H108R14.</v>
      </c>
      <c r="AD536" s="77" t="str">
        <f t="shared" si="170"/>
        <v>H108R14</v>
      </c>
      <c r="AE536" s="141"/>
      <c r="AF536" s="141"/>
    </row>
    <row r="537" spans="1:32" s="2" customFormat="1" ht="350.1" customHeight="1" x14ac:dyDescent="0.2">
      <c r="A537" s="81">
        <f>IF(ISBLANK(D537),"",COUNTA($D$2:D537))</f>
        <v>428</v>
      </c>
      <c r="B537" s="82">
        <f t="shared" si="167"/>
        <v>536</v>
      </c>
      <c r="C537" s="90"/>
      <c r="D537" s="90" t="s">
        <v>677</v>
      </c>
      <c r="E537" s="90" t="s">
        <v>15</v>
      </c>
      <c r="F537" s="109" t="s">
        <v>365</v>
      </c>
      <c r="G537" s="109" t="s">
        <v>71</v>
      </c>
      <c r="H537" s="109" t="s">
        <v>1268</v>
      </c>
      <c r="I537" s="109" t="s">
        <v>1269</v>
      </c>
      <c r="J537" s="90" t="s">
        <v>364</v>
      </c>
      <c r="K537" s="90">
        <v>3</v>
      </c>
      <c r="L537" s="122">
        <v>44044</v>
      </c>
      <c r="M537" s="192">
        <v>44255</v>
      </c>
      <c r="N537" s="88">
        <f t="shared" si="183"/>
        <v>30.142857142857142</v>
      </c>
      <c r="O537" s="90" t="s">
        <v>1633</v>
      </c>
      <c r="P537" s="90">
        <v>3</v>
      </c>
      <c r="Q537" s="92">
        <f t="shared" si="173"/>
        <v>100</v>
      </c>
      <c r="R537" s="93">
        <f t="shared" si="174"/>
        <v>30.142857142857142</v>
      </c>
      <c r="S537" s="93">
        <f t="shared" si="175"/>
        <v>30.142857142857142</v>
      </c>
      <c r="T537" s="93">
        <f t="shared" si="176"/>
        <v>30.142857142857142</v>
      </c>
      <c r="U537" s="94" t="str">
        <f t="shared" si="177"/>
        <v>CUMPLIDA</v>
      </c>
      <c r="V537" s="94" t="str">
        <f t="shared" si="178"/>
        <v>CUMPLIDO</v>
      </c>
      <c r="W537" s="138" t="s">
        <v>138</v>
      </c>
      <c r="X537" s="81" t="str">
        <f t="shared" si="181"/>
        <v>H116R14</v>
      </c>
      <c r="Y537" s="95">
        <f t="shared" si="179"/>
        <v>1</v>
      </c>
      <c r="Z537" s="95" t="str">
        <f t="shared" si="182"/>
        <v>H116R14 - 1</v>
      </c>
      <c r="AA537" s="77">
        <f t="shared" si="168"/>
        <v>5</v>
      </c>
      <c r="AB537" s="77">
        <f t="shared" si="169"/>
        <v>5</v>
      </c>
      <c r="AC537" s="77" t="str">
        <f t="shared" si="180"/>
        <v>H116R14.</v>
      </c>
      <c r="AD537" s="77" t="str">
        <f t="shared" si="170"/>
        <v>H116R14</v>
      </c>
      <c r="AE537" s="141"/>
      <c r="AF537" s="141"/>
    </row>
    <row r="538" spans="1:32" s="2" customFormat="1" ht="350.1" customHeight="1" x14ac:dyDescent="0.2">
      <c r="A538" s="81">
        <f>IF(ISBLANK(D538),"",COUNTA($D$2:D538))</f>
        <v>429</v>
      </c>
      <c r="B538" s="82">
        <f t="shared" si="167"/>
        <v>537</v>
      </c>
      <c r="C538" s="90"/>
      <c r="D538" s="90" t="s">
        <v>677</v>
      </c>
      <c r="E538" s="90" t="s">
        <v>70</v>
      </c>
      <c r="F538" s="109" t="s">
        <v>304</v>
      </c>
      <c r="G538" s="109" t="s">
        <v>71</v>
      </c>
      <c r="H538" s="109" t="s">
        <v>1270</v>
      </c>
      <c r="I538" s="109" t="s">
        <v>1271</v>
      </c>
      <c r="J538" s="90" t="s">
        <v>364</v>
      </c>
      <c r="K538" s="90">
        <v>3</v>
      </c>
      <c r="L538" s="122">
        <v>44044</v>
      </c>
      <c r="M538" s="192">
        <v>44255</v>
      </c>
      <c r="N538" s="88">
        <f t="shared" si="183"/>
        <v>30.142857142857142</v>
      </c>
      <c r="O538" s="90" t="s">
        <v>1633</v>
      </c>
      <c r="P538" s="90">
        <v>3</v>
      </c>
      <c r="Q538" s="92">
        <f t="shared" si="173"/>
        <v>100</v>
      </c>
      <c r="R538" s="93">
        <f t="shared" si="174"/>
        <v>30.142857142857142</v>
      </c>
      <c r="S538" s="93">
        <f t="shared" si="175"/>
        <v>30.142857142857142</v>
      </c>
      <c r="T538" s="93">
        <f t="shared" si="176"/>
        <v>30.142857142857142</v>
      </c>
      <c r="U538" s="94" t="str">
        <f t="shared" si="177"/>
        <v>CUMPLIDA</v>
      </c>
      <c r="V538" s="94" t="str">
        <f t="shared" si="178"/>
        <v>CUMPLIDO</v>
      </c>
      <c r="W538" s="138" t="s">
        <v>138</v>
      </c>
      <c r="X538" s="81" t="str">
        <f t="shared" si="181"/>
        <v>H118R14</v>
      </c>
      <c r="Y538" s="95">
        <f t="shared" si="179"/>
        <v>1</v>
      </c>
      <c r="Z538" s="95" t="str">
        <f t="shared" si="182"/>
        <v>H118R14 - 1</v>
      </c>
      <c r="AA538" s="77">
        <f t="shared" si="168"/>
        <v>5</v>
      </c>
      <c r="AB538" s="77">
        <f t="shared" si="169"/>
        <v>5</v>
      </c>
      <c r="AC538" s="77" t="str">
        <f t="shared" si="180"/>
        <v>H118R14.</v>
      </c>
      <c r="AD538" s="77" t="str">
        <f t="shared" si="170"/>
        <v>H118R14</v>
      </c>
      <c r="AE538" s="141"/>
      <c r="AF538" s="141"/>
    </row>
    <row r="539" spans="1:32" s="2" customFormat="1" ht="350.1" customHeight="1" x14ac:dyDescent="0.2">
      <c r="A539" s="81">
        <f>IF(ISBLANK(D539),"",COUNTA($D$2:D539))</f>
        <v>430</v>
      </c>
      <c r="B539" s="82">
        <f t="shared" si="167"/>
        <v>538</v>
      </c>
      <c r="C539" s="90"/>
      <c r="D539" s="90" t="s">
        <v>677</v>
      </c>
      <c r="E539" s="90" t="s">
        <v>15</v>
      </c>
      <c r="F539" s="109" t="s">
        <v>306</v>
      </c>
      <c r="G539" s="109" t="s">
        <v>72</v>
      </c>
      <c r="H539" s="109" t="s">
        <v>1102</v>
      </c>
      <c r="I539" s="109" t="s">
        <v>1111</v>
      </c>
      <c r="J539" s="90" t="s">
        <v>16</v>
      </c>
      <c r="K539" s="90">
        <v>4</v>
      </c>
      <c r="L539" s="122">
        <v>43709</v>
      </c>
      <c r="M539" s="192">
        <v>44073</v>
      </c>
      <c r="N539" s="88">
        <f t="shared" si="183"/>
        <v>52</v>
      </c>
      <c r="O539" s="90" t="s">
        <v>1150</v>
      </c>
      <c r="P539" s="90">
        <v>0</v>
      </c>
      <c r="Q539" s="92">
        <f t="shared" si="173"/>
        <v>0</v>
      </c>
      <c r="R539" s="93">
        <f t="shared" si="174"/>
        <v>0</v>
      </c>
      <c r="S539" s="93">
        <f t="shared" si="175"/>
        <v>0</v>
      </c>
      <c r="T539" s="93">
        <f t="shared" si="176"/>
        <v>52</v>
      </c>
      <c r="U539" s="94" t="str">
        <f t="shared" si="177"/>
        <v>VENCIDA</v>
      </c>
      <c r="V539" s="94" t="str">
        <f t="shared" si="178"/>
        <v>VENCIDO</v>
      </c>
      <c r="W539" s="138" t="s">
        <v>138</v>
      </c>
      <c r="X539" s="81" t="str">
        <f t="shared" si="181"/>
        <v>H119R14</v>
      </c>
      <c r="Y539" s="95">
        <f t="shared" si="179"/>
        <v>1</v>
      </c>
      <c r="Z539" s="95" t="str">
        <f t="shared" si="182"/>
        <v>H119R14 - 1</v>
      </c>
      <c r="AA539" s="77">
        <f t="shared" si="168"/>
        <v>1</v>
      </c>
      <c r="AB539" s="77">
        <f t="shared" si="169"/>
        <v>1</v>
      </c>
      <c r="AC539" s="77" t="str">
        <f t="shared" si="180"/>
        <v>H119R14.</v>
      </c>
      <c r="AD539" s="77" t="str">
        <f t="shared" si="170"/>
        <v>H119R14</v>
      </c>
      <c r="AE539" s="141"/>
      <c r="AF539" s="141"/>
    </row>
    <row r="540" spans="1:32" s="2" customFormat="1" ht="350.1" customHeight="1" x14ac:dyDescent="0.2">
      <c r="A540" s="81">
        <f>IF(ISBLANK(D540),"",COUNTA($D$2:D540))</f>
        <v>431</v>
      </c>
      <c r="B540" s="82">
        <f t="shared" si="167"/>
        <v>539</v>
      </c>
      <c r="C540" s="90"/>
      <c r="D540" s="90" t="s">
        <v>793</v>
      </c>
      <c r="E540" s="90" t="s">
        <v>15</v>
      </c>
      <c r="F540" s="109" t="s">
        <v>1915</v>
      </c>
      <c r="G540" s="109" t="s">
        <v>352</v>
      </c>
      <c r="H540" s="109" t="s">
        <v>1917</v>
      </c>
      <c r="I540" s="109" t="s">
        <v>1918</v>
      </c>
      <c r="J540" s="90" t="s">
        <v>8</v>
      </c>
      <c r="K540" s="90">
        <v>1</v>
      </c>
      <c r="L540" s="122">
        <v>44743</v>
      </c>
      <c r="M540" s="192">
        <v>44926</v>
      </c>
      <c r="N540" s="88">
        <f t="shared" si="183"/>
        <v>26.142857142857142</v>
      </c>
      <c r="O540" s="90" t="s">
        <v>1633</v>
      </c>
      <c r="P540" s="90">
        <v>1</v>
      </c>
      <c r="Q540" s="92">
        <f t="shared" si="173"/>
        <v>100</v>
      </c>
      <c r="R540" s="93">
        <f t="shared" si="174"/>
        <v>26.142857142857142</v>
      </c>
      <c r="S540" s="93">
        <f t="shared" si="175"/>
        <v>26.142857142857142</v>
      </c>
      <c r="T540" s="93">
        <f t="shared" si="176"/>
        <v>26.142857142857142</v>
      </c>
      <c r="U540" s="94" t="str">
        <f t="shared" si="177"/>
        <v>CUMPLIDA</v>
      </c>
      <c r="V540" s="94" t="str">
        <f t="shared" si="178"/>
        <v>CUMPLIDO</v>
      </c>
      <c r="W540" s="138" t="s">
        <v>138</v>
      </c>
      <c r="X540" s="81" t="str">
        <f t="shared" si="181"/>
        <v>H121R14</v>
      </c>
      <c r="Y540" s="95">
        <f t="shared" si="179"/>
        <v>1</v>
      </c>
      <c r="Z540" s="95" t="str">
        <f t="shared" si="182"/>
        <v>H121R14 - 1</v>
      </c>
      <c r="AA540" s="77">
        <f t="shared" si="168"/>
        <v>5</v>
      </c>
      <c r="AB540" s="77">
        <f t="shared" si="169"/>
        <v>5</v>
      </c>
      <c r="AC540" s="77" t="str">
        <f t="shared" si="180"/>
        <v>H121R14.</v>
      </c>
      <c r="AD540" s="77" t="str">
        <f t="shared" si="170"/>
        <v>H121R14</v>
      </c>
      <c r="AE540" s="141"/>
      <c r="AF540" s="141"/>
    </row>
    <row r="541" spans="1:32" s="2" customFormat="1" ht="350.1" customHeight="1" x14ac:dyDescent="0.2">
      <c r="A541" s="81" t="str">
        <f>IF(ISBLANK(D541),"",COUNTA($D$2:D541))</f>
        <v/>
      </c>
      <c r="B541" s="82">
        <f t="shared" ref="B541:B571" si="184">ROW()-1</f>
        <v>540</v>
      </c>
      <c r="C541" s="90"/>
      <c r="D541" s="90"/>
      <c r="E541" s="90" t="s">
        <v>15</v>
      </c>
      <c r="F541" s="109" t="s">
        <v>1916</v>
      </c>
      <c r="G541" s="109" t="s">
        <v>352</v>
      </c>
      <c r="H541" s="109" t="s">
        <v>1919</v>
      </c>
      <c r="I541" s="109" t="s">
        <v>1920</v>
      </c>
      <c r="J541" s="90" t="s">
        <v>7</v>
      </c>
      <c r="K541" s="90">
        <v>1</v>
      </c>
      <c r="L541" s="122">
        <v>44743</v>
      </c>
      <c r="M541" s="192">
        <v>44926</v>
      </c>
      <c r="N541" s="88">
        <f t="shared" si="183"/>
        <v>26.142857142857142</v>
      </c>
      <c r="O541" s="90" t="s">
        <v>1633</v>
      </c>
      <c r="P541" s="90">
        <v>1</v>
      </c>
      <c r="Q541" s="92">
        <f t="shared" si="173"/>
        <v>100</v>
      </c>
      <c r="R541" s="93">
        <f t="shared" si="174"/>
        <v>26.142857142857142</v>
      </c>
      <c r="S541" s="93">
        <f t="shared" si="175"/>
        <v>26.142857142857142</v>
      </c>
      <c r="T541" s="93">
        <f t="shared" si="176"/>
        <v>26.142857142857142</v>
      </c>
      <c r="U541" s="94" t="str">
        <f t="shared" si="177"/>
        <v>CUMPLIDA</v>
      </c>
      <c r="V541" s="94" t="str">
        <f t="shared" si="178"/>
        <v/>
      </c>
      <c r="W541" s="138" t="s">
        <v>138</v>
      </c>
      <c r="X541" s="81" t="str">
        <f t="shared" si="181"/>
        <v>H121R14</v>
      </c>
      <c r="Y541" s="95">
        <f t="shared" si="179"/>
        <v>2</v>
      </c>
      <c r="Z541" s="95" t="str">
        <f t="shared" si="182"/>
        <v>H121R14 - 2</v>
      </c>
      <c r="AA541" s="77">
        <f t="shared" si="168"/>
        <v>5</v>
      </c>
      <c r="AB541" s="77">
        <f t="shared" si="169"/>
        <v>5</v>
      </c>
      <c r="AC541" s="77" t="str">
        <f t="shared" si="180"/>
        <v>H121R14.</v>
      </c>
      <c r="AD541" s="77" t="str">
        <f t="shared" si="170"/>
        <v>H121R14</v>
      </c>
      <c r="AE541" s="141"/>
      <c r="AF541" s="141"/>
    </row>
    <row r="542" spans="1:32" s="2" customFormat="1" ht="350.1" customHeight="1" x14ac:dyDescent="0.2">
      <c r="A542" s="81">
        <f>IF(ISBLANK(D542),"",COUNTA($D$2:D542))</f>
        <v>432</v>
      </c>
      <c r="B542" s="82">
        <f t="shared" si="184"/>
        <v>541</v>
      </c>
      <c r="C542" s="90"/>
      <c r="D542" s="90" t="s">
        <v>677</v>
      </c>
      <c r="E542" s="90" t="s">
        <v>15</v>
      </c>
      <c r="F542" s="109" t="s">
        <v>1921</v>
      </c>
      <c r="G542" s="109" t="s">
        <v>352</v>
      </c>
      <c r="H542" s="109" t="s">
        <v>1924</v>
      </c>
      <c r="I542" s="109" t="s">
        <v>1925</v>
      </c>
      <c r="J542" s="90" t="s">
        <v>1926</v>
      </c>
      <c r="K542" s="90">
        <v>1</v>
      </c>
      <c r="L542" s="122">
        <v>44743</v>
      </c>
      <c r="M542" s="192">
        <v>44926</v>
      </c>
      <c r="N542" s="88">
        <f t="shared" si="183"/>
        <v>26.142857142857142</v>
      </c>
      <c r="O542" s="90" t="s">
        <v>1633</v>
      </c>
      <c r="P542" s="90">
        <v>1</v>
      </c>
      <c r="Q542" s="92">
        <f t="shared" si="173"/>
        <v>100</v>
      </c>
      <c r="R542" s="93">
        <f t="shared" si="174"/>
        <v>26.142857142857142</v>
      </c>
      <c r="S542" s="93">
        <f t="shared" si="175"/>
        <v>26.142857142857142</v>
      </c>
      <c r="T542" s="93">
        <f t="shared" si="176"/>
        <v>26.142857142857142</v>
      </c>
      <c r="U542" s="94" t="str">
        <f t="shared" si="177"/>
        <v>CUMPLIDA</v>
      </c>
      <c r="V542" s="94" t="str">
        <f t="shared" si="178"/>
        <v>CUMPLIDO</v>
      </c>
      <c r="W542" s="138" t="s">
        <v>138</v>
      </c>
      <c r="X542" s="81" t="str">
        <f t="shared" si="181"/>
        <v>H122R14</v>
      </c>
      <c r="Y542" s="95">
        <f t="shared" si="179"/>
        <v>1</v>
      </c>
      <c r="Z542" s="95" t="str">
        <f t="shared" si="182"/>
        <v>H122R14 - 1</v>
      </c>
      <c r="AA542" s="77">
        <f t="shared" si="168"/>
        <v>5</v>
      </c>
      <c r="AB542" s="77">
        <f t="shared" si="169"/>
        <v>5</v>
      </c>
      <c r="AC542" s="77" t="str">
        <f t="shared" si="180"/>
        <v>H122R14.</v>
      </c>
      <c r="AD542" s="77" t="str">
        <f t="shared" si="170"/>
        <v>H122R14</v>
      </c>
      <c r="AE542" s="141"/>
      <c r="AF542" s="141"/>
    </row>
    <row r="543" spans="1:32" s="2" customFormat="1" ht="350.1" customHeight="1" x14ac:dyDescent="0.2">
      <c r="A543" s="81" t="str">
        <f>IF(ISBLANK(D543),"",COUNTA($D$2:D543))</f>
        <v/>
      </c>
      <c r="B543" s="82">
        <f t="shared" si="184"/>
        <v>542</v>
      </c>
      <c r="C543" s="90"/>
      <c r="D543" s="90"/>
      <c r="E543" s="90" t="s">
        <v>15</v>
      </c>
      <c r="F543" s="109" t="s">
        <v>1922</v>
      </c>
      <c r="G543" s="109" t="s">
        <v>352</v>
      </c>
      <c r="H543" s="109" t="s">
        <v>1932</v>
      </c>
      <c r="I543" s="109" t="s">
        <v>1927</v>
      </c>
      <c r="J543" s="90" t="s">
        <v>1928</v>
      </c>
      <c r="K543" s="90">
        <v>1</v>
      </c>
      <c r="L543" s="122">
        <v>44743</v>
      </c>
      <c r="M543" s="192">
        <v>44926</v>
      </c>
      <c r="N543" s="88">
        <f t="shared" si="183"/>
        <v>26.142857142857142</v>
      </c>
      <c r="O543" s="90" t="s">
        <v>1633</v>
      </c>
      <c r="P543" s="90">
        <v>1</v>
      </c>
      <c r="Q543" s="92">
        <f t="shared" si="173"/>
        <v>100</v>
      </c>
      <c r="R543" s="93">
        <f t="shared" si="174"/>
        <v>26.142857142857142</v>
      </c>
      <c r="S543" s="93">
        <f t="shared" si="175"/>
        <v>26.142857142857142</v>
      </c>
      <c r="T543" s="93">
        <f t="shared" si="176"/>
        <v>26.142857142857142</v>
      </c>
      <c r="U543" s="94" t="str">
        <f t="shared" si="177"/>
        <v>CUMPLIDA</v>
      </c>
      <c r="V543" s="94" t="str">
        <f t="shared" si="178"/>
        <v/>
      </c>
      <c r="W543" s="138" t="s">
        <v>138</v>
      </c>
      <c r="X543" s="81" t="str">
        <f t="shared" si="181"/>
        <v>H122R14</v>
      </c>
      <c r="Y543" s="95">
        <f t="shared" si="179"/>
        <v>2</v>
      </c>
      <c r="Z543" s="95" t="str">
        <f t="shared" si="182"/>
        <v>H122R14 - 2</v>
      </c>
      <c r="AA543" s="77">
        <f t="shared" ref="AA543:AA571" si="185">IF(U543="VENCIDA",1,IF(U543="PRÓXIMA A VENCER",2,IF(U543="EN TERMINO",3,IF(U543="CON AVANCE",4,IF(U543="CUMPLIDA",5,)))))</f>
        <v>5</v>
      </c>
      <c r="AB543" s="77">
        <f t="shared" ref="AB543:AB571" si="186">IF(Y544=Y543+1,MIN(AA543,AB544),AA543)</f>
        <v>5</v>
      </c>
      <c r="AC543" s="77" t="str">
        <f t="shared" si="180"/>
        <v>H122R14.</v>
      </c>
      <c r="AD543" s="77" t="str">
        <f t="shared" ref="AD543:AD571" si="187">IFERROR(MID(AC543,1,FIND(".",AC543,1)-1),AC543)</f>
        <v>H122R14</v>
      </c>
      <c r="AE543" s="141"/>
      <c r="AF543" s="141"/>
    </row>
    <row r="544" spans="1:32" s="2" customFormat="1" ht="350.1" customHeight="1" x14ac:dyDescent="0.2">
      <c r="A544" s="81" t="str">
        <f>IF(ISBLANK(D544),"",COUNTA($D$2:D544))</f>
        <v/>
      </c>
      <c r="B544" s="82">
        <f t="shared" si="184"/>
        <v>543</v>
      </c>
      <c r="C544" s="90"/>
      <c r="D544" s="90"/>
      <c r="E544" s="90" t="s">
        <v>15</v>
      </c>
      <c r="F544" s="109" t="s">
        <v>1923</v>
      </c>
      <c r="G544" s="109" t="s">
        <v>352</v>
      </c>
      <c r="H544" s="109" t="s">
        <v>1929</v>
      </c>
      <c r="I544" s="109" t="s">
        <v>1930</v>
      </c>
      <c r="J544" s="90" t="s">
        <v>1931</v>
      </c>
      <c r="K544" s="90">
        <v>1</v>
      </c>
      <c r="L544" s="122">
        <v>44743</v>
      </c>
      <c r="M544" s="192">
        <v>44926</v>
      </c>
      <c r="N544" s="88">
        <f t="shared" si="183"/>
        <v>26.142857142857142</v>
      </c>
      <c r="O544" s="90" t="s">
        <v>1633</v>
      </c>
      <c r="P544" s="90">
        <v>1</v>
      </c>
      <c r="Q544" s="92">
        <f t="shared" si="173"/>
        <v>100</v>
      </c>
      <c r="R544" s="93">
        <f t="shared" si="174"/>
        <v>26.142857142857142</v>
      </c>
      <c r="S544" s="93">
        <f t="shared" si="175"/>
        <v>26.142857142857142</v>
      </c>
      <c r="T544" s="93">
        <f t="shared" si="176"/>
        <v>26.142857142857142</v>
      </c>
      <c r="U544" s="94" t="str">
        <f t="shared" si="177"/>
        <v>CUMPLIDA</v>
      </c>
      <c r="V544" s="94" t="str">
        <f t="shared" si="178"/>
        <v/>
      </c>
      <c r="W544" s="138" t="s">
        <v>138</v>
      </c>
      <c r="X544" s="81" t="str">
        <f t="shared" si="181"/>
        <v>H122R14</v>
      </c>
      <c r="Y544" s="95">
        <f t="shared" si="179"/>
        <v>3</v>
      </c>
      <c r="Z544" s="95" t="str">
        <f t="shared" si="182"/>
        <v>H122R14 - 3</v>
      </c>
      <c r="AA544" s="77">
        <f t="shared" si="185"/>
        <v>5</v>
      </c>
      <c r="AB544" s="77">
        <f t="shared" si="186"/>
        <v>5</v>
      </c>
      <c r="AC544" s="77" t="str">
        <f t="shared" si="180"/>
        <v>H122R14.</v>
      </c>
      <c r="AD544" s="77" t="str">
        <f t="shared" si="187"/>
        <v>H122R14</v>
      </c>
      <c r="AE544" s="141"/>
      <c r="AF544" s="141"/>
    </row>
    <row r="545" spans="1:32" s="2" customFormat="1" ht="350.1" customHeight="1" x14ac:dyDescent="0.2">
      <c r="A545" s="81">
        <f>IF(ISBLANK(D545),"",COUNTA($D$2:D545))</f>
        <v>433</v>
      </c>
      <c r="B545" s="82">
        <f t="shared" si="184"/>
        <v>544</v>
      </c>
      <c r="C545" s="90"/>
      <c r="D545" s="90" t="s">
        <v>793</v>
      </c>
      <c r="E545" s="90" t="s">
        <v>74</v>
      </c>
      <c r="F545" s="109" t="s">
        <v>324</v>
      </c>
      <c r="G545" s="109" t="s">
        <v>307</v>
      </c>
      <c r="H545" s="109" t="s">
        <v>606</v>
      </c>
      <c r="I545" s="109" t="s">
        <v>300</v>
      </c>
      <c r="J545" s="90" t="s">
        <v>39</v>
      </c>
      <c r="K545" s="90">
        <v>4</v>
      </c>
      <c r="L545" s="122">
        <v>43040</v>
      </c>
      <c r="M545" s="192">
        <v>43403</v>
      </c>
      <c r="N545" s="88">
        <f t="shared" si="183"/>
        <v>51.857142857142854</v>
      </c>
      <c r="O545" s="90" t="s">
        <v>297</v>
      </c>
      <c r="P545" s="90">
        <v>4</v>
      </c>
      <c r="Q545" s="92">
        <f t="shared" si="173"/>
        <v>100</v>
      </c>
      <c r="R545" s="93">
        <f t="shared" si="174"/>
        <v>51.857142857142854</v>
      </c>
      <c r="S545" s="93">
        <f t="shared" si="175"/>
        <v>51.857142857142854</v>
      </c>
      <c r="T545" s="93">
        <f t="shared" si="176"/>
        <v>51.857142857142854</v>
      </c>
      <c r="U545" s="94" t="str">
        <f t="shared" si="177"/>
        <v>CUMPLIDA</v>
      </c>
      <c r="V545" s="94" t="str">
        <f t="shared" si="178"/>
        <v>CUMPLIDO</v>
      </c>
      <c r="W545" s="138" t="s">
        <v>138</v>
      </c>
      <c r="X545" s="81" t="str">
        <f t="shared" si="181"/>
        <v>H123R14</v>
      </c>
      <c r="Y545" s="95">
        <f t="shared" si="179"/>
        <v>1</v>
      </c>
      <c r="Z545" s="95" t="str">
        <f t="shared" si="182"/>
        <v>H123R14 - 1</v>
      </c>
      <c r="AA545" s="77">
        <f t="shared" si="185"/>
        <v>5</v>
      </c>
      <c r="AB545" s="77">
        <f t="shared" si="186"/>
        <v>5</v>
      </c>
      <c r="AC545" s="77" t="str">
        <f t="shared" si="180"/>
        <v>H123R14.</v>
      </c>
      <c r="AD545" s="77" t="str">
        <f t="shared" si="187"/>
        <v>H123R14</v>
      </c>
      <c r="AE545" s="141"/>
      <c r="AF545" s="141"/>
    </row>
    <row r="546" spans="1:32" s="2" customFormat="1" ht="350.1" customHeight="1" x14ac:dyDescent="0.2">
      <c r="A546" s="81" t="str">
        <f>IF(ISBLANK(D546),"",COUNTA($D$2:D546))</f>
        <v/>
      </c>
      <c r="B546" s="82">
        <f t="shared" si="184"/>
        <v>545</v>
      </c>
      <c r="C546" s="90"/>
      <c r="D546" s="90"/>
      <c r="E546" s="90" t="s">
        <v>74</v>
      </c>
      <c r="F546" s="109" t="s">
        <v>325</v>
      </c>
      <c r="G546" s="109" t="s">
        <v>307</v>
      </c>
      <c r="H546" s="109" t="s">
        <v>1109</v>
      </c>
      <c r="I546" s="90" t="s">
        <v>1104</v>
      </c>
      <c r="J546" s="90" t="s">
        <v>1105</v>
      </c>
      <c r="K546" s="90">
        <v>1</v>
      </c>
      <c r="L546" s="122">
        <v>43859</v>
      </c>
      <c r="M546" s="192">
        <v>43921</v>
      </c>
      <c r="N546" s="88">
        <f t="shared" si="183"/>
        <v>8.8571428571428577</v>
      </c>
      <c r="O546" s="90" t="s">
        <v>315</v>
      </c>
      <c r="P546" s="90">
        <v>1</v>
      </c>
      <c r="Q546" s="92">
        <f t="shared" si="173"/>
        <v>100</v>
      </c>
      <c r="R546" s="93">
        <f t="shared" si="174"/>
        <v>8.8571428571428577</v>
      </c>
      <c r="S546" s="93">
        <f t="shared" si="175"/>
        <v>8.8571428571428577</v>
      </c>
      <c r="T546" s="93">
        <f t="shared" si="176"/>
        <v>8.8571428571428577</v>
      </c>
      <c r="U546" s="94" t="str">
        <f t="shared" si="177"/>
        <v>CUMPLIDA</v>
      </c>
      <c r="V546" s="94" t="str">
        <f t="shared" si="178"/>
        <v/>
      </c>
      <c r="W546" s="138" t="s">
        <v>138</v>
      </c>
      <c r="X546" s="81" t="str">
        <f t="shared" si="181"/>
        <v>H123R14</v>
      </c>
      <c r="Y546" s="95">
        <f t="shared" si="179"/>
        <v>2</v>
      </c>
      <c r="Z546" s="95" t="str">
        <f t="shared" si="182"/>
        <v>H123R14 - 2</v>
      </c>
      <c r="AA546" s="77">
        <f t="shared" si="185"/>
        <v>5</v>
      </c>
      <c r="AB546" s="77">
        <f t="shared" si="186"/>
        <v>5</v>
      </c>
      <c r="AC546" s="77" t="str">
        <f t="shared" si="180"/>
        <v>H123R14.</v>
      </c>
      <c r="AD546" s="77" t="str">
        <f t="shared" si="187"/>
        <v>H123R14</v>
      </c>
      <c r="AE546" s="141"/>
      <c r="AF546" s="141"/>
    </row>
    <row r="547" spans="1:32" s="2" customFormat="1" ht="350.1" customHeight="1" x14ac:dyDescent="0.2">
      <c r="A547" s="81" t="str">
        <f>IF(ISBLANK(D547),"",COUNTA($D$2:D547))</f>
        <v/>
      </c>
      <c r="B547" s="82">
        <f t="shared" si="184"/>
        <v>546</v>
      </c>
      <c r="C547" s="90"/>
      <c r="D547" s="90"/>
      <c r="E547" s="90" t="s">
        <v>74</v>
      </c>
      <c r="F547" s="109" t="s">
        <v>353</v>
      </c>
      <c r="G547" s="109" t="s">
        <v>307</v>
      </c>
      <c r="H547" s="109" t="s">
        <v>1933</v>
      </c>
      <c r="I547" s="109" t="s">
        <v>1913</v>
      </c>
      <c r="J547" s="90" t="s">
        <v>1914</v>
      </c>
      <c r="K547" s="90">
        <v>5</v>
      </c>
      <c r="L547" s="122">
        <v>44743</v>
      </c>
      <c r="M547" s="192">
        <v>44926</v>
      </c>
      <c r="N547" s="88">
        <f t="shared" si="183"/>
        <v>26.142857142857142</v>
      </c>
      <c r="O547" s="90" t="s">
        <v>1633</v>
      </c>
      <c r="P547" s="90">
        <v>5</v>
      </c>
      <c r="Q547" s="92">
        <f t="shared" si="173"/>
        <v>100</v>
      </c>
      <c r="R547" s="93">
        <f t="shared" si="174"/>
        <v>26.142857142857142</v>
      </c>
      <c r="S547" s="93">
        <f t="shared" si="175"/>
        <v>26.142857142857142</v>
      </c>
      <c r="T547" s="93">
        <f t="shared" si="176"/>
        <v>26.142857142857142</v>
      </c>
      <c r="U547" s="94" t="str">
        <f t="shared" si="177"/>
        <v>CUMPLIDA</v>
      </c>
      <c r="V547" s="94" t="str">
        <f t="shared" si="178"/>
        <v/>
      </c>
      <c r="W547" s="138" t="s">
        <v>138</v>
      </c>
      <c r="X547" s="81" t="str">
        <f t="shared" si="181"/>
        <v>H123R14</v>
      </c>
      <c r="Y547" s="95">
        <f t="shared" si="179"/>
        <v>3</v>
      </c>
      <c r="Z547" s="95" t="str">
        <f t="shared" si="182"/>
        <v>H123R14 - 3</v>
      </c>
      <c r="AA547" s="77">
        <f t="shared" si="185"/>
        <v>5</v>
      </c>
      <c r="AB547" s="77">
        <f t="shared" si="186"/>
        <v>5</v>
      </c>
      <c r="AC547" s="77" t="str">
        <f t="shared" si="180"/>
        <v>H123R14.</v>
      </c>
      <c r="AD547" s="77" t="str">
        <f t="shared" si="187"/>
        <v>H123R14</v>
      </c>
      <c r="AE547" s="141"/>
      <c r="AF547" s="141"/>
    </row>
    <row r="548" spans="1:32" s="2" customFormat="1" ht="350.1" customHeight="1" x14ac:dyDescent="0.2">
      <c r="A548" s="81">
        <f>IF(ISBLANK(D548),"",COUNTA($D$2:D548))</f>
        <v>434</v>
      </c>
      <c r="B548" s="82">
        <f t="shared" si="184"/>
        <v>547</v>
      </c>
      <c r="C548" s="90"/>
      <c r="D548" s="90" t="s">
        <v>677</v>
      </c>
      <c r="E548" s="90" t="s">
        <v>74</v>
      </c>
      <c r="F548" s="109" t="s">
        <v>1934</v>
      </c>
      <c r="G548" s="109" t="s">
        <v>366</v>
      </c>
      <c r="H548" s="109" t="s">
        <v>1939</v>
      </c>
      <c r="I548" s="109" t="s">
        <v>1936</v>
      </c>
      <c r="J548" s="90" t="s">
        <v>1937</v>
      </c>
      <c r="K548" s="90">
        <v>1</v>
      </c>
      <c r="L548" s="122">
        <v>44743</v>
      </c>
      <c r="M548" s="192">
        <v>44926</v>
      </c>
      <c r="N548" s="88">
        <f t="shared" si="183"/>
        <v>26.142857142857142</v>
      </c>
      <c r="O548" s="90" t="s">
        <v>1633</v>
      </c>
      <c r="P548" s="90">
        <v>1</v>
      </c>
      <c r="Q548" s="92">
        <f t="shared" si="173"/>
        <v>100</v>
      </c>
      <c r="R548" s="93">
        <f t="shared" si="174"/>
        <v>26.142857142857142</v>
      </c>
      <c r="S548" s="93">
        <f t="shared" si="175"/>
        <v>26.142857142857142</v>
      </c>
      <c r="T548" s="93">
        <f t="shared" si="176"/>
        <v>26.142857142857142</v>
      </c>
      <c r="U548" s="94" t="str">
        <f t="shared" si="177"/>
        <v>CUMPLIDA</v>
      </c>
      <c r="V548" s="94" t="str">
        <f t="shared" si="178"/>
        <v>CUMPLIDO</v>
      </c>
      <c r="W548" s="138" t="s">
        <v>138</v>
      </c>
      <c r="X548" s="81" t="str">
        <f t="shared" si="181"/>
        <v>H124R14</v>
      </c>
      <c r="Y548" s="95">
        <f t="shared" si="179"/>
        <v>1</v>
      </c>
      <c r="Z548" s="95" t="str">
        <f t="shared" si="182"/>
        <v>H124R14 - 1</v>
      </c>
      <c r="AA548" s="77">
        <f t="shared" si="185"/>
        <v>5</v>
      </c>
      <c r="AB548" s="77">
        <f t="shared" si="186"/>
        <v>5</v>
      </c>
      <c r="AC548" s="77" t="str">
        <f t="shared" si="180"/>
        <v>H124R14.</v>
      </c>
      <c r="AD548" s="77" t="str">
        <f t="shared" si="187"/>
        <v>H124R14</v>
      </c>
      <c r="AE548" s="141"/>
      <c r="AF548" s="141"/>
    </row>
    <row r="549" spans="1:32" s="2" customFormat="1" ht="350.1" customHeight="1" x14ac:dyDescent="0.2">
      <c r="A549" s="81" t="str">
        <f>IF(ISBLANK(D549),"",COUNTA($D$2:D549))</f>
        <v/>
      </c>
      <c r="B549" s="82">
        <f t="shared" si="184"/>
        <v>548</v>
      </c>
      <c r="C549" s="90"/>
      <c r="D549" s="90"/>
      <c r="E549" s="90" t="s">
        <v>74</v>
      </c>
      <c r="F549" s="109" t="s">
        <v>1935</v>
      </c>
      <c r="G549" s="109" t="s">
        <v>366</v>
      </c>
      <c r="H549" s="109" t="s">
        <v>1940</v>
      </c>
      <c r="I549" s="109" t="s">
        <v>1938</v>
      </c>
      <c r="J549" s="90" t="s">
        <v>1941</v>
      </c>
      <c r="K549" s="90">
        <v>1</v>
      </c>
      <c r="L549" s="122">
        <v>44743</v>
      </c>
      <c r="M549" s="192">
        <v>44926</v>
      </c>
      <c r="N549" s="88">
        <f t="shared" ref="N549" si="188">(+M549-L549)/7</f>
        <v>26.142857142857142</v>
      </c>
      <c r="O549" s="90" t="s">
        <v>1633</v>
      </c>
      <c r="P549" s="90">
        <v>1</v>
      </c>
      <c r="Q549" s="92">
        <f t="shared" si="173"/>
        <v>100</v>
      </c>
      <c r="R549" s="93">
        <f t="shared" si="174"/>
        <v>26.142857142857142</v>
      </c>
      <c r="S549" s="93">
        <f t="shared" si="175"/>
        <v>26.142857142857142</v>
      </c>
      <c r="T549" s="93">
        <f t="shared" si="176"/>
        <v>26.142857142857142</v>
      </c>
      <c r="U549" s="94" t="str">
        <f t="shared" si="177"/>
        <v>CUMPLIDA</v>
      </c>
      <c r="V549" s="94" t="str">
        <f t="shared" si="178"/>
        <v/>
      </c>
      <c r="W549" s="138" t="s">
        <v>138</v>
      </c>
      <c r="X549" s="81" t="str">
        <f t="shared" si="181"/>
        <v>H124R14</v>
      </c>
      <c r="Y549" s="95">
        <f t="shared" si="179"/>
        <v>2</v>
      </c>
      <c r="Z549" s="95" t="str">
        <f t="shared" si="182"/>
        <v>H124R14 - 2</v>
      </c>
      <c r="AA549" s="77">
        <f t="shared" si="185"/>
        <v>5</v>
      </c>
      <c r="AB549" s="77">
        <f t="shared" si="186"/>
        <v>5</v>
      </c>
      <c r="AC549" s="77" t="str">
        <f t="shared" si="180"/>
        <v>H124R14.</v>
      </c>
      <c r="AD549" s="77" t="str">
        <f t="shared" si="187"/>
        <v>H124R14</v>
      </c>
      <c r="AE549" s="141"/>
      <c r="AF549" s="141"/>
    </row>
    <row r="550" spans="1:32" s="2" customFormat="1" ht="350.1" customHeight="1" x14ac:dyDescent="0.2">
      <c r="A550" s="81">
        <f>IF(ISBLANK(D550),"",COUNTA($D$2:D550))</f>
        <v>435</v>
      </c>
      <c r="B550" s="82">
        <f t="shared" si="184"/>
        <v>549</v>
      </c>
      <c r="C550" s="90"/>
      <c r="D550" s="90" t="s">
        <v>676</v>
      </c>
      <c r="E550" s="90" t="s">
        <v>15</v>
      </c>
      <c r="F550" s="109" t="s">
        <v>2309</v>
      </c>
      <c r="G550" s="109" t="s">
        <v>73</v>
      </c>
      <c r="H550" s="109" t="s">
        <v>2312</v>
      </c>
      <c r="I550" s="109" t="s">
        <v>2313</v>
      </c>
      <c r="J550" s="90" t="s">
        <v>2316</v>
      </c>
      <c r="K550" s="95">
        <v>1</v>
      </c>
      <c r="L550" s="145">
        <v>44835</v>
      </c>
      <c r="M550" s="205">
        <v>45016</v>
      </c>
      <c r="N550" s="88">
        <f t="shared" si="183"/>
        <v>25.857142857142858</v>
      </c>
      <c r="O550" s="90" t="s">
        <v>2319</v>
      </c>
      <c r="P550" s="90">
        <v>0</v>
      </c>
      <c r="Q550" s="92">
        <f t="shared" si="173"/>
        <v>0</v>
      </c>
      <c r="R550" s="93">
        <f t="shared" si="174"/>
        <v>0</v>
      </c>
      <c r="S550" s="93">
        <f t="shared" si="175"/>
        <v>0</v>
      </c>
      <c r="T550" s="93">
        <f t="shared" si="176"/>
        <v>25.857142857142858</v>
      </c>
      <c r="U550" s="94" t="str">
        <f t="shared" si="177"/>
        <v>VENCIDA</v>
      </c>
      <c r="V550" s="94" t="str">
        <f t="shared" si="178"/>
        <v>VENCIDO</v>
      </c>
      <c r="W550" s="138" t="s">
        <v>138</v>
      </c>
      <c r="X550" s="81" t="str">
        <f t="shared" si="181"/>
        <v>H126R14</v>
      </c>
      <c r="Y550" s="95">
        <f t="shared" si="179"/>
        <v>1</v>
      </c>
      <c r="Z550" s="95" t="str">
        <f t="shared" si="182"/>
        <v>H126R14 - 1</v>
      </c>
      <c r="AA550" s="77">
        <f t="shared" si="185"/>
        <v>1</v>
      </c>
      <c r="AB550" s="77">
        <f t="shared" si="186"/>
        <v>1</v>
      </c>
      <c r="AC550" s="77" t="str">
        <f t="shared" si="180"/>
        <v>H126R14.</v>
      </c>
      <c r="AD550" s="77" t="str">
        <f t="shared" si="187"/>
        <v>H126R14</v>
      </c>
      <c r="AE550" s="141"/>
      <c r="AF550" s="141"/>
    </row>
    <row r="551" spans="1:32" s="2" customFormat="1" ht="350.1" customHeight="1" x14ac:dyDescent="0.2">
      <c r="A551" s="81" t="str">
        <f>IF(ISBLANK(D551),"",COUNTA($D$2:D551))</f>
        <v/>
      </c>
      <c r="B551" s="82">
        <f t="shared" si="184"/>
        <v>550</v>
      </c>
      <c r="C551" s="90"/>
      <c r="D551" s="90"/>
      <c r="E551" s="90" t="s">
        <v>15</v>
      </c>
      <c r="F551" s="109" t="s">
        <v>2310</v>
      </c>
      <c r="G551" s="109" t="s">
        <v>73</v>
      </c>
      <c r="H551" s="109" t="s">
        <v>2312</v>
      </c>
      <c r="I551" s="109" t="s">
        <v>2314</v>
      </c>
      <c r="J551" s="90" t="s">
        <v>2317</v>
      </c>
      <c r="K551" s="95">
        <v>4</v>
      </c>
      <c r="L551" s="145">
        <v>44835</v>
      </c>
      <c r="M551" s="205">
        <v>45016</v>
      </c>
      <c r="N551" s="88">
        <f t="shared" si="183"/>
        <v>25.857142857142858</v>
      </c>
      <c r="O551" s="90" t="s">
        <v>2334</v>
      </c>
      <c r="P551" s="90">
        <v>0</v>
      </c>
      <c r="Q551" s="92">
        <f t="shared" si="173"/>
        <v>0</v>
      </c>
      <c r="R551" s="93">
        <f t="shared" si="174"/>
        <v>0</v>
      </c>
      <c r="S551" s="93">
        <f t="shared" si="175"/>
        <v>0</v>
      </c>
      <c r="T551" s="93">
        <f t="shared" si="176"/>
        <v>25.857142857142858</v>
      </c>
      <c r="U551" s="94" t="str">
        <f t="shared" si="177"/>
        <v>VENCIDA</v>
      </c>
      <c r="V551" s="94" t="str">
        <f t="shared" si="178"/>
        <v/>
      </c>
      <c r="W551" s="138" t="s">
        <v>138</v>
      </c>
      <c r="X551" s="81" t="str">
        <f t="shared" si="181"/>
        <v>H126R14</v>
      </c>
      <c r="Y551" s="95">
        <f t="shared" si="179"/>
        <v>2</v>
      </c>
      <c r="Z551" s="95" t="str">
        <f t="shared" si="182"/>
        <v>H126R14 - 2</v>
      </c>
      <c r="AA551" s="77">
        <f t="shared" si="185"/>
        <v>1</v>
      </c>
      <c r="AB551" s="77">
        <f t="shared" si="186"/>
        <v>1</v>
      </c>
      <c r="AC551" s="77" t="str">
        <f t="shared" si="180"/>
        <v>H126R14.</v>
      </c>
      <c r="AD551" s="77" t="str">
        <f t="shared" si="187"/>
        <v>H126R14</v>
      </c>
      <c r="AE551" s="141"/>
      <c r="AF551" s="141"/>
    </row>
    <row r="552" spans="1:32" s="2" customFormat="1" ht="350.1" customHeight="1" x14ac:dyDescent="0.2">
      <c r="A552" s="81" t="str">
        <f>IF(ISBLANK(D552),"",COUNTA($D$2:D552))</f>
        <v/>
      </c>
      <c r="B552" s="82">
        <f t="shared" si="184"/>
        <v>551</v>
      </c>
      <c r="C552" s="90"/>
      <c r="D552" s="90"/>
      <c r="E552" s="90" t="s">
        <v>15</v>
      </c>
      <c r="F552" s="109" t="s">
        <v>2311</v>
      </c>
      <c r="G552" s="109" t="s">
        <v>73</v>
      </c>
      <c r="H552" s="109" t="s">
        <v>2312</v>
      </c>
      <c r="I552" s="109" t="s">
        <v>2315</v>
      </c>
      <c r="J552" s="90" t="s">
        <v>2318</v>
      </c>
      <c r="K552" s="95">
        <v>7</v>
      </c>
      <c r="L552" s="145">
        <v>44835</v>
      </c>
      <c r="M552" s="205">
        <v>45199</v>
      </c>
      <c r="N552" s="88">
        <f t="shared" si="183"/>
        <v>52</v>
      </c>
      <c r="O552" s="90" t="s">
        <v>2333</v>
      </c>
      <c r="P552" s="90">
        <v>0</v>
      </c>
      <c r="Q552" s="92">
        <f t="shared" si="173"/>
        <v>0</v>
      </c>
      <c r="R552" s="93">
        <f t="shared" si="174"/>
        <v>0</v>
      </c>
      <c r="S552" s="93">
        <f t="shared" si="175"/>
        <v>0</v>
      </c>
      <c r="T552" s="93">
        <f t="shared" si="176"/>
        <v>0</v>
      </c>
      <c r="U552" s="94" t="str">
        <f t="shared" si="177"/>
        <v>EN TERMINO</v>
      </c>
      <c r="V552" s="94" t="str">
        <f t="shared" si="178"/>
        <v/>
      </c>
      <c r="W552" s="138" t="s">
        <v>138</v>
      </c>
      <c r="X552" s="81" t="str">
        <f t="shared" si="181"/>
        <v>H126R14</v>
      </c>
      <c r="Y552" s="95">
        <f t="shared" si="179"/>
        <v>3</v>
      </c>
      <c r="Z552" s="95" t="str">
        <f t="shared" si="182"/>
        <v>H126R14 - 3</v>
      </c>
      <c r="AA552" s="77">
        <f t="shared" si="185"/>
        <v>3</v>
      </c>
      <c r="AB552" s="77">
        <f t="shared" si="186"/>
        <v>1</v>
      </c>
      <c r="AC552" s="77" t="str">
        <f t="shared" si="180"/>
        <v>H126R14.</v>
      </c>
      <c r="AD552" s="77" t="str">
        <f t="shared" si="187"/>
        <v>H126R14</v>
      </c>
      <c r="AE552" s="141"/>
      <c r="AF552" s="141"/>
    </row>
    <row r="553" spans="1:32" s="2" customFormat="1" ht="350.1" customHeight="1" x14ac:dyDescent="0.2">
      <c r="A553" s="81" t="str">
        <f>IF(ISBLANK(D553),"",COUNTA($D$2:D553))</f>
        <v/>
      </c>
      <c r="B553" s="82">
        <f t="shared" si="184"/>
        <v>552</v>
      </c>
      <c r="C553" s="90"/>
      <c r="D553" s="90"/>
      <c r="E553" s="90" t="s">
        <v>15</v>
      </c>
      <c r="F553" s="109" t="s">
        <v>2320</v>
      </c>
      <c r="G553" s="109" t="s">
        <v>73</v>
      </c>
      <c r="H553" s="109" t="s">
        <v>2324</v>
      </c>
      <c r="I553" s="109" t="s">
        <v>2325</v>
      </c>
      <c r="J553" s="90" t="s">
        <v>2329</v>
      </c>
      <c r="K553" s="95">
        <v>1</v>
      </c>
      <c r="L553" s="145">
        <v>44835</v>
      </c>
      <c r="M553" s="205">
        <v>45016</v>
      </c>
      <c r="N553" s="88">
        <f t="shared" ref="N553:N556" si="189">(+M553-L553)/7</f>
        <v>25.857142857142858</v>
      </c>
      <c r="O553" s="90" t="s">
        <v>2335</v>
      </c>
      <c r="P553" s="90">
        <v>0</v>
      </c>
      <c r="Q553" s="92">
        <f t="shared" si="173"/>
        <v>0</v>
      </c>
      <c r="R553" s="93">
        <f t="shared" si="174"/>
        <v>0</v>
      </c>
      <c r="S553" s="93">
        <f t="shared" si="175"/>
        <v>0</v>
      </c>
      <c r="T553" s="93">
        <f t="shared" si="176"/>
        <v>25.857142857142858</v>
      </c>
      <c r="U553" s="94" t="str">
        <f t="shared" si="177"/>
        <v>VENCIDA</v>
      </c>
      <c r="V553" s="94" t="str">
        <f t="shared" si="178"/>
        <v/>
      </c>
      <c r="W553" s="138" t="s">
        <v>138</v>
      </c>
      <c r="X553" s="81" t="str">
        <f t="shared" si="181"/>
        <v>H126R14</v>
      </c>
      <c r="Y553" s="95">
        <f t="shared" si="179"/>
        <v>4</v>
      </c>
      <c r="Z553" s="95" t="str">
        <f t="shared" si="182"/>
        <v>H126R14 - 4</v>
      </c>
      <c r="AA553" s="77">
        <f t="shared" si="185"/>
        <v>1</v>
      </c>
      <c r="AB553" s="77">
        <f t="shared" si="186"/>
        <v>1</v>
      </c>
      <c r="AC553" s="77" t="str">
        <f t="shared" si="180"/>
        <v>H126R14.</v>
      </c>
      <c r="AD553" s="77" t="str">
        <f t="shared" si="187"/>
        <v>H126R14</v>
      </c>
      <c r="AE553" s="141"/>
      <c r="AF553" s="141"/>
    </row>
    <row r="554" spans="1:32" s="2" customFormat="1" ht="350.1" customHeight="1" x14ac:dyDescent="0.2">
      <c r="A554" s="81" t="str">
        <f>IF(ISBLANK(D554),"",COUNTA($D$2:D554))</f>
        <v/>
      </c>
      <c r="B554" s="82">
        <f t="shared" si="184"/>
        <v>553</v>
      </c>
      <c r="C554" s="90"/>
      <c r="D554" s="90"/>
      <c r="E554" s="90" t="s">
        <v>15</v>
      </c>
      <c r="F554" s="109" t="s">
        <v>2321</v>
      </c>
      <c r="G554" s="109" t="s">
        <v>73</v>
      </c>
      <c r="H554" s="109" t="s">
        <v>2324</v>
      </c>
      <c r="I554" s="109" t="s">
        <v>2326</v>
      </c>
      <c r="J554" s="90" t="s">
        <v>2330</v>
      </c>
      <c r="K554" s="95">
        <v>4</v>
      </c>
      <c r="L554" s="145">
        <v>44835</v>
      </c>
      <c r="M554" s="205">
        <v>45199</v>
      </c>
      <c r="N554" s="88">
        <f t="shared" si="189"/>
        <v>52</v>
      </c>
      <c r="O554" s="90" t="s">
        <v>2336</v>
      </c>
      <c r="P554" s="90">
        <v>0</v>
      </c>
      <c r="Q554" s="92">
        <f t="shared" si="173"/>
        <v>0</v>
      </c>
      <c r="R554" s="93">
        <f t="shared" si="174"/>
        <v>0</v>
      </c>
      <c r="S554" s="93">
        <f t="shared" si="175"/>
        <v>0</v>
      </c>
      <c r="T554" s="93">
        <f t="shared" si="176"/>
        <v>0</v>
      </c>
      <c r="U554" s="94" t="str">
        <f t="shared" si="177"/>
        <v>EN TERMINO</v>
      </c>
      <c r="V554" s="94" t="str">
        <f t="shared" si="178"/>
        <v/>
      </c>
      <c r="W554" s="138" t="s">
        <v>138</v>
      </c>
      <c r="X554" s="81" t="str">
        <f t="shared" si="181"/>
        <v>H126R14</v>
      </c>
      <c r="Y554" s="95">
        <f t="shared" si="179"/>
        <v>5</v>
      </c>
      <c r="Z554" s="95" t="str">
        <f t="shared" si="182"/>
        <v>H126R14 - 5</v>
      </c>
      <c r="AA554" s="77">
        <f t="shared" si="185"/>
        <v>3</v>
      </c>
      <c r="AB554" s="77">
        <f t="shared" si="186"/>
        <v>3</v>
      </c>
      <c r="AC554" s="77" t="str">
        <f t="shared" si="180"/>
        <v>H126R14.</v>
      </c>
      <c r="AD554" s="77" t="str">
        <f t="shared" si="187"/>
        <v>H126R14</v>
      </c>
      <c r="AE554" s="141"/>
      <c r="AF554" s="141"/>
    </row>
    <row r="555" spans="1:32" s="2" customFormat="1" ht="350.1" customHeight="1" x14ac:dyDescent="0.2">
      <c r="A555" s="81" t="str">
        <f>IF(ISBLANK(D555),"",COUNTA($D$2:D555))</f>
        <v/>
      </c>
      <c r="B555" s="82">
        <f t="shared" si="184"/>
        <v>554</v>
      </c>
      <c r="C555" s="90"/>
      <c r="D555" s="90"/>
      <c r="E555" s="90" t="s">
        <v>15</v>
      </c>
      <c r="F555" s="109" t="s">
        <v>2322</v>
      </c>
      <c r="G555" s="109" t="s">
        <v>73</v>
      </c>
      <c r="H555" s="109" t="s">
        <v>2324</v>
      </c>
      <c r="I555" s="109" t="s">
        <v>2327</v>
      </c>
      <c r="J555" s="90" t="s">
        <v>2331</v>
      </c>
      <c r="K555" s="95">
        <v>3</v>
      </c>
      <c r="L555" s="145">
        <v>44835</v>
      </c>
      <c r="M555" s="205">
        <v>45199</v>
      </c>
      <c r="N555" s="88">
        <f t="shared" si="189"/>
        <v>52</v>
      </c>
      <c r="O555" s="90" t="s">
        <v>2334</v>
      </c>
      <c r="P555" s="90">
        <v>0</v>
      </c>
      <c r="Q555" s="92">
        <f t="shared" si="173"/>
        <v>0</v>
      </c>
      <c r="R555" s="93">
        <f t="shared" si="174"/>
        <v>0</v>
      </c>
      <c r="S555" s="93">
        <f t="shared" si="175"/>
        <v>0</v>
      </c>
      <c r="T555" s="93">
        <f t="shared" si="176"/>
        <v>0</v>
      </c>
      <c r="U555" s="94" t="str">
        <f t="shared" si="177"/>
        <v>EN TERMINO</v>
      </c>
      <c r="V555" s="94" t="str">
        <f t="shared" si="178"/>
        <v/>
      </c>
      <c r="W555" s="138" t="s">
        <v>138</v>
      </c>
      <c r="X555" s="81" t="str">
        <f t="shared" si="181"/>
        <v>H126R14</v>
      </c>
      <c r="Y555" s="95">
        <f t="shared" si="179"/>
        <v>6</v>
      </c>
      <c r="Z555" s="95" t="str">
        <f t="shared" si="182"/>
        <v>H126R14 - 6</v>
      </c>
      <c r="AA555" s="77">
        <f t="shared" si="185"/>
        <v>3</v>
      </c>
      <c r="AB555" s="77">
        <f t="shared" si="186"/>
        <v>3</v>
      </c>
      <c r="AC555" s="77" t="str">
        <f t="shared" si="180"/>
        <v>H126R14.</v>
      </c>
      <c r="AD555" s="77" t="str">
        <f t="shared" si="187"/>
        <v>H126R14</v>
      </c>
      <c r="AE555" s="141"/>
      <c r="AF555" s="141"/>
    </row>
    <row r="556" spans="1:32" s="2" customFormat="1" ht="350.1" customHeight="1" x14ac:dyDescent="0.2">
      <c r="A556" s="81" t="str">
        <f>IF(ISBLANK(D556),"",COUNTA($D$2:D556))</f>
        <v/>
      </c>
      <c r="B556" s="82">
        <f t="shared" si="184"/>
        <v>555</v>
      </c>
      <c r="C556" s="90"/>
      <c r="D556" s="90"/>
      <c r="E556" s="90" t="s">
        <v>15</v>
      </c>
      <c r="F556" s="109" t="s">
        <v>2323</v>
      </c>
      <c r="G556" s="109" t="s">
        <v>73</v>
      </c>
      <c r="H556" s="109" t="s">
        <v>2324</v>
      </c>
      <c r="I556" s="109" t="s">
        <v>2328</v>
      </c>
      <c r="J556" s="90" t="s">
        <v>2332</v>
      </c>
      <c r="K556" s="95">
        <v>3</v>
      </c>
      <c r="L556" s="145">
        <v>44835</v>
      </c>
      <c r="M556" s="205">
        <v>45199</v>
      </c>
      <c r="N556" s="88">
        <f t="shared" si="189"/>
        <v>52</v>
      </c>
      <c r="O556" s="90" t="s">
        <v>2337</v>
      </c>
      <c r="P556" s="90">
        <v>0</v>
      </c>
      <c r="Q556" s="92">
        <f t="shared" si="173"/>
        <v>0</v>
      </c>
      <c r="R556" s="93">
        <f t="shared" si="174"/>
        <v>0</v>
      </c>
      <c r="S556" s="93">
        <f t="shared" si="175"/>
        <v>0</v>
      </c>
      <c r="T556" s="93">
        <f t="shared" si="176"/>
        <v>0</v>
      </c>
      <c r="U556" s="94" t="str">
        <f t="shared" si="177"/>
        <v>EN TERMINO</v>
      </c>
      <c r="V556" s="94" t="str">
        <f t="shared" si="178"/>
        <v/>
      </c>
      <c r="W556" s="138" t="s">
        <v>138</v>
      </c>
      <c r="X556" s="81" t="str">
        <f t="shared" si="181"/>
        <v>H126R14</v>
      </c>
      <c r="Y556" s="95">
        <f t="shared" si="179"/>
        <v>7</v>
      </c>
      <c r="Z556" s="95" t="str">
        <f t="shared" si="182"/>
        <v>H126R14 - 7</v>
      </c>
      <c r="AA556" s="77">
        <f t="shared" si="185"/>
        <v>3</v>
      </c>
      <c r="AB556" s="77">
        <f t="shared" si="186"/>
        <v>3</v>
      </c>
      <c r="AC556" s="77" t="str">
        <f t="shared" si="180"/>
        <v>H126R14.</v>
      </c>
      <c r="AD556" s="77" t="str">
        <f t="shared" si="187"/>
        <v>H126R14</v>
      </c>
      <c r="AE556" s="141"/>
      <c r="AF556" s="141"/>
    </row>
    <row r="557" spans="1:32" s="2" customFormat="1" ht="350.1" customHeight="1" x14ac:dyDescent="0.2">
      <c r="A557" s="81">
        <f>IF(ISBLANK(D557),"",COUNTA($D$2:D557))</f>
        <v>436</v>
      </c>
      <c r="B557" s="82">
        <f t="shared" si="184"/>
        <v>556</v>
      </c>
      <c r="C557" s="90"/>
      <c r="D557" s="90" t="s">
        <v>677</v>
      </c>
      <c r="E557" s="90" t="s">
        <v>15</v>
      </c>
      <c r="F557" s="109" t="s">
        <v>608</v>
      </c>
      <c r="G557" s="109" t="s">
        <v>75</v>
      </c>
      <c r="H557" s="109" t="s">
        <v>607</v>
      </c>
      <c r="I557" s="109" t="s">
        <v>302</v>
      </c>
      <c r="J557" s="90" t="s">
        <v>326</v>
      </c>
      <c r="K557" s="90">
        <v>4</v>
      </c>
      <c r="L557" s="122">
        <v>43040</v>
      </c>
      <c r="M557" s="192">
        <v>43403</v>
      </c>
      <c r="N557" s="88">
        <f t="shared" si="183"/>
        <v>51.857142857142854</v>
      </c>
      <c r="O557" s="90" t="s">
        <v>1650</v>
      </c>
      <c r="P557" s="90">
        <v>4</v>
      </c>
      <c r="Q557" s="92">
        <f t="shared" si="173"/>
        <v>100</v>
      </c>
      <c r="R557" s="93">
        <f t="shared" si="174"/>
        <v>51.857142857142854</v>
      </c>
      <c r="S557" s="93">
        <f t="shared" si="175"/>
        <v>51.857142857142854</v>
      </c>
      <c r="T557" s="93">
        <f t="shared" si="176"/>
        <v>51.857142857142854</v>
      </c>
      <c r="U557" s="94" t="str">
        <f t="shared" si="177"/>
        <v>CUMPLIDA</v>
      </c>
      <c r="V557" s="94" t="str">
        <f t="shared" si="178"/>
        <v>VENCIDO</v>
      </c>
      <c r="W557" s="138" t="s">
        <v>138</v>
      </c>
      <c r="X557" s="81" t="str">
        <f t="shared" si="181"/>
        <v>H127R14</v>
      </c>
      <c r="Y557" s="95">
        <f t="shared" si="179"/>
        <v>1</v>
      </c>
      <c r="Z557" s="95" t="str">
        <f t="shared" si="182"/>
        <v>H127R14 - 1</v>
      </c>
      <c r="AA557" s="77">
        <f t="shared" si="185"/>
        <v>5</v>
      </c>
      <c r="AB557" s="77">
        <f t="shared" si="186"/>
        <v>1</v>
      </c>
      <c r="AC557" s="77" t="str">
        <f t="shared" si="180"/>
        <v>H127R14.</v>
      </c>
      <c r="AD557" s="77" t="str">
        <f t="shared" si="187"/>
        <v>H127R14</v>
      </c>
      <c r="AE557" s="141"/>
      <c r="AF557" s="141"/>
    </row>
    <row r="558" spans="1:32" s="2" customFormat="1" ht="350.1" customHeight="1" x14ac:dyDescent="0.2">
      <c r="A558" s="81" t="str">
        <f>IF(ISBLANK(D558),"",COUNTA($D$2:D558))</f>
        <v/>
      </c>
      <c r="B558" s="82">
        <f t="shared" si="184"/>
        <v>557</v>
      </c>
      <c r="C558" s="90"/>
      <c r="D558" s="90"/>
      <c r="E558" s="90" t="s">
        <v>15</v>
      </c>
      <c r="F558" s="109" t="s">
        <v>609</v>
      </c>
      <c r="G558" s="109" t="s">
        <v>75</v>
      </c>
      <c r="H558" s="109" t="s">
        <v>1947</v>
      </c>
      <c r="I558" s="109" t="s">
        <v>1943</v>
      </c>
      <c r="J558" s="90" t="s">
        <v>1944</v>
      </c>
      <c r="K558" s="90">
        <v>1</v>
      </c>
      <c r="L558" s="122">
        <v>44743</v>
      </c>
      <c r="M558" s="192">
        <v>44926</v>
      </c>
      <c r="N558" s="88">
        <f t="shared" si="183"/>
        <v>26.142857142857142</v>
      </c>
      <c r="O558" s="90" t="s">
        <v>1633</v>
      </c>
      <c r="P558" s="90">
        <v>1</v>
      </c>
      <c r="Q558" s="92">
        <f t="shared" si="173"/>
        <v>100</v>
      </c>
      <c r="R558" s="93">
        <f t="shared" si="174"/>
        <v>26.142857142857142</v>
      </c>
      <c r="S558" s="93">
        <f t="shared" si="175"/>
        <v>26.142857142857142</v>
      </c>
      <c r="T558" s="93">
        <f t="shared" si="176"/>
        <v>26.142857142857142</v>
      </c>
      <c r="U558" s="94" t="str">
        <f t="shared" si="177"/>
        <v>CUMPLIDA</v>
      </c>
      <c r="V558" s="94" t="str">
        <f t="shared" si="178"/>
        <v/>
      </c>
      <c r="W558" s="138" t="s">
        <v>138</v>
      </c>
      <c r="X558" s="81" t="str">
        <f t="shared" si="181"/>
        <v>H127R14</v>
      </c>
      <c r="Y558" s="95">
        <f t="shared" si="179"/>
        <v>2</v>
      </c>
      <c r="Z558" s="95" t="str">
        <f t="shared" si="182"/>
        <v>H127R14 - 2</v>
      </c>
      <c r="AA558" s="77">
        <f t="shared" si="185"/>
        <v>5</v>
      </c>
      <c r="AB558" s="77">
        <f t="shared" si="186"/>
        <v>1</v>
      </c>
      <c r="AC558" s="77" t="str">
        <f t="shared" si="180"/>
        <v>H127R14.</v>
      </c>
      <c r="AD558" s="77" t="str">
        <f t="shared" si="187"/>
        <v>H127R14</v>
      </c>
      <c r="AE558" s="141"/>
      <c r="AF558" s="141"/>
    </row>
    <row r="559" spans="1:32" s="2" customFormat="1" ht="350.1" customHeight="1" x14ac:dyDescent="0.2">
      <c r="A559" s="81" t="str">
        <f>IF(ISBLANK(D559),"",COUNTA($D$2:D559))</f>
        <v/>
      </c>
      <c r="B559" s="82">
        <f t="shared" si="184"/>
        <v>558</v>
      </c>
      <c r="C559" s="90"/>
      <c r="D559" s="90"/>
      <c r="E559" s="90" t="s">
        <v>15</v>
      </c>
      <c r="F559" s="109" t="s">
        <v>1942</v>
      </c>
      <c r="G559" s="109" t="s">
        <v>75</v>
      </c>
      <c r="H559" s="109" t="s">
        <v>1948</v>
      </c>
      <c r="I559" s="109" t="s">
        <v>1945</v>
      </c>
      <c r="J559" s="90" t="s">
        <v>1946</v>
      </c>
      <c r="K559" s="90">
        <v>1</v>
      </c>
      <c r="L559" s="122">
        <v>44743</v>
      </c>
      <c r="M559" s="192">
        <v>44926</v>
      </c>
      <c r="N559" s="88">
        <f t="shared" ref="N559" si="190">(+M559-L559)/7</f>
        <v>26.142857142857142</v>
      </c>
      <c r="O559" s="90" t="s">
        <v>1633</v>
      </c>
      <c r="P559" s="90">
        <v>0</v>
      </c>
      <c r="Q559" s="92">
        <f t="shared" si="173"/>
        <v>0</v>
      </c>
      <c r="R559" s="93">
        <f t="shared" si="174"/>
        <v>0</v>
      </c>
      <c r="S559" s="93">
        <f t="shared" si="175"/>
        <v>0</v>
      </c>
      <c r="T559" s="93">
        <f t="shared" si="176"/>
        <v>26.142857142857142</v>
      </c>
      <c r="U559" s="94" t="str">
        <f t="shared" si="177"/>
        <v>VENCIDA</v>
      </c>
      <c r="V559" s="94" t="str">
        <f t="shared" si="178"/>
        <v/>
      </c>
      <c r="W559" s="138" t="s">
        <v>138</v>
      </c>
      <c r="X559" s="81" t="str">
        <f t="shared" si="181"/>
        <v>H127R14</v>
      </c>
      <c r="Y559" s="95">
        <f t="shared" si="179"/>
        <v>3</v>
      </c>
      <c r="Z559" s="95" t="str">
        <f t="shared" si="182"/>
        <v>H127R14 - 3</v>
      </c>
      <c r="AA559" s="77">
        <f t="shared" si="185"/>
        <v>1</v>
      </c>
      <c r="AB559" s="77">
        <f t="shared" si="186"/>
        <v>1</v>
      </c>
      <c r="AC559" s="77" t="str">
        <f t="shared" si="180"/>
        <v>H127R14.</v>
      </c>
      <c r="AD559" s="77" t="str">
        <f t="shared" si="187"/>
        <v>H127R14</v>
      </c>
      <c r="AE559" s="141"/>
      <c r="AF559" s="141"/>
    </row>
    <row r="560" spans="1:32" s="2" customFormat="1" ht="350.1" customHeight="1" x14ac:dyDescent="0.2">
      <c r="A560" s="81">
        <f>IF(ISBLANK(D560),"",COUNTA($D$2:D560))</f>
        <v>437</v>
      </c>
      <c r="B560" s="82">
        <f t="shared" si="184"/>
        <v>559</v>
      </c>
      <c r="C560" s="90"/>
      <c r="D560" s="90" t="s">
        <v>677</v>
      </c>
      <c r="E560" s="90" t="s">
        <v>24</v>
      </c>
      <c r="F560" s="109" t="s">
        <v>814</v>
      </c>
      <c r="G560" s="109" t="s">
        <v>76</v>
      </c>
      <c r="H560" s="109" t="s">
        <v>570</v>
      </c>
      <c r="I560" s="109" t="s">
        <v>571</v>
      </c>
      <c r="J560" s="90" t="s">
        <v>572</v>
      </c>
      <c r="K560" s="90">
        <v>3</v>
      </c>
      <c r="L560" s="122">
        <v>43040</v>
      </c>
      <c r="M560" s="192">
        <v>43342</v>
      </c>
      <c r="N560" s="88">
        <f t="shared" si="183"/>
        <v>43.142857142857146</v>
      </c>
      <c r="O560" s="90" t="s">
        <v>1638</v>
      </c>
      <c r="P560" s="90">
        <v>0</v>
      </c>
      <c r="Q560" s="92">
        <f t="shared" si="173"/>
        <v>0</v>
      </c>
      <c r="R560" s="93">
        <f t="shared" si="174"/>
        <v>0</v>
      </c>
      <c r="S560" s="93">
        <f t="shared" si="175"/>
        <v>0</v>
      </c>
      <c r="T560" s="93">
        <f t="shared" si="176"/>
        <v>43.142857142857146</v>
      </c>
      <c r="U560" s="94" t="str">
        <f t="shared" si="177"/>
        <v>VENCIDA</v>
      </c>
      <c r="V560" s="94" t="str">
        <f t="shared" si="178"/>
        <v>VENCIDO</v>
      </c>
      <c r="W560" s="138" t="s">
        <v>138</v>
      </c>
      <c r="X560" s="81" t="str">
        <f t="shared" si="181"/>
        <v>H130R14</v>
      </c>
      <c r="Y560" s="95">
        <f t="shared" si="179"/>
        <v>1</v>
      </c>
      <c r="Z560" s="95" t="str">
        <f t="shared" si="182"/>
        <v>H130R14 - 1</v>
      </c>
      <c r="AA560" s="77">
        <f t="shared" si="185"/>
        <v>1</v>
      </c>
      <c r="AB560" s="77">
        <f t="shared" si="186"/>
        <v>1</v>
      </c>
      <c r="AC560" s="77" t="str">
        <f t="shared" si="180"/>
        <v>H130R14.</v>
      </c>
      <c r="AD560" s="77" t="str">
        <f t="shared" si="187"/>
        <v>H130R14</v>
      </c>
      <c r="AE560" s="141"/>
      <c r="AF560" s="141"/>
    </row>
    <row r="561" spans="1:37" s="2" customFormat="1" ht="350.1" customHeight="1" x14ac:dyDescent="0.2">
      <c r="A561" s="81">
        <f>IF(ISBLANK(D561),"",COUNTA($D$2:D561))</f>
        <v>438</v>
      </c>
      <c r="B561" s="82">
        <f t="shared" si="184"/>
        <v>560</v>
      </c>
      <c r="C561" s="90"/>
      <c r="D561" s="90" t="s">
        <v>677</v>
      </c>
      <c r="E561" s="90" t="s">
        <v>15</v>
      </c>
      <c r="F561" s="109" t="s">
        <v>354</v>
      </c>
      <c r="G561" s="109" t="s">
        <v>308</v>
      </c>
      <c r="H561" s="109" t="s">
        <v>1112</v>
      </c>
      <c r="I561" s="109" t="s">
        <v>1159</v>
      </c>
      <c r="J561" s="90" t="s">
        <v>305</v>
      </c>
      <c r="K561" s="90">
        <v>3</v>
      </c>
      <c r="L561" s="122">
        <v>43709</v>
      </c>
      <c r="M561" s="192">
        <v>44073</v>
      </c>
      <c r="N561" s="88">
        <f t="shared" si="183"/>
        <v>52</v>
      </c>
      <c r="O561" s="90" t="s">
        <v>297</v>
      </c>
      <c r="P561" s="90">
        <v>3</v>
      </c>
      <c r="Q561" s="92">
        <f t="shared" si="173"/>
        <v>100</v>
      </c>
      <c r="R561" s="93">
        <f t="shared" si="174"/>
        <v>52</v>
      </c>
      <c r="S561" s="93">
        <f t="shared" si="175"/>
        <v>52</v>
      </c>
      <c r="T561" s="93">
        <f t="shared" si="176"/>
        <v>52</v>
      </c>
      <c r="U561" s="94" t="str">
        <f t="shared" si="177"/>
        <v>CUMPLIDA</v>
      </c>
      <c r="V561" s="94" t="str">
        <f t="shared" si="178"/>
        <v>CUMPLIDO</v>
      </c>
      <c r="W561" s="138" t="s">
        <v>138</v>
      </c>
      <c r="X561" s="81" t="str">
        <f t="shared" si="181"/>
        <v>H131R14</v>
      </c>
      <c r="Y561" s="95">
        <f t="shared" si="179"/>
        <v>1</v>
      </c>
      <c r="Z561" s="95" t="str">
        <f t="shared" si="182"/>
        <v>H131R14 - 1</v>
      </c>
      <c r="AA561" s="77">
        <f t="shared" si="185"/>
        <v>5</v>
      </c>
      <c r="AB561" s="77">
        <f t="shared" si="186"/>
        <v>5</v>
      </c>
      <c r="AC561" s="77" t="str">
        <f t="shared" si="180"/>
        <v>H131R14.</v>
      </c>
      <c r="AD561" s="77" t="str">
        <f t="shared" si="187"/>
        <v>H131R14</v>
      </c>
      <c r="AE561" s="141"/>
      <c r="AF561" s="141"/>
    </row>
    <row r="562" spans="1:37" s="2" customFormat="1" ht="350.1" customHeight="1" x14ac:dyDescent="0.2">
      <c r="A562" s="81" t="str">
        <f>IF(ISBLANK(D562),"",COUNTA($D$2:D562))</f>
        <v/>
      </c>
      <c r="B562" s="82">
        <f t="shared" si="184"/>
        <v>561</v>
      </c>
      <c r="C562" s="90"/>
      <c r="D562" s="90"/>
      <c r="E562" s="90" t="s">
        <v>15</v>
      </c>
      <c r="F562" s="109" t="s">
        <v>355</v>
      </c>
      <c r="G562" s="109" t="s">
        <v>308</v>
      </c>
      <c r="H562" s="109" t="s">
        <v>610</v>
      </c>
      <c r="I562" s="109" t="s">
        <v>356</v>
      </c>
      <c r="J562" s="90" t="s">
        <v>357</v>
      </c>
      <c r="K562" s="90">
        <v>3</v>
      </c>
      <c r="L562" s="122">
        <v>43069</v>
      </c>
      <c r="M562" s="192">
        <v>43403</v>
      </c>
      <c r="N562" s="88">
        <f t="shared" si="183"/>
        <v>47.714285714285715</v>
      </c>
      <c r="O562" s="90" t="s">
        <v>1633</v>
      </c>
      <c r="P562" s="90">
        <v>3</v>
      </c>
      <c r="Q562" s="92">
        <f t="shared" si="173"/>
        <v>100</v>
      </c>
      <c r="R562" s="93">
        <f t="shared" si="174"/>
        <v>47.714285714285715</v>
      </c>
      <c r="S562" s="93">
        <f t="shared" si="175"/>
        <v>47.714285714285715</v>
      </c>
      <c r="T562" s="93">
        <f t="shared" si="176"/>
        <v>47.714285714285715</v>
      </c>
      <c r="U562" s="94" t="str">
        <f t="shared" si="177"/>
        <v>CUMPLIDA</v>
      </c>
      <c r="V562" s="94" t="str">
        <f t="shared" si="178"/>
        <v/>
      </c>
      <c r="W562" s="138" t="s">
        <v>138</v>
      </c>
      <c r="X562" s="81" t="str">
        <f t="shared" si="181"/>
        <v>H131R14</v>
      </c>
      <c r="Y562" s="95">
        <f t="shared" si="179"/>
        <v>2</v>
      </c>
      <c r="Z562" s="95" t="str">
        <f t="shared" si="182"/>
        <v>H131R14 - 2</v>
      </c>
      <c r="AA562" s="77">
        <f t="shared" si="185"/>
        <v>5</v>
      </c>
      <c r="AB562" s="77">
        <f t="shared" si="186"/>
        <v>5</v>
      </c>
      <c r="AC562" s="77" t="str">
        <f t="shared" si="180"/>
        <v>H131R14.</v>
      </c>
      <c r="AD562" s="77" t="str">
        <f t="shared" si="187"/>
        <v>H131R14</v>
      </c>
      <c r="AE562" s="141"/>
      <c r="AF562" s="141"/>
    </row>
    <row r="563" spans="1:37" s="2" customFormat="1" ht="350.1" customHeight="1" x14ac:dyDescent="0.2">
      <c r="A563" s="81">
        <f>IF(ISBLANK(D563),"",COUNTA($D$2:D563))</f>
        <v>439</v>
      </c>
      <c r="B563" s="82">
        <f t="shared" si="184"/>
        <v>562</v>
      </c>
      <c r="C563" s="90"/>
      <c r="D563" s="90" t="s">
        <v>677</v>
      </c>
      <c r="E563" s="90" t="s">
        <v>18</v>
      </c>
      <c r="F563" s="109" t="s">
        <v>975</v>
      </c>
      <c r="G563" s="109" t="s">
        <v>77</v>
      </c>
      <c r="H563" s="109" t="s">
        <v>1152</v>
      </c>
      <c r="I563" s="109" t="s">
        <v>1147</v>
      </c>
      <c r="J563" s="90" t="s">
        <v>1488</v>
      </c>
      <c r="K563" s="95">
        <v>1</v>
      </c>
      <c r="L563" s="145">
        <v>43858</v>
      </c>
      <c r="M563" s="205">
        <v>44165</v>
      </c>
      <c r="N563" s="88">
        <f t="shared" si="183"/>
        <v>43.857142857142854</v>
      </c>
      <c r="O563" s="90" t="s">
        <v>1631</v>
      </c>
      <c r="P563" s="90">
        <v>1</v>
      </c>
      <c r="Q563" s="92">
        <f t="shared" si="173"/>
        <v>100</v>
      </c>
      <c r="R563" s="93">
        <f t="shared" si="174"/>
        <v>43.857142857142854</v>
      </c>
      <c r="S563" s="93">
        <f t="shared" si="175"/>
        <v>43.857142857142854</v>
      </c>
      <c r="T563" s="93">
        <f t="shared" si="176"/>
        <v>43.857142857142854</v>
      </c>
      <c r="U563" s="94" t="str">
        <f t="shared" si="177"/>
        <v>CUMPLIDA</v>
      </c>
      <c r="V563" s="94" t="str">
        <f t="shared" si="178"/>
        <v>CUMPLIDO</v>
      </c>
      <c r="W563" s="138" t="s">
        <v>138</v>
      </c>
      <c r="X563" s="81" t="str">
        <f t="shared" si="181"/>
        <v>H132R14</v>
      </c>
      <c r="Y563" s="95">
        <f t="shared" si="179"/>
        <v>1</v>
      </c>
      <c r="Z563" s="95" t="str">
        <f t="shared" si="182"/>
        <v>H132R14 - 1</v>
      </c>
      <c r="AA563" s="77">
        <f t="shared" si="185"/>
        <v>5</v>
      </c>
      <c r="AB563" s="77">
        <f t="shared" si="186"/>
        <v>5</v>
      </c>
      <c r="AC563" s="77" t="str">
        <f t="shared" si="180"/>
        <v>H132R14.</v>
      </c>
      <c r="AD563" s="77" t="str">
        <f t="shared" si="187"/>
        <v>H132R14</v>
      </c>
      <c r="AE563" s="141"/>
      <c r="AF563" s="141"/>
    </row>
    <row r="564" spans="1:37" s="2" customFormat="1" ht="350.1" customHeight="1" x14ac:dyDescent="0.2">
      <c r="A564" s="81">
        <f>IF(ISBLANK(D564),"",COUNTA($D$2:D564))</f>
        <v>440</v>
      </c>
      <c r="B564" s="82">
        <f t="shared" si="184"/>
        <v>563</v>
      </c>
      <c r="C564" s="90"/>
      <c r="D564" s="90" t="s">
        <v>806</v>
      </c>
      <c r="E564" s="90" t="s">
        <v>18</v>
      </c>
      <c r="F564" s="109" t="s">
        <v>815</v>
      </c>
      <c r="G564" s="109" t="s">
        <v>78</v>
      </c>
      <c r="H564" s="109" t="s">
        <v>233</v>
      </c>
      <c r="I564" s="109" t="s">
        <v>234</v>
      </c>
      <c r="J564" s="95" t="s">
        <v>8</v>
      </c>
      <c r="K564" s="95">
        <v>1</v>
      </c>
      <c r="L564" s="145">
        <v>43040</v>
      </c>
      <c r="M564" s="205">
        <v>43099</v>
      </c>
      <c r="N564" s="88">
        <f t="shared" si="183"/>
        <v>8.4285714285714288</v>
      </c>
      <c r="O564" s="90" t="s">
        <v>1631</v>
      </c>
      <c r="P564" s="90">
        <v>1</v>
      </c>
      <c r="Q564" s="92">
        <f t="shared" si="173"/>
        <v>100</v>
      </c>
      <c r="R564" s="93">
        <f t="shared" si="174"/>
        <v>8.4285714285714288</v>
      </c>
      <c r="S564" s="93">
        <f t="shared" si="175"/>
        <v>8.4285714285714288</v>
      </c>
      <c r="T564" s="93">
        <f t="shared" si="176"/>
        <v>8.4285714285714288</v>
      </c>
      <c r="U564" s="94" t="str">
        <f t="shared" si="177"/>
        <v>CUMPLIDA</v>
      </c>
      <c r="V564" s="94" t="str">
        <f t="shared" si="178"/>
        <v>CUMPLIDO</v>
      </c>
      <c r="W564" s="138" t="s">
        <v>138</v>
      </c>
      <c r="X564" s="81" t="str">
        <f t="shared" si="181"/>
        <v>H134R14</v>
      </c>
      <c r="Y564" s="95">
        <f t="shared" si="179"/>
        <v>1</v>
      </c>
      <c r="Z564" s="95" t="str">
        <f t="shared" si="182"/>
        <v>H134R14 - 1</v>
      </c>
      <c r="AA564" s="77">
        <f t="shared" si="185"/>
        <v>5</v>
      </c>
      <c r="AB564" s="77">
        <f t="shared" si="186"/>
        <v>5</v>
      </c>
      <c r="AC564" s="77" t="str">
        <f t="shared" si="180"/>
        <v>H134R14.</v>
      </c>
      <c r="AD564" s="77" t="str">
        <f t="shared" si="187"/>
        <v>H134R14</v>
      </c>
      <c r="AE564" s="141"/>
      <c r="AF564" s="141"/>
    </row>
    <row r="565" spans="1:37" s="2" customFormat="1" ht="350.1" customHeight="1" x14ac:dyDescent="0.2">
      <c r="A565" s="81">
        <f>IF(ISBLANK(D565),"",COUNTA($D$2:D565))</f>
        <v>441</v>
      </c>
      <c r="B565" s="82">
        <f t="shared" si="184"/>
        <v>564</v>
      </c>
      <c r="C565" s="90"/>
      <c r="D565" s="90" t="s">
        <v>812</v>
      </c>
      <c r="E565" s="90" t="s">
        <v>18</v>
      </c>
      <c r="F565" s="109" t="s">
        <v>1121</v>
      </c>
      <c r="G565" s="109" t="s">
        <v>235</v>
      </c>
      <c r="H565" s="109" t="s">
        <v>1160</v>
      </c>
      <c r="I565" s="109" t="s">
        <v>1161</v>
      </c>
      <c r="J565" s="95" t="s">
        <v>1157</v>
      </c>
      <c r="K565" s="95">
        <v>10</v>
      </c>
      <c r="L565" s="145">
        <v>43862</v>
      </c>
      <c r="M565" s="205">
        <v>44165</v>
      </c>
      <c r="N565" s="88">
        <f t="shared" si="183"/>
        <v>43.285714285714285</v>
      </c>
      <c r="O565" s="90" t="s">
        <v>1635</v>
      </c>
      <c r="P565" s="90">
        <v>0</v>
      </c>
      <c r="Q565" s="92">
        <f t="shared" si="173"/>
        <v>0</v>
      </c>
      <c r="R565" s="93">
        <f t="shared" si="174"/>
        <v>0</v>
      </c>
      <c r="S565" s="93">
        <f t="shared" si="175"/>
        <v>0</v>
      </c>
      <c r="T565" s="93">
        <f t="shared" si="176"/>
        <v>43.285714285714285</v>
      </c>
      <c r="U565" s="94" t="str">
        <f t="shared" si="177"/>
        <v>VENCIDA</v>
      </c>
      <c r="V565" s="94" t="str">
        <f t="shared" si="178"/>
        <v>VENCIDO</v>
      </c>
      <c r="W565" s="138" t="s">
        <v>138</v>
      </c>
      <c r="X565" s="81" t="str">
        <f t="shared" si="181"/>
        <v>H135R14</v>
      </c>
      <c r="Y565" s="95">
        <f t="shared" si="179"/>
        <v>1</v>
      </c>
      <c r="Z565" s="95" t="str">
        <f t="shared" si="182"/>
        <v>H135R14 - 1</v>
      </c>
      <c r="AA565" s="77">
        <f t="shared" si="185"/>
        <v>1</v>
      </c>
      <c r="AB565" s="77">
        <f t="shared" si="186"/>
        <v>1</v>
      </c>
      <c r="AC565" s="77" t="str">
        <f t="shared" si="180"/>
        <v>H135R14.</v>
      </c>
      <c r="AD565" s="77" t="str">
        <f t="shared" si="187"/>
        <v>H135R14</v>
      </c>
      <c r="AE565" s="141"/>
      <c r="AF565" s="141"/>
    </row>
    <row r="566" spans="1:37" s="2" customFormat="1" ht="350.1" customHeight="1" x14ac:dyDescent="0.2">
      <c r="A566" s="81">
        <f>IF(ISBLANK(D566),"",COUNTA($D$2:D566))</f>
        <v>442</v>
      </c>
      <c r="B566" s="82">
        <f t="shared" si="184"/>
        <v>565</v>
      </c>
      <c r="C566" s="90"/>
      <c r="D566" s="90" t="s">
        <v>677</v>
      </c>
      <c r="E566" s="90" t="s">
        <v>29</v>
      </c>
      <c r="F566" s="109" t="s">
        <v>1122</v>
      </c>
      <c r="G566" s="109" t="s">
        <v>79</v>
      </c>
      <c r="H566" s="109" t="s">
        <v>1123</v>
      </c>
      <c r="I566" s="109" t="s">
        <v>1113</v>
      </c>
      <c r="J566" s="90" t="s">
        <v>1151</v>
      </c>
      <c r="K566" s="95">
        <v>1</v>
      </c>
      <c r="L566" s="145">
        <v>43858</v>
      </c>
      <c r="M566" s="205">
        <v>44165</v>
      </c>
      <c r="N566" s="88">
        <f t="shared" si="183"/>
        <v>43.857142857142854</v>
      </c>
      <c r="O566" s="95" t="s">
        <v>2109</v>
      </c>
      <c r="P566" s="90">
        <v>0</v>
      </c>
      <c r="Q566" s="92">
        <f t="shared" si="173"/>
        <v>0</v>
      </c>
      <c r="R566" s="93">
        <f t="shared" si="174"/>
        <v>0</v>
      </c>
      <c r="S566" s="93">
        <f t="shared" si="175"/>
        <v>0</v>
      </c>
      <c r="T566" s="93">
        <f t="shared" si="176"/>
        <v>43.857142857142854</v>
      </c>
      <c r="U566" s="94" t="str">
        <f t="shared" si="177"/>
        <v>VENCIDA</v>
      </c>
      <c r="V566" s="94" t="str">
        <f t="shared" si="178"/>
        <v>VENCIDO</v>
      </c>
      <c r="W566" s="138" t="s">
        <v>138</v>
      </c>
      <c r="X566" s="81" t="str">
        <f t="shared" si="181"/>
        <v>H136R14</v>
      </c>
      <c r="Y566" s="95">
        <f t="shared" si="179"/>
        <v>1</v>
      </c>
      <c r="Z566" s="95" t="str">
        <f t="shared" si="182"/>
        <v>H136R14 - 1</v>
      </c>
      <c r="AA566" s="77">
        <f t="shared" si="185"/>
        <v>1</v>
      </c>
      <c r="AB566" s="77">
        <f t="shared" si="186"/>
        <v>1</v>
      </c>
      <c r="AC566" s="77" t="str">
        <f t="shared" si="180"/>
        <v>H136R14.</v>
      </c>
      <c r="AD566" s="77" t="str">
        <f t="shared" si="187"/>
        <v>H136R14</v>
      </c>
      <c r="AE566" s="141"/>
      <c r="AF566" s="141"/>
    </row>
    <row r="567" spans="1:37" s="2" customFormat="1" ht="350.1" customHeight="1" x14ac:dyDescent="0.2">
      <c r="A567" s="81">
        <f>IF(ISBLANK(D567),"",COUNTA($D$2:D567))</f>
        <v>443</v>
      </c>
      <c r="B567" s="82">
        <f t="shared" si="184"/>
        <v>566</v>
      </c>
      <c r="C567" s="90"/>
      <c r="D567" s="90" t="s">
        <v>793</v>
      </c>
      <c r="E567" s="90" t="s">
        <v>18</v>
      </c>
      <c r="F567" s="109" t="s">
        <v>976</v>
      </c>
      <c r="G567" s="109" t="s">
        <v>80</v>
      </c>
      <c r="H567" s="109" t="s">
        <v>1155</v>
      </c>
      <c r="I567" s="109" t="s">
        <v>1161</v>
      </c>
      <c r="J567" s="95" t="s">
        <v>1157</v>
      </c>
      <c r="K567" s="95">
        <v>10</v>
      </c>
      <c r="L567" s="145">
        <v>43862</v>
      </c>
      <c r="M567" s="205">
        <v>44165</v>
      </c>
      <c r="N567" s="88">
        <f t="shared" si="183"/>
        <v>43.285714285714285</v>
      </c>
      <c r="O567" s="95" t="s">
        <v>1635</v>
      </c>
      <c r="P567" s="90">
        <v>0</v>
      </c>
      <c r="Q567" s="92">
        <f t="shared" si="173"/>
        <v>0</v>
      </c>
      <c r="R567" s="93">
        <f t="shared" si="174"/>
        <v>0</v>
      </c>
      <c r="S567" s="93">
        <f t="shared" si="175"/>
        <v>0</v>
      </c>
      <c r="T567" s="93">
        <f t="shared" si="176"/>
        <v>43.285714285714285</v>
      </c>
      <c r="U567" s="94" t="str">
        <f t="shared" si="177"/>
        <v>VENCIDA</v>
      </c>
      <c r="V567" s="94" t="str">
        <f t="shared" si="178"/>
        <v>VENCIDO</v>
      </c>
      <c r="W567" s="138" t="s">
        <v>138</v>
      </c>
      <c r="X567" s="81" t="str">
        <f t="shared" si="181"/>
        <v>H137R14</v>
      </c>
      <c r="Y567" s="95">
        <f t="shared" si="179"/>
        <v>1</v>
      </c>
      <c r="Z567" s="95" t="str">
        <f t="shared" si="182"/>
        <v>H137R14 - 1</v>
      </c>
      <c r="AA567" s="77">
        <f t="shared" si="185"/>
        <v>1</v>
      </c>
      <c r="AB567" s="77">
        <f t="shared" si="186"/>
        <v>1</v>
      </c>
      <c r="AC567" s="77" t="str">
        <f t="shared" si="180"/>
        <v>H137R14.</v>
      </c>
      <c r="AD567" s="77" t="str">
        <f t="shared" si="187"/>
        <v>H137R14</v>
      </c>
      <c r="AE567" s="141"/>
      <c r="AF567" s="141"/>
    </row>
    <row r="568" spans="1:37" s="2" customFormat="1" ht="350.1" customHeight="1" x14ac:dyDescent="0.2">
      <c r="A568" s="81">
        <f>IF(ISBLANK(D568),"",COUNTA($D$2:D568))</f>
        <v>444</v>
      </c>
      <c r="B568" s="82">
        <f t="shared" si="184"/>
        <v>567</v>
      </c>
      <c r="C568" s="90"/>
      <c r="D568" s="90" t="s">
        <v>793</v>
      </c>
      <c r="E568" s="90" t="s">
        <v>81</v>
      </c>
      <c r="F568" s="109" t="s">
        <v>611</v>
      </c>
      <c r="G568" s="109" t="s">
        <v>617</v>
      </c>
      <c r="H568" s="109" t="s">
        <v>635</v>
      </c>
      <c r="I568" s="109" t="s">
        <v>636</v>
      </c>
      <c r="J568" s="90" t="s">
        <v>316</v>
      </c>
      <c r="K568" s="90">
        <v>2</v>
      </c>
      <c r="L568" s="122">
        <v>43040</v>
      </c>
      <c r="M568" s="192">
        <v>43311</v>
      </c>
      <c r="N568" s="88">
        <f t="shared" si="183"/>
        <v>38.714285714285715</v>
      </c>
      <c r="O568" s="90" t="s">
        <v>1635</v>
      </c>
      <c r="P568" s="90">
        <v>2</v>
      </c>
      <c r="Q568" s="92">
        <f t="shared" si="173"/>
        <v>100</v>
      </c>
      <c r="R568" s="93">
        <f t="shared" si="174"/>
        <v>38.714285714285715</v>
      </c>
      <c r="S568" s="93">
        <f t="shared" si="175"/>
        <v>38.714285714285715</v>
      </c>
      <c r="T568" s="93">
        <f t="shared" si="176"/>
        <v>38.714285714285715</v>
      </c>
      <c r="U568" s="94" t="str">
        <f t="shared" si="177"/>
        <v>CUMPLIDA</v>
      </c>
      <c r="V568" s="94" t="str">
        <f t="shared" si="178"/>
        <v>CUMPLIDO</v>
      </c>
      <c r="W568" s="138" t="s">
        <v>138</v>
      </c>
      <c r="X568" s="81" t="str">
        <f t="shared" si="181"/>
        <v>H138R14</v>
      </c>
      <c r="Y568" s="95">
        <f t="shared" si="179"/>
        <v>1</v>
      </c>
      <c r="Z568" s="95" t="str">
        <f t="shared" si="182"/>
        <v>H138R14 - 1</v>
      </c>
      <c r="AA568" s="77">
        <f t="shared" si="185"/>
        <v>5</v>
      </c>
      <c r="AB568" s="77">
        <f t="shared" si="186"/>
        <v>5</v>
      </c>
      <c r="AC568" s="77" t="str">
        <f t="shared" si="180"/>
        <v>H138R14.</v>
      </c>
      <c r="AD568" s="77" t="str">
        <f t="shared" si="187"/>
        <v>H138R14</v>
      </c>
      <c r="AE568" s="141"/>
      <c r="AF568" s="141"/>
    </row>
    <row r="569" spans="1:37" s="2" customFormat="1" ht="350.1" customHeight="1" x14ac:dyDescent="0.2">
      <c r="A569" s="81">
        <f>IF(ISBLANK(D569),"",COUNTA($D$2:D569))</f>
        <v>445</v>
      </c>
      <c r="B569" s="82">
        <f t="shared" si="184"/>
        <v>568</v>
      </c>
      <c r="C569" s="90"/>
      <c r="D569" s="90" t="s">
        <v>793</v>
      </c>
      <c r="E569" s="90" t="s">
        <v>18</v>
      </c>
      <c r="F569" s="109" t="s">
        <v>612</v>
      </c>
      <c r="G569" s="109" t="s">
        <v>82</v>
      </c>
      <c r="H569" s="109" t="s">
        <v>367</v>
      </c>
      <c r="I569" s="109" t="s">
        <v>368</v>
      </c>
      <c r="J569" s="90" t="s">
        <v>369</v>
      </c>
      <c r="K569" s="90">
        <v>3</v>
      </c>
      <c r="L569" s="122">
        <v>43040</v>
      </c>
      <c r="M569" s="192">
        <v>43403</v>
      </c>
      <c r="N569" s="88">
        <f t="shared" si="183"/>
        <v>51.857142857142854</v>
      </c>
      <c r="O569" s="90" t="s">
        <v>1633</v>
      </c>
      <c r="P569" s="90">
        <v>3</v>
      </c>
      <c r="Q569" s="92">
        <f t="shared" si="173"/>
        <v>100</v>
      </c>
      <c r="R569" s="93">
        <f t="shared" si="174"/>
        <v>51.857142857142854</v>
      </c>
      <c r="S569" s="93">
        <f t="shared" si="175"/>
        <v>51.857142857142854</v>
      </c>
      <c r="T569" s="93">
        <f t="shared" si="176"/>
        <v>51.857142857142854</v>
      </c>
      <c r="U569" s="94" t="str">
        <f t="shared" si="177"/>
        <v>CUMPLIDA</v>
      </c>
      <c r="V569" s="94" t="str">
        <f t="shared" si="178"/>
        <v>CUMPLIDO</v>
      </c>
      <c r="W569" s="138" t="s">
        <v>138</v>
      </c>
      <c r="X569" s="81" t="str">
        <f t="shared" si="181"/>
        <v>H140R14</v>
      </c>
      <c r="Y569" s="95">
        <f t="shared" si="179"/>
        <v>1</v>
      </c>
      <c r="Z569" s="95" t="str">
        <f t="shared" si="182"/>
        <v>H140R14 - 1</v>
      </c>
      <c r="AA569" s="77">
        <f t="shared" si="185"/>
        <v>5</v>
      </c>
      <c r="AB569" s="77">
        <f t="shared" si="186"/>
        <v>5</v>
      </c>
      <c r="AC569" s="77" t="str">
        <f t="shared" si="180"/>
        <v>H140R14.</v>
      </c>
      <c r="AD569" s="77" t="str">
        <f t="shared" si="187"/>
        <v>H140R14</v>
      </c>
      <c r="AE569" s="141"/>
      <c r="AF569" s="141"/>
    </row>
    <row r="570" spans="1:37" s="2" customFormat="1" ht="350.1" customHeight="1" x14ac:dyDescent="0.2">
      <c r="A570" s="81">
        <f>IF(ISBLANK(D570),"",COUNTA($D$2:D570))</f>
        <v>446</v>
      </c>
      <c r="B570" s="82">
        <f t="shared" si="184"/>
        <v>569</v>
      </c>
      <c r="C570" s="90"/>
      <c r="D570" s="90" t="s">
        <v>793</v>
      </c>
      <c r="E570" s="90" t="s">
        <v>83</v>
      </c>
      <c r="F570" s="109" t="s">
        <v>977</v>
      </c>
      <c r="G570" s="109" t="s">
        <v>84</v>
      </c>
      <c r="H570" s="109" t="s">
        <v>1617</v>
      </c>
      <c r="I570" s="109" t="s">
        <v>1618</v>
      </c>
      <c r="J570" s="90" t="s">
        <v>1619</v>
      </c>
      <c r="K570" s="90">
        <v>1</v>
      </c>
      <c r="L570" s="122">
        <v>44407</v>
      </c>
      <c r="M570" s="192">
        <v>44561</v>
      </c>
      <c r="N570" s="88">
        <f t="shared" si="183"/>
        <v>22</v>
      </c>
      <c r="O570" s="90" t="s">
        <v>1634</v>
      </c>
      <c r="P570" s="90">
        <v>0</v>
      </c>
      <c r="Q570" s="92">
        <f t="shared" si="173"/>
        <v>0</v>
      </c>
      <c r="R570" s="93">
        <f t="shared" si="174"/>
        <v>0</v>
      </c>
      <c r="S570" s="93">
        <f t="shared" si="175"/>
        <v>0</v>
      </c>
      <c r="T570" s="93">
        <f t="shared" si="176"/>
        <v>22</v>
      </c>
      <c r="U570" s="94" t="str">
        <f t="shared" si="177"/>
        <v>VENCIDA</v>
      </c>
      <c r="V570" s="94" t="str">
        <f t="shared" si="178"/>
        <v>VENCIDO</v>
      </c>
      <c r="W570" s="138" t="s">
        <v>138</v>
      </c>
      <c r="X570" s="81" t="str">
        <f t="shared" si="181"/>
        <v>H146R14</v>
      </c>
      <c r="Y570" s="95">
        <f t="shared" si="179"/>
        <v>1</v>
      </c>
      <c r="Z570" s="95" t="str">
        <f t="shared" si="182"/>
        <v>H146R14 - 1</v>
      </c>
      <c r="AA570" s="77">
        <f t="shared" si="185"/>
        <v>1</v>
      </c>
      <c r="AB570" s="77">
        <f t="shared" si="186"/>
        <v>1</v>
      </c>
      <c r="AC570" s="77" t="str">
        <f t="shared" si="180"/>
        <v>H146R14.</v>
      </c>
      <c r="AD570" s="77" t="str">
        <f t="shared" si="187"/>
        <v>H146R14</v>
      </c>
      <c r="AE570" s="141"/>
      <c r="AF570" s="141"/>
    </row>
    <row r="571" spans="1:37" s="2" customFormat="1" ht="350.1" customHeight="1" x14ac:dyDescent="0.2">
      <c r="A571" s="81">
        <f>IF(ISBLANK(D571),"",COUNTA($D$2:D571))</f>
        <v>447</v>
      </c>
      <c r="B571" s="82">
        <f t="shared" si="184"/>
        <v>570</v>
      </c>
      <c r="C571" s="90"/>
      <c r="D571" s="90" t="s">
        <v>677</v>
      </c>
      <c r="E571" s="90" t="s">
        <v>85</v>
      </c>
      <c r="F571" s="109" t="s">
        <v>330</v>
      </c>
      <c r="G571" s="109" t="s">
        <v>86</v>
      </c>
      <c r="H571" s="109" t="s">
        <v>328</v>
      </c>
      <c r="I571" s="109" t="s">
        <v>329</v>
      </c>
      <c r="J571" s="90" t="s">
        <v>320</v>
      </c>
      <c r="K571" s="90">
        <v>1</v>
      </c>
      <c r="L571" s="122">
        <v>43070</v>
      </c>
      <c r="M571" s="192">
        <v>43100</v>
      </c>
      <c r="N571" s="88">
        <f t="shared" ref="N571" si="191">(+M571-L571)/7</f>
        <v>4.2857142857142856</v>
      </c>
      <c r="O571" s="90" t="s">
        <v>315</v>
      </c>
      <c r="P571" s="90">
        <v>1</v>
      </c>
      <c r="Q571" s="92">
        <f t="shared" si="173"/>
        <v>100</v>
      </c>
      <c r="R571" s="93">
        <f t="shared" si="174"/>
        <v>4.2857142857142856</v>
      </c>
      <c r="S571" s="93">
        <f t="shared" si="175"/>
        <v>4.2857142857142856</v>
      </c>
      <c r="T571" s="93">
        <f t="shared" si="176"/>
        <v>4.2857142857142856</v>
      </c>
      <c r="U571" s="94" t="str">
        <f t="shared" si="177"/>
        <v>CUMPLIDA</v>
      </c>
      <c r="V571" s="94" t="str">
        <f t="shared" si="178"/>
        <v>CUMPLIDO</v>
      </c>
      <c r="W571" s="138" t="s">
        <v>138</v>
      </c>
      <c r="X571" s="81" t="str">
        <f t="shared" si="181"/>
        <v>H183R14</v>
      </c>
      <c r="Y571" s="95">
        <f t="shared" si="179"/>
        <v>1</v>
      </c>
      <c r="Z571" s="95" t="str">
        <f t="shared" si="182"/>
        <v>H183R14 - 1</v>
      </c>
      <c r="AA571" s="77">
        <f t="shared" si="185"/>
        <v>5</v>
      </c>
      <c r="AB571" s="77">
        <f t="shared" si="186"/>
        <v>5</v>
      </c>
      <c r="AC571" s="77" t="str">
        <f t="shared" si="180"/>
        <v>H183R14.</v>
      </c>
      <c r="AD571" s="77" t="str">
        <f t="shared" si="187"/>
        <v>H183R14</v>
      </c>
      <c r="AE571" s="141"/>
      <c r="AF571" s="141"/>
    </row>
    <row r="572" spans="1:37" ht="12.75" customHeight="1" x14ac:dyDescent="0.2">
      <c r="A572" s="164" t="s">
        <v>0</v>
      </c>
      <c r="B572" s="164"/>
      <c r="C572" s="164"/>
      <c r="D572" s="164"/>
      <c r="E572" s="164"/>
      <c r="F572" s="164"/>
      <c r="G572" s="164"/>
      <c r="H572" s="164"/>
      <c r="I572" s="164"/>
      <c r="J572" s="164"/>
      <c r="K572" s="164"/>
      <c r="L572" s="164"/>
      <c r="M572" s="164"/>
      <c r="N572" s="164"/>
      <c r="O572" s="164"/>
      <c r="P572" s="164"/>
      <c r="Q572" s="164"/>
      <c r="R572" s="150">
        <f>SUM(R2:R571)</f>
        <v>8843.5393992610861</v>
      </c>
      <c r="S572" s="150">
        <f>SUM(S2:S571)</f>
        <v>8804.5393992610861</v>
      </c>
      <c r="T572" s="150">
        <f>SUM(T2:T571)</f>
        <v>12396.571428571391</v>
      </c>
      <c r="U572" s="90"/>
      <c r="V572" s="90"/>
      <c r="W572" s="95"/>
      <c r="X572" s="95"/>
      <c r="Y572" s="95"/>
      <c r="Z572" s="95"/>
      <c r="AA572" s="77"/>
      <c r="AB572" s="77"/>
      <c r="AC572" s="76"/>
      <c r="AE572" s="151"/>
      <c r="AF572" s="151"/>
      <c r="AG572"/>
      <c r="AH572"/>
      <c r="AI572"/>
      <c r="AJ572"/>
      <c r="AK572"/>
    </row>
    <row r="573" spans="1:37" ht="12.75" customHeight="1" x14ac:dyDescent="0.2">
      <c r="A573" s="165"/>
      <c r="B573" s="166"/>
      <c r="C573" s="166"/>
      <c r="D573" s="166"/>
      <c r="E573" s="167"/>
      <c r="F573" s="167"/>
      <c r="G573" s="167"/>
      <c r="H573" s="167"/>
      <c r="I573" s="167"/>
      <c r="J573" s="167"/>
      <c r="K573" s="167"/>
      <c r="L573" s="167"/>
      <c r="M573" s="167"/>
      <c r="N573" s="167"/>
      <c r="O573" s="167"/>
      <c r="P573" s="167"/>
      <c r="Q573" s="22"/>
      <c r="R573" s="23"/>
      <c r="S573" s="23"/>
      <c r="T573" s="23"/>
      <c r="AA573" s="77"/>
      <c r="AB573" s="77"/>
      <c r="AC573" s="76"/>
    </row>
    <row r="574" spans="1:37" x14ac:dyDescent="0.2">
      <c r="A574" s="34"/>
      <c r="B574" s="44"/>
      <c r="C574" s="44"/>
      <c r="D574" s="44"/>
      <c r="E574" s="40"/>
      <c r="F574" s="1"/>
      <c r="G574" s="2"/>
      <c r="H574" s="2"/>
      <c r="I574" s="17"/>
      <c r="J574" s="14"/>
      <c r="K574" s="4"/>
      <c r="L574" s="5"/>
      <c r="M574" s="5"/>
      <c r="N574" s="2"/>
      <c r="O574" s="6"/>
      <c r="P574" s="2"/>
      <c r="Q574" s="22"/>
      <c r="R574" s="23"/>
      <c r="S574" s="23"/>
      <c r="T574" s="23"/>
      <c r="AA574" s="77"/>
      <c r="AB574" s="77"/>
      <c r="AC574" s="77"/>
    </row>
    <row r="575" spans="1:37" x14ac:dyDescent="0.2">
      <c r="A575" s="34"/>
      <c r="B575" s="44"/>
      <c r="C575" s="44"/>
      <c r="D575" s="44"/>
      <c r="E575" s="40"/>
      <c r="F575" s="1"/>
      <c r="G575" s="2"/>
      <c r="H575" s="2"/>
      <c r="I575" s="17"/>
      <c r="J575" s="14"/>
      <c r="K575" s="179" t="s">
        <v>31</v>
      </c>
      <c r="L575" s="179"/>
      <c r="M575" s="179"/>
      <c r="N575" s="2"/>
      <c r="O575" s="6"/>
      <c r="P575" s="2"/>
      <c r="Q575" s="22"/>
      <c r="R575" s="23"/>
      <c r="S575" s="23"/>
      <c r="T575" s="23"/>
      <c r="AA575" s="79"/>
      <c r="AB575" s="79"/>
      <c r="AC575" s="79"/>
    </row>
    <row r="576" spans="1:37" x14ac:dyDescent="0.2">
      <c r="A576" s="34"/>
      <c r="B576" s="44"/>
      <c r="C576" s="44"/>
      <c r="D576" s="44"/>
      <c r="E576" s="40"/>
      <c r="F576" s="1"/>
      <c r="G576" s="2"/>
      <c r="H576" s="2"/>
      <c r="I576" s="17"/>
      <c r="J576" s="14"/>
      <c r="K576" s="178" t="s">
        <v>2422</v>
      </c>
      <c r="L576" s="178"/>
      <c r="M576" s="178"/>
      <c r="N576" s="2"/>
      <c r="O576" s="6"/>
      <c r="P576" s="2"/>
      <c r="Q576" s="22"/>
      <c r="R576" s="23"/>
      <c r="S576" s="23"/>
      <c r="T576" s="23"/>
      <c r="AA576" s="77"/>
      <c r="AB576" s="77"/>
      <c r="AC576" s="77"/>
    </row>
    <row r="577" spans="1:31" x14ac:dyDescent="0.2">
      <c r="A577" s="34"/>
      <c r="B577" s="44"/>
      <c r="C577" s="44"/>
      <c r="D577" s="44"/>
      <c r="E577" s="40"/>
      <c r="F577" s="1"/>
      <c r="G577" s="2"/>
      <c r="H577" s="2"/>
      <c r="I577" s="17"/>
      <c r="J577" s="14"/>
      <c r="K577" s="178" t="s">
        <v>2423</v>
      </c>
      <c r="L577" s="178"/>
      <c r="M577" s="178"/>
      <c r="N577" s="2"/>
      <c r="O577" s="6"/>
      <c r="P577" s="2"/>
      <c r="Q577" s="22"/>
      <c r="R577" s="23"/>
      <c r="S577" s="23"/>
      <c r="T577" s="23"/>
      <c r="AA577" s="77"/>
      <c r="AB577" s="77"/>
      <c r="AC577" s="77"/>
    </row>
    <row r="578" spans="1:31" x14ac:dyDescent="0.2">
      <c r="A578" s="34"/>
      <c r="B578" s="44"/>
      <c r="C578" s="44"/>
      <c r="D578" s="44"/>
      <c r="E578" s="40"/>
      <c r="F578" s="1"/>
      <c r="G578" s="2"/>
      <c r="H578" s="2"/>
      <c r="I578" s="17"/>
      <c r="J578" s="14"/>
      <c r="K578" s="178" t="s">
        <v>2424</v>
      </c>
      <c r="L578" s="178"/>
      <c r="M578" s="178"/>
      <c r="N578" s="2"/>
      <c r="O578" s="6"/>
      <c r="P578" s="2"/>
      <c r="Q578" s="22"/>
      <c r="R578" s="23"/>
      <c r="S578" s="23"/>
      <c r="T578" s="23"/>
      <c r="AA578" s="77"/>
      <c r="AB578" s="77"/>
      <c r="AC578" s="77"/>
    </row>
    <row r="579" spans="1:31" ht="13.5" thickBot="1" x14ac:dyDescent="0.25">
      <c r="A579" s="34"/>
      <c r="B579" s="44"/>
      <c r="C579" s="44"/>
      <c r="D579" s="44"/>
      <c r="E579" s="40"/>
      <c r="F579" s="1"/>
      <c r="G579" s="2"/>
      <c r="H579" s="2"/>
      <c r="I579" s="17"/>
      <c r="J579" s="14"/>
      <c r="K579" s="2"/>
      <c r="L579" s="3"/>
      <c r="M579" s="3"/>
      <c r="N579" s="2"/>
      <c r="O579" s="6"/>
      <c r="P579" s="2"/>
      <c r="Q579" s="22"/>
      <c r="R579" s="23"/>
      <c r="S579" s="23"/>
      <c r="T579" s="23"/>
      <c r="Z579" s="66"/>
      <c r="AA579" s="77"/>
      <c r="AB579" s="77"/>
      <c r="AC579" s="77"/>
    </row>
    <row r="580" spans="1:31" ht="13.5" thickBot="1" x14ac:dyDescent="0.25">
      <c r="A580" s="35"/>
      <c r="B580" s="45"/>
      <c r="C580" s="45"/>
      <c r="D580" s="45"/>
      <c r="E580" s="53"/>
      <c r="F580" s="8"/>
      <c r="G580" s="7"/>
      <c r="H580" s="7"/>
      <c r="I580" s="17"/>
      <c r="J580" s="14"/>
      <c r="K580" s="2"/>
      <c r="L580" s="3"/>
      <c r="M580" s="3"/>
      <c r="N580" s="2"/>
      <c r="O580" s="6"/>
      <c r="P580" s="2"/>
      <c r="Q580" s="22"/>
      <c r="R580" s="23"/>
      <c r="S580" s="23"/>
      <c r="T580" s="23"/>
      <c r="X580" s="26"/>
      <c r="Y580" s="27"/>
      <c r="Z580" s="28"/>
      <c r="AA580" s="77"/>
      <c r="AB580" s="77"/>
      <c r="AC580" s="77"/>
    </row>
    <row r="581" spans="1:31" ht="13.5" thickBot="1" x14ac:dyDescent="0.25">
      <c r="A581" s="176" t="s">
        <v>32</v>
      </c>
      <c r="B581" s="177"/>
      <c r="C581" s="177"/>
      <c r="D581" s="177"/>
      <c r="E581" s="177"/>
      <c r="F581" s="177"/>
      <c r="G581" s="177"/>
      <c r="H581" s="9"/>
      <c r="I581" s="20"/>
      <c r="J581" s="21"/>
      <c r="K581" s="21"/>
      <c r="L581" s="21"/>
      <c r="M581" s="21"/>
      <c r="N581" s="21"/>
      <c r="O581" s="21"/>
      <c r="P581" s="21"/>
      <c r="Q581" s="29"/>
      <c r="R581" s="29"/>
      <c r="S581" s="29"/>
      <c r="T581" s="29"/>
      <c r="U581" s="29"/>
      <c r="V581" s="29"/>
      <c r="W581" s="30"/>
      <c r="X581" s="183" t="s">
        <v>716</v>
      </c>
      <c r="Y581" s="184"/>
      <c r="Z581" s="185"/>
      <c r="AA581" s="79"/>
      <c r="AB581" s="79"/>
      <c r="AC581" s="79"/>
      <c r="AE581" s="42"/>
    </row>
    <row r="582" spans="1:31" ht="13.5" thickBot="1" x14ac:dyDescent="0.25">
      <c r="A582" s="173"/>
      <c r="B582" s="174"/>
      <c r="C582" s="174"/>
      <c r="D582" s="174"/>
      <c r="E582" s="174"/>
      <c r="F582" s="174"/>
      <c r="G582" s="174"/>
      <c r="H582" s="2"/>
      <c r="I582" s="175"/>
      <c r="J582" s="175"/>
      <c r="K582" s="175"/>
      <c r="L582" s="175"/>
      <c r="M582" s="175"/>
      <c r="N582" s="175"/>
      <c r="O582" s="175"/>
      <c r="P582" s="175"/>
      <c r="Q582" s="175"/>
      <c r="R582" s="175"/>
      <c r="S582" s="175"/>
      <c r="T582" s="175"/>
      <c r="W582" s="31"/>
      <c r="X582" s="186"/>
      <c r="Y582" s="187"/>
      <c r="Z582" s="188"/>
    </row>
    <row r="583" spans="1:31" ht="22.5" customHeight="1" thickBot="1" x14ac:dyDescent="0.25">
      <c r="A583" s="168"/>
      <c r="B583" s="169"/>
      <c r="C583" s="169"/>
      <c r="D583" s="169"/>
      <c r="E583" s="170"/>
      <c r="F583" s="171" t="s">
        <v>33</v>
      </c>
      <c r="G583" s="172"/>
      <c r="H583" s="2"/>
      <c r="I583" s="180"/>
      <c r="J583" s="181"/>
      <c r="K583" s="181"/>
      <c r="L583" s="181"/>
      <c r="M583" s="181"/>
      <c r="N583" s="181"/>
      <c r="O583" s="181"/>
      <c r="P583" s="181"/>
      <c r="Q583" s="181"/>
      <c r="R583" s="181"/>
      <c r="S583" s="181"/>
      <c r="T583" s="181"/>
      <c r="U583" s="181"/>
      <c r="V583" s="182"/>
      <c r="X583" s="189" t="s">
        <v>1</v>
      </c>
      <c r="Y583" s="190"/>
      <c r="Z583" s="67">
        <f>+T572</f>
        <v>12396.571428571391</v>
      </c>
    </row>
    <row r="584" spans="1:31" ht="22.5" customHeight="1" thickBot="1" x14ac:dyDescent="0.25">
      <c r="A584" s="168"/>
      <c r="B584" s="169"/>
      <c r="C584" s="169"/>
      <c r="D584" s="169"/>
      <c r="E584" s="170"/>
      <c r="F584" s="171" t="s">
        <v>168</v>
      </c>
      <c r="G584" s="172"/>
      <c r="H584" s="2"/>
      <c r="I584" s="180"/>
      <c r="J584" s="181"/>
      <c r="K584" s="181"/>
      <c r="L584" s="181"/>
      <c r="M584" s="181"/>
      <c r="N584" s="181"/>
      <c r="O584" s="181"/>
      <c r="P584" s="181"/>
      <c r="Q584" s="181"/>
      <c r="R584" s="181"/>
      <c r="S584" s="181"/>
      <c r="T584" s="181"/>
      <c r="U584" s="181"/>
      <c r="V584" s="182"/>
      <c r="X584" s="161" t="s">
        <v>2</v>
      </c>
      <c r="Y584" s="161"/>
      <c r="Z584" s="67">
        <f>SUM(N2:N571)</f>
        <v>13063.142857142817</v>
      </c>
    </row>
    <row r="585" spans="1:31" ht="22.5" customHeight="1" thickBot="1" x14ac:dyDescent="0.25">
      <c r="A585" s="168"/>
      <c r="B585" s="169"/>
      <c r="C585" s="169"/>
      <c r="D585" s="169"/>
      <c r="E585" s="170"/>
      <c r="F585" s="171" t="s">
        <v>34</v>
      </c>
      <c r="G585" s="172"/>
      <c r="H585" s="2"/>
      <c r="I585" s="180"/>
      <c r="J585" s="181"/>
      <c r="K585" s="181"/>
      <c r="L585" s="181"/>
      <c r="M585" s="181"/>
      <c r="N585" s="181"/>
      <c r="O585" s="181"/>
      <c r="P585" s="181"/>
      <c r="Q585" s="181"/>
      <c r="R585" s="181"/>
      <c r="S585" s="181"/>
      <c r="T585" s="181"/>
      <c r="U585" s="181"/>
      <c r="V585" s="182"/>
      <c r="X585" s="161" t="s">
        <v>3</v>
      </c>
      <c r="Y585" s="161"/>
      <c r="Z585" s="68">
        <f>IF(S572=0,0,+S572/Z583)</f>
        <v>0.71023987963063273</v>
      </c>
    </row>
    <row r="586" spans="1:31" ht="22.5" customHeight="1" thickBot="1" x14ac:dyDescent="0.25">
      <c r="A586" s="36"/>
      <c r="B586" s="44"/>
      <c r="C586" s="44"/>
      <c r="D586" s="44"/>
      <c r="E586" s="40"/>
      <c r="F586" s="1"/>
      <c r="G586" s="2"/>
      <c r="H586" s="2"/>
      <c r="I586" s="180"/>
      <c r="J586" s="181"/>
      <c r="K586" s="181"/>
      <c r="L586" s="181"/>
      <c r="M586" s="181"/>
      <c r="N586" s="181"/>
      <c r="O586" s="181"/>
      <c r="P586" s="181"/>
      <c r="Q586" s="181"/>
      <c r="R586" s="181"/>
      <c r="S586" s="181"/>
      <c r="T586" s="181"/>
      <c r="U586" s="181"/>
      <c r="V586" s="182"/>
      <c r="X586" s="161" t="s">
        <v>2464</v>
      </c>
      <c r="Y586" s="161"/>
      <c r="Z586" s="69">
        <f>IF(R572=0,0,+R572/Z584)</f>
        <v>0.67698405322311184</v>
      </c>
      <c r="AA586" s="77"/>
      <c r="AB586" s="77"/>
      <c r="AC586" s="77"/>
    </row>
    <row r="587" spans="1:31" ht="22.5" customHeight="1" x14ac:dyDescent="0.2">
      <c r="A587" s="36"/>
      <c r="B587" s="44"/>
      <c r="C587" s="44"/>
      <c r="D587" s="44"/>
      <c r="E587" s="40"/>
      <c r="F587" s="1"/>
      <c r="G587" s="2"/>
      <c r="H587" s="2"/>
      <c r="I587" s="38"/>
      <c r="J587" s="38"/>
      <c r="K587" s="38"/>
      <c r="L587" s="38"/>
      <c r="M587" s="38"/>
      <c r="N587" s="38"/>
      <c r="O587" s="38"/>
      <c r="P587" s="38"/>
      <c r="Q587" s="38"/>
      <c r="R587" s="38"/>
      <c r="S587" s="38"/>
      <c r="T587" s="38"/>
      <c r="U587" s="38"/>
      <c r="V587" s="38"/>
      <c r="X587" s="39"/>
      <c r="Y587" s="39"/>
      <c r="Z587" s="70"/>
      <c r="AA587" s="77"/>
      <c r="AB587" s="77"/>
      <c r="AC587" s="77"/>
    </row>
    <row r="588" spans="1:31" ht="22.5" hidden="1" customHeight="1" thickBot="1" x14ac:dyDescent="0.25">
      <c r="A588" s="36"/>
      <c r="B588" s="44"/>
      <c r="C588" s="44"/>
      <c r="D588" s="44"/>
      <c r="E588" s="40"/>
      <c r="F588" s="1"/>
      <c r="G588" s="2"/>
      <c r="H588" s="2"/>
      <c r="I588" s="38"/>
      <c r="J588" s="38"/>
      <c r="K588" s="38"/>
      <c r="L588" s="38"/>
      <c r="M588" s="38"/>
      <c r="N588" s="38"/>
      <c r="O588" s="38"/>
      <c r="P588" s="38"/>
      <c r="Q588" s="38"/>
      <c r="R588" s="38"/>
      <c r="S588" s="38"/>
      <c r="T588" s="38"/>
      <c r="U588" s="38"/>
      <c r="V588" s="38"/>
      <c r="X588" s="162" t="s">
        <v>2502</v>
      </c>
      <c r="Y588" s="162"/>
      <c r="Z588" s="162"/>
      <c r="AA588" s="77"/>
      <c r="AB588" s="77"/>
      <c r="AC588" s="77"/>
    </row>
    <row r="589" spans="1:31" ht="22.5" hidden="1" customHeight="1" thickBot="1" x14ac:dyDescent="0.25">
      <c r="A589" s="36"/>
      <c r="B589" s="44"/>
      <c r="C589" s="44"/>
      <c r="D589" s="44"/>
      <c r="E589" s="40"/>
      <c r="F589" s="1"/>
      <c r="G589" s="2"/>
      <c r="H589" s="2"/>
      <c r="I589" s="38"/>
      <c r="J589" s="38"/>
      <c r="K589" s="38"/>
      <c r="L589" s="38"/>
      <c r="M589" s="38"/>
      <c r="N589" s="38"/>
      <c r="O589" s="38"/>
      <c r="P589" s="38"/>
      <c r="Q589" s="38"/>
      <c r="R589" s="38"/>
      <c r="S589" s="38"/>
      <c r="T589" s="38"/>
      <c r="U589" s="38"/>
      <c r="V589" s="38"/>
      <c r="X589" s="162"/>
      <c r="Y589" s="162"/>
      <c r="Z589" s="162"/>
      <c r="AA589" s="77"/>
      <c r="AB589" s="77"/>
      <c r="AC589" s="77"/>
    </row>
    <row r="590" spans="1:31" ht="22.5" hidden="1" customHeight="1" thickBot="1" x14ac:dyDescent="0.25">
      <c r="A590" s="36"/>
      <c r="B590" s="44"/>
      <c r="C590" s="44"/>
      <c r="D590" s="44"/>
      <c r="E590" s="40"/>
      <c r="F590" s="1"/>
      <c r="G590" s="2"/>
      <c r="H590" s="2"/>
      <c r="I590" s="38"/>
      <c r="J590" s="38"/>
      <c r="K590" s="38"/>
      <c r="L590" s="38"/>
      <c r="M590" s="38"/>
      <c r="N590" s="38"/>
      <c r="O590" s="38"/>
      <c r="P590" s="38"/>
      <c r="Q590" s="38"/>
      <c r="R590" s="38"/>
      <c r="S590" s="38"/>
      <c r="T590" s="38"/>
      <c r="U590" s="38"/>
      <c r="V590" s="38"/>
      <c r="X590" s="161" t="s">
        <v>1</v>
      </c>
      <c r="Y590" s="161"/>
      <c r="Z590" s="67">
        <f>SUM(T2:T6)</f>
        <v>0</v>
      </c>
      <c r="AA590" s="77"/>
      <c r="AB590" s="77"/>
      <c r="AC590" s="77"/>
    </row>
    <row r="591" spans="1:31" ht="22.5" hidden="1" customHeight="1" thickBot="1" x14ac:dyDescent="0.25">
      <c r="A591" s="36"/>
      <c r="B591" s="44"/>
      <c r="C591" s="44"/>
      <c r="D591" s="44"/>
      <c r="E591" s="40"/>
      <c r="F591" s="1"/>
      <c r="G591" s="2"/>
      <c r="H591" s="2"/>
      <c r="I591" s="38"/>
      <c r="J591" s="38"/>
      <c r="K591" s="38"/>
      <c r="L591" s="38"/>
      <c r="M591" s="38"/>
      <c r="N591" s="38"/>
      <c r="O591" s="38"/>
      <c r="P591" s="38"/>
      <c r="Q591" s="38"/>
      <c r="R591" s="38"/>
      <c r="S591" s="38"/>
      <c r="T591" s="38"/>
      <c r="U591" s="38"/>
      <c r="V591" s="38"/>
      <c r="X591" s="161" t="s">
        <v>2</v>
      </c>
      <c r="Y591" s="161"/>
      <c r="Z591" s="67">
        <f>SUM(N2:N6)</f>
        <v>93.714285714285708</v>
      </c>
      <c r="AA591" s="77"/>
      <c r="AB591" s="77"/>
      <c r="AC591" s="77"/>
    </row>
    <row r="592" spans="1:31" ht="22.5" hidden="1" customHeight="1" thickBot="1" x14ac:dyDescent="0.25">
      <c r="A592" s="36"/>
      <c r="B592" s="44"/>
      <c r="C592" s="44"/>
      <c r="D592" s="44"/>
      <c r="E592" s="40"/>
      <c r="F592" s="1"/>
      <c r="G592" s="2"/>
      <c r="H592" s="2"/>
      <c r="I592" s="38"/>
      <c r="J592" s="38"/>
      <c r="K592" s="38"/>
      <c r="L592" s="38"/>
      <c r="M592" s="38"/>
      <c r="N592" s="38"/>
      <c r="O592" s="38"/>
      <c r="P592" s="38"/>
      <c r="Q592" s="38"/>
      <c r="R592" s="38"/>
      <c r="S592" s="38"/>
      <c r="T592" s="38"/>
      <c r="U592" s="38"/>
      <c r="V592" s="38"/>
      <c r="X592" s="161" t="s">
        <v>3</v>
      </c>
      <c r="Y592" s="161"/>
      <c r="Z592" s="71">
        <f>IF(SUM(S2:S6)=0,0,+(SUM(S2:S6)/Z590))</f>
        <v>0</v>
      </c>
      <c r="AA592" s="77"/>
      <c r="AB592" s="77"/>
      <c r="AC592" s="77"/>
    </row>
    <row r="593" spans="1:29" ht="22.5" hidden="1" customHeight="1" thickBot="1" x14ac:dyDescent="0.25">
      <c r="A593" s="36"/>
      <c r="B593" s="44"/>
      <c r="C593" s="44"/>
      <c r="D593" s="44"/>
      <c r="E593" s="40"/>
      <c r="F593" s="1"/>
      <c r="G593" s="2"/>
      <c r="H593" s="2"/>
      <c r="I593" s="38"/>
      <c r="J593" s="38"/>
      <c r="K593" s="38"/>
      <c r="L593" s="38"/>
      <c r="M593" s="38"/>
      <c r="N593" s="38"/>
      <c r="O593" s="38"/>
      <c r="P593" s="38"/>
      <c r="Q593" s="38"/>
      <c r="R593" s="38"/>
      <c r="S593" s="38"/>
      <c r="T593" s="38"/>
      <c r="U593" s="38"/>
      <c r="V593" s="38"/>
      <c r="X593" s="161" t="s">
        <v>2464</v>
      </c>
      <c r="Y593" s="161"/>
      <c r="Z593" s="72">
        <f>IF(SUM(R2:R6)=0,0,+(SUM(R2:R6)/Z591))</f>
        <v>0</v>
      </c>
      <c r="AA593" s="77"/>
      <c r="AB593" s="77"/>
      <c r="AC593" s="77"/>
    </row>
    <row r="594" spans="1:29" ht="22.5" hidden="1" customHeight="1" thickBot="1" x14ac:dyDescent="0.25">
      <c r="A594" s="36"/>
      <c r="B594" s="44"/>
      <c r="C594" s="44"/>
      <c r="D594" s="44"/>
      <c r="E594" s="40"/>
      <c r="F594" s="1"/>
      <c r="G594" s="2"/>
      <c r="H594" s="2"/>
      <c r="I594" s="38"/>
      <c r="J594" s="38"/>
      <c r="K594" s="38"/>
      <c r="L594" s="38"/>
      <c r="M594" s="38"/>
      <c r="N594" s="38"/>
      <c r="O594" s="38"/>
      <c r="P594" s="38"/>
      <c r="Q594" s="38"/>
      <c r="R594" s="38"/>
      <c r="S594" s="38"/>
      <c r="T594" s="38"/>
      <c r="U594" s="38"/>
      <c r="V594" s="38"/>
      <c r="X594" s="39"/>
      <c r="Y594" s="39"/>
      <c r="Z594" s="70"/>
      <c r="AA594" s="77"/>
      <c r="AB594" s="77"/>
      <c r="AC594" s="77"/>
    </row>
    <row r="595" spans="1:29" ht="22.5" hidden="1" customHeight="1" thickBot="1" x14ac:dyDescent="0.25">
      <c r="A595" s="36"/>
      <c r="B595" s="44"/>
      <c r="C595" s="44"/>
      <c r="D595" s="44"/>
      <c r="E595" s="40"/>
      <c r="F595" s="1"/>
      <c r="G595" s="2"/>
      <c r="H595" s="2"/>
      <c r="I595" s="38"/>
      <c r="J595" s="38"/>
      <c r="K595" s="38"/>
      <c r="L595" s="38"/>
      <c r="M595" s="38"/>
      <c r="N595" s="38"/>
      <c r="O595" s="38"/>
      <c r="P595" s="38"/>
      <c r="Q595" s="38"/>
      <c r="R595" s="38"/>
      <c r="S595" s="38"/>
      <c r="T595" s="38"/>
      <c r="U595" s="38"/>
      <c r="V595" s="38"/>
      <c r="X595" s="162" t="s">
        <v>2484</v>
      </c>
      <c r="Y595" s="162"/>
      <c r="Z595" s="162"/>
      <c r="AA595" s="77"/>
      <c r="AB595" s="77"/>
      <c r="AC595" s="77"/>
    </row>
    <row r="596" spans="1:29" ht="22.5" hidden="1" customHeight="1" thickBot="1" x14ac:dyDescent="0.25">
      <c r="A596" s="36"/>
      <c r="B596" s="44"/>
      <c r="C596" s="44"/>
      <c r="D596" s="44"/>
      <c r="E596" s="40"/>
      <c r="F596" s="1"/>
      <c r="G596" s="2"/>
      <c r="H596" s="2"/>
      <c r="I596" s="38"/>
      <c r="J596" s="38"/>
      <c r="K596" s="38"/>
      <c r="L596" s="38"/>
      <c r="M596" s="38"/>
      <c r="N596" s="38"/>
      <c r="O596" s="38"/>
      <c r="P596" s="38"/>
      <c r="Q596" s="38"/>
      <c r="R596" s="38"/>
      <c r="S596" s="38"/>
      <c r="T596" s="38"/>
      <c r="U596" s="38"/>
      <c r="V596" s="38"/>
      <c r="X596" s="162"/>
      <c r="Y596" s="162"/>
      <c r="Z596" s="162"/>
      <c r="AA596" s="77"/>
      <c r="AB596" s="77"/>
      <c r="AC596" s="77"/>
    </row>
    <row r="597" spans="1:29" ht="22.5" hidden="1" customHeight="1" thickBot="1" x14ac:dyDescent="0.25">
      <c r="A597" s="36"/>
      <c r="B597" s="44"/>
      <c r="C597" s="44"/>
      <c r="D597" s="44"/>
      <c r="E597" s="40"/>
      <c r="F597" s="1"/>
      <c r="G597" s="2"/>
      <c r="H597" s="2"/>
      <c r="I597" s="38"/>
      <c r="J597" s="38"/>
      <c r="K597" s="38"/>
      <c r="L597" s="38"/>
      <c r="M597" s="38"/>
      <c r="N597" s="38"/>
      <c r="O597" s="38"/>
      <c r="P597" s="38"/>
      <c r="Q597" s="38"/>
      <c r="R597" s="38"/>
      <c r="S597" s="38"/>
      <c r="T597" s="38"/>
      <c r="U597" s="38"/>
      <c r="V597" s="38"/>
      <c r="X597" s="161" t="s">
        <v>1</v>
      </c>
      <c r="Y597" s="161"/>
      <c r="Z597" s="67">
        <f>SUM(T7:T10)</f>
        <v>0</v>
      </c>
      <c r="AA597" s="77"/>
      <c r="AB597" s="77"/>
      <c r="AC597" s="77"/>
    </row>
    <row r="598" spans="1:29" ht="22.5" hidden="1" customHeight="1" thickBot="1" x14ac:dyDescent="0.25">
      <c r="A598" s="36"/>
      <c r="B598" s="44"/>
      <c r="C598" s="44"/>
      <c r="D598" s="44"/>
      <c r="E598" s="40"/>
      <c r="F598" s="1"/>
      <c r="G598" s="2"/>
      <c r="H598" s="2"/>
      <c r="I598" s="38"/>
      <c r="J598" s="38"/>
      <c r="K598" s="38"/>
      <c r="L598" s="38"/>
      <c r="M598" s="38"/>
      <c r="N598" s="38"/>
      <c r="O598" s="38"/>
      <c r="P598" s="38"/>
      <c r="Q598" s="38"/>
      <c r="R598" s="38"/>
      <c r="S598" s="38"/>
      <c r="T598" s="38"/>
      <c r="U598" s="38"/>
      <c r="V598" s="38"/>
      <c r="X598" s="161" t="s">
        <v>2</v>
      </c>
      <c r="Y598" s="161"/>
      <c r="Z598" s="67">
        <f>SUM(N7:N10)</f>
        <v>61.142857142857146</v>
      </c>
      <c r="AA598" s="77"/>
      <c r="AB598" s="77"/>
      <c r="AC598" s="77"/>
    </row>
    <row r="599" spans="1:29" ht="22.5" hidden="1" customHeight="1" thickBot="1" x14ac:dyDescent="0.25">
      <c r="A599" s="36"/>
      <c r="B599" s="44"/>
      <c r="C599" s="44"/>
      <c r="D599" s="44"/>
      <c r="E599" s="40"/>
      <c r="F599" s="1"/>
      <c r="G599" s="2"/>
      <c r="H599" s="2"/>
      <c r="I599" s="38"/>
      <c r="J599" s="38"/>
      <c r="K599" s="38"/>
      <c r="L599" s="38"/>
      <c r="M599" s="38"/>
      <c r="N599" s="38"/>
      <c r="O599" s="38"/>
      <c r="P599" s="38"/>
      <c r="Q599" s="38"/>
      <c r="R599" s="38"/>
      <c r="S599" s="38"/>
      <c r="T599" s="38"/>
      <c r="U599" s="38"/>
      <c r="V599" s="38"/>
      <c r="X599" s="161" t="s">
        <v>3</v>
      </c>
      <c r="Y599" s="161"/>
      <c r="Z599" s="71">
        <f>IF(SUM(S7:S10)=0,0,+(SUM(S7:S10)/Z597))</f>
        <v>0</v>
      </c>
      <c r="AA599" s="77"/>
      <c r="AB599" s="77"/>
      <c r="AC599" s="77"/>
    </row>
    <row r="600" spans="1:29" ht="22.5" hidden="1" customHeight="1" thickBot="1" x14ac:dyDescent="0.25">
      <c r="A600" s="36"/>
      <c r="B600" s="44"/>
      <c r="C600" s="44"/>
      <c r="D600" s="44"/>
      <c r="E600" s="40"/>
      <c r="F600" s="1"/>
      <c r="G600" s="2"/>
      <c r="H600" s="2"/>
      <c r="I600" s="38"/>
      <c r="J600" s="38"/>
      <c r="K600" s="38"/>
      <c r="L600" s="38"/>
      <c r="M600" s="38"/>
      <c r="N600" s="38"/>
      <c r="O600" s="38"/>
      <c r="P600" s="38"/>
      <c r="Q600" s="38"/>
      <c r="R600" s="38"/>
      <c r="S600" s="38"/>
      <c r="T600" s="38"/>
      <c r="U600" s="38"/>
      <c r="V600" s="38"/>
      <c r="X600" s="161" t="s">
        <v>2464</v>
      </c>
      <c r="Y600" s="161"/>
      <c r="Z600" s="72">
        <f>IF(SUM(R7:R10)=0,0,+(SUM(R7:R10)/Z598))</f>
        <v>0</v>
      </c>
      <c r="AA600" s="77"/>
      <c r="AB600" s="77"/>
      <c r="AC600" s="77"/>
    </row>
    <row r="601" spans="1:29" ht="22.5" hidden="1" customHeight="1" thickBot="1" x14ac:dyDescent="0.25">
      <c r="A601" s="36"/>
      <c r="B601" s="44"/>
      <c r="C601" s="44"/>
      <c r="D601" s="44"/>
      <c r="E601" s="40"/>
      <c r="F601" s="1"/>
      <c r="G601" s="2"/>
      <c r="H601" s="2"/>
      <c r="I601" s="38"/>
      <c r="J601" s="38"/>
      <c r="K601" s="38"/>
      <c r="L601" s="38"/>
      <c r="M601" s="38"/>
      <c r="N601" s="38"/>
      <c r="O601" s="38"/>
      <c r="P601" s="38"/>
      <c r="Q601" s="38"/>
      <c r="R601" s="38"/>
      <c r="S601" s="38"/>
      <c r="T601" s="38"/>
      <c r="U601" s="38"/>
      <c r="V601" s="38"/>
      <c r="X601" s="39"/>
      <c r="Y601" s="39"/>
      <c r="Z601" s="70"/>
      <c r="AA601" s="77"/>
      <c r="AB601" s="77"/>
      <c r="AC601" s="77"/>
    </row>
    <row r="602" spans="1:29" ht="22.5" hidden="1" customHeight="1" thickBot="1" x14ac:dyDescent="0.25">
      <c r="A602" s="36"/>
      <c r="B602" s="44"/>
      <c r="C602" s="44"/>
      <c r="D602" s="44"/>
      <c r="E602" s="40"/>
      <c r="F602" s="1"/>
      <c r="G602" s="2"/>
      <c r="H602" s="2"/>
      <c r="I602" s="38"/>
      <c r="J602" s="38"/>
      <c r="K602" s="38"/>
      <c r="L602" s="38"/>
      <c r="M602" s="38"/>
      <c r="N602" s="38"/>
      <c r="O602" s="38"/>
      <c r="P602" s="38"/>
      <c r="Q602" s="38"/>
      <c r="R602" s="38"/>
      <c r="S602" s="38"/>
      <c r="T602" s="38"/>
      <c r="U602" s="38"/>
      <c r="V602" s="38"/>
      <c r="X602" s="162" t="s">
        <v>2462</v>
      </c>
      <c r="Y602" s="162"/>
      <c r="Z602" s="162"/>
      <c r="AA602" s="77"/>
      <c r="AB602" s="77"/>
      <c r="AC602" s="77"/>
    </row>
    <row r="603" spans="1:29" ht="22.5" hidden="1" customHeight="1" thickBot="1" x14ac:dyDescent="0.25">
      <c r="A603" s="36"/>
      <c r="B603" s="44"/>
      <c r="C603" s="44"/>
      <c r="D603" s="44"/>
      <c r="E603" s="40"/>
      <c r="F603" s="1"/>
      <c r="G603" s="2"/>
      <c r="H603" s="2"/>
      <c r="I603" s="38"/>
      <c r="J603" s="38"/>
      <c r="K603" s="38"/>
      <c r="L603" s="38"/>
      <c r="M603" s="38"/>
      <c r="N603" s="38"/>
      <c r="O603" s="38"/>
      <c r="P603" s="38"/>
      <c r="Q603" s="38"/>
      <c r="R603" s="38"/>
      <c r="S603" s="38"/>
      <c r="T603" s="38"/>
      <c r="U603" s="38"/>
      <c r="V603" s="38"/>
      <c r="X603" s="162"/>
      <c r="Y603" s="162"/>
      <c r="Z603" s="162"/>
      <c r="AA603" s="77"/>
      <c r="AB603" s="77"/>
      <c r="AC603" s="77"/>
    </row>
    <row r="604" spans="1:29" ht="22.5" hidden="1" customHeight="1" thickBot="1" x14ac:dyDescent="0.25">
      <c r="A604" s="36"/>
      <c r="B604" s="44"/>
      <c r="C604" s="44"/>
      <c r="D604" s="44"/>
      <c r="E604" s="40"/>
      <c r="F604" s="1"/>
      <c r="G604" s="2"/>
      <c r="H604" s="2"/>
      <c r="I604" s="38"/>
      <c r="J604" s="38"/>
      <c r="K604" s="38"/>
      <c r="L604" s="38"/>
      <c r="M604" s="38"/>
      <c r="N604" s="38"/>
      <c r="O604" s="38"/>
      <c r="P604" s="38"/>
      <c r="Q604" s="38"/>
      <c r="R604" s="38"/>
      <c r="S604" s="38"/>
      <c r="T604" s="38"/>
      <c r="U604" s="38"/>
      <c r="V604" s="38"/>
      <c r="X604" s="161" t="s">
        <v>1</v>
      </c>
      <c r="Y604" s="161"/>
      <c r="Z604" s="67">
        <f>SUM(T11:T13)</f>
        <v>20.714285714285715</v>
      </c>
      <c r="AA604" s="77"/>
      <c r="AB604" s="77"/>
      <c r="AC604" s="77"/>
    </row>
    <row r="605" spans="1:29" ht="22.5" hidden="1" customHeight="1" thickBot="1" x14ac:dyDescent="0.25">
      <c r="A605" s="36"/>
      <c r="B605" s="44"/>
      <c r="C605" s="44"/>
      <c r="D605" s="44"/>
      <c r="E605" s="40"/>
      <c r="F605" s="1"/>
      <c r="G605" s="2"/>
      <c r="H605" s="2"/>
      <c r="I605" s="38"/>
      <c r="J605" s="38"/>
      <c r="K605" s="38"/>
      <c r="L605" s="38"/>
      <c r="M605" s="38"/>
      <c r="N605" s="38"/>
      <c r="O605" s="38"/>
      <c r="P605" s="38"/>
      <c r="Q605" s="38"/>
      <c r="R605" s="38"/>
      <c r="S605" s="38"/>
      <c r="T605" s="38"/>
      <c r="U605" s="38"/>
      <c r="V605" s="38"/>
      <c r="X605" s="161" t="s">
        <v>2</v>
      </c>
      <c r="Y605" s="161"/>
      <c r="Z605" s="67">
        <f>SUM(N11:N13)</f>
        <v>20.714285714285715</v>
      </c>
      <c r="AA605" s="77"/>
      <c r="AB605" s="77"/>
      <c r="AC605" s="77"/>
    </row>
    <row r="606" spans="1:29" ht="22.5" hidden="1" customHeight="1" thickBot="1" x14ac:dyDescent="0.25">
      <c r="A606" s="36"/>
      <c r="B606" s="44"/>
      <c r="C606" s="44"/>
      <c r="D606" s="44"/>
      <c r="E606" s="40"/>
      <c r="F606" s="1"/>
      <c r="G606" s="2"/>
      <c r="H606" s="2"/>
      <c r="I606" s="38"/>
      <c r="J606" s="38"/>
      <c r="K606" s="38"/>
      <c r="L606" s="38"/>
      <c r="M606" s="38"/>
      <c r="N606" s="38"/>
      <c r="O606" s="38"/>
      <c r="P606" s="38"/>
      <c r="Q606" s="38"/>
      <c r="R606" s="38"/>
      <c r="S606" s="38"/>
      <c r="T606" s="38"/>
      <c r="U606" s="38"/>
      <c r="V606" s="38"/>
      <c r="X606" s="161" t="s">
        <v>3</v>
      </c>
      <c r="Y606" s="161"/>
      <c r="Z606" s="71">
        <f>IF(SUM(S11:S13)=0,0,+(SUM(S11:S13)/Z604))</f>
        <v>0</v>
      </c>
      <c r="AA606" s="77"/>
      <c r="AB606" s="77"/>
      <c r="AC606" s="77"/>
    </row>
    <row r="607" spans="1:29" ht="22.5" hidden="1" customHeight="1" thickBot="1" x14ac:dyDescent="0.25">
      <c r="A607" s="36"/>
      <c r="B607" s="44"/>
      <c r="C607" s="44"/>
      <c r="D607" s="44"/>
      <c r="E607" s="40"/>
      <c r="F607" s="1"/>
      <c r="G607" s="2"/>
      <c r="H607" s="2"/>
      <c r="I607" s="38"/>
      <c r="J607" s="38"/>
      <c r="K607" s="38"/>
      <c r="L607" s="38"/>
      <c r="M607" s="38"/>
      <c r="N607" s="38"/>
      <c r="O607" s="38"/>
      <c r="P607" s="38"/>
      <c r="Q607" s="38"/>
      <c r="R607" s="38"/>
      <c r="S607" s="38"/>
      <c r="T607" s="38"/>
      <c r="U607" s="38"/>
      <c r="V607" s="38"/>
      <c r="X607" s="161" t="s">
        <v>2464</v>
      </c>
      <c r="Y607" s="161"/>
      <c r="Z607" s="72">
        <f>IF(SUM(R11:R13)=0,0,+(SUM(R11:R13)/Z605))</f>
        <v>0</v>
      </c>
      <c r="AA607" s="77"/>
      <c r="AB607" s="77"/>
      <c r="AC607" s="77"/>
    </row>
    <row r="608" spans="1:29" ht="22.5" hidden="1" customHeight="1" thickBot="1" x14ac:dyDescent="0.25">
      <c r="A608" s="36"/>
      <c r="B608" s="44"/>
      <c r="C608" s="44"/>
      <c r="D608" s="44"/>
      <c r="E608" s="40"/>
      <c r="F608" s="1"/>
      <c r="G608" s="2"/>
      <c r="H608" s="2"/>
      <c r="I608" s="38"/>
      <c r="J608" s="38"/>
      <c r="K608" s="38"/>
      <c r="L608" s="38"/>
      <c r="M608" s="38"/>
      <c r="N608" s="38"/>
      <c r="O608" s="38"/>
      <c r="P608" s="38"/>
      <c r="Q608" s="38"/>
      <c r="R608" s="38"/>
      <c r="S608" s="38"/>
      <c r="T608" s="38"/>
      <c r="U608" s="38"/>
      <c r="V608" s="38"/>
      <c r="X608" s="39"/>
      <c r="Y608" s="39"/>
      <c r="Z608" s="70"/>
      <c r="AA608" s="77"/>
      <c r="AB608" s="77"/>
      <c r="AC608" s="77"/>
    </row>
    <row r="609" spans="1:29" ht="22.5" hidden="1" customHeight="1" thickBot="1" x14ac:dyDescent="0.25">
      <c r="A609" s="36"/>
      <c r="B609" s="44"/>
      <c r="C609" s="44"/>
      <c r="D609" s="44"/>
      <c r="E609" s="40"/>
      <c r="F609" s="1"/>
      <c r="G609" s="2"/>
      <c r="H609" s="2"/>
      <c r="I609" s="38"/>
      <c r="J609" s="38"/>
      <c r="K609" s="38"/>
      <c r="L609" s="38"/>
      <c r="M609" s="38"/>
      <c r="N609" s="38"/>
      <c r="O609" s="38"/>
      <c r="P609" s="38"/>
      <c r="Q609" s="38"/>
      <c r="R609" s="38"/>
      <c r="S609" s="38"/>
      <c r="T609" s="38"/>
      <c r="U609" s="38"/>
      <c r="V609" s="38"/>
      <c r="X609" s="162" t="s">
        <v>2463</v>
      </c>
      <c r="Y609" s="162"/>
      <c r="Z609" s="162"/>
      <c r="AA609" s="77"/>
      <c r="AB609" s="77"/>
      <c r="AC609" s="77"/>
    </row>
    <row r="610" spans="1:29" ht="22.5" hidden="1" customHeight="1" thickBot="1" x14ac:dyDescent="0.25">
      <c r="A610" s="36"/>
      <c r="B610" s="44"/>
      <c r="C610" s="44"/>
      <c r="D610" s="44"/>
      <c r="E610" s="40"/>
      <c r="F610" s="1"/>
      <c r="G610" s="2"/>
      <c r="H610" s="2"/>
      <c r="I610" s="38"/>
      <c r="J610" s="38"/>
      <c r="K610" s="38"/>
      <c r="L610" s="38"/>
      <c r="M610" s="38"/>
      <c r="N610" s="38"/>
      <c r="O610" s="38"/>
      <c r="P610" s="38"/>
      <c r="Q610" s="38"/>
      <c r="R610" s="38"/>
      <c r="S610" s="38"/>
      <c r="T610" s="38"/>
      <c r="U610" s="38"/>
      <c r="V610" s="38"/>
      <c r="X610" s="162"/>
      <c r="Y610" s="162"/>
      <c r="Z610" s="162"/>
      <c r="AA610" s="77"/>
      <c r="AB610" s="77"/>
      <c r="AC610" s="77"/>
    </row>
    <row r="611" spans="1:29" ht="22.5" hidden="1" customHeight="1" thickBot="1" x14ac:dyDescent="0.25">
      <c r="A611" s="36"/>
      <c r="B611" s="44"/>
      <c r="C611" s="44"/>
      <c r="D611" s="44"/>
      <c r="E611" s="40"/>
      <c r="F611" s="1"/>
      <c r="G611" s="2"/>
      <c r="H611" s="2"/>
      <c r="I611" s="38"/>
      <c r="J611" s="38"/>
      <c r="K611" s="38"/>
      <c r="L611" s="38"/>
      <c r="M611" s="38"/>
      <c r="N611" s="38"/>
      <c r="O611" s="38"/>
      <c r="P611" s="38"/>
      <c r="Q611" s="38"/>
      <c r="R611" s="38"/>
      <c r="S611" s="38"/>
      <c r="T611" s="38"/>
      <c r="U611" s="38"/>
      <c r="V611" s="38"/>
      <c r="X611" s="161" t="s">
        <v>1</v>
      </c>
      <c r="Y611" s="161"/>
      <c r="Z611" s="67">
        <f>SUM(T14:T15)</f>
        <v>8.8571428571428577</v>
      </c>
      <c r="AA611" s="77"/>
      <c r="AB611" s="77"/>
      <c r="AC611" s="77"/>
    </row>
    <row r="612" spans="1:29" ht="22.5" hidden="1" customHeight="1" thickBot="1" x14ac:dyDescent="0.25">
      <c r="A612" s="36"/>
      <c r="B612" s="44"/>
      <c r="C612" s="44"/>
      <c r="D612" s="44"/>
      <c r="E612" s="40"/>
      <c r="F612" s="1"/>
      <c r="G612" s="2"/>
      <c r="H612" s="2"/>
      <c r="I612" s="38"/>
      <c r="J612" s="38"/>
      <c r="K612" s="38"/>
      <c r="L612" s="38"/>
      <c r="M612" s="38"/>
      <c r="N612" s="38"/>
      <c r="O612" s="38"/>
      <c r="P612" s="38"/>
      <c r="Q612" s="38"/>
      <c r="R612" s="38"/>
      <c r="S612" s="38"/>
      <c r="T612" s="38"/>
      <c r="U612" s="38"/>
      <c r="V612" s="38"/>
      <c r="X612" s="161" t="s">
        <v>2</v>
      </c>
      <c r="Y612" s="161"/>
      <c r="Z612" s="67">
        <f>SUM(N14:N15)</f>
        <v>8.8571428571428577</v>
      </c>
      <c r="AA612" s="77"/>
      <c r="AB612" s="77"/>
      <c r="AC612" s="77"/>
    </row>
    <row r="613" spans="1:29" ht="22.5" hidden="1" customHeight="1" thickBot="1" x14ac:dyDescent="0.25">
      <c r="A613" s="36"/>
      <c r="B613" s="44"/>
      <c r="C613" s="44"/>
      <c r="D613" s="44"/>
      <c r="E613" s="40"/>
      <c r="F613" s="1"/>
      <c r="G613" s="2"/>
      <c r="H613" s="2"/>
      <c r="I613" s="38"/>
      <c r="J613" s="38"/>
      <c r="K613" s="38"/>
      <c r="L613" s="38"/>
      <c r="M613" s="38"/>
      <c r="N613" s="38"/>
      <c r="O613" s="38"/>
      <c r="P613" s="38"/>
      <c r="Q613" s="38"/>
      <c r="R613" s="38"/>
      <c r="S613" s="38"/>
      <c r="T613" s="38"/>
      <c r="U613" s="38"/>
      <c r="V613" s="38"/>
      <c r="X613" s="161" t="s">
        <v>3</v>
      </c>
      <c r="Y613" s="161"/>
      <c r="Z613" s="71">
        <f>IF(SUM(S14:S15)=0,0,+(SUM(S14:S15)/Z611))</f>
        <v>0</v>
      </c>
      <c r="AA613" s="77"/>
      <c r="AB613" s="77"/>
      <c r="AC613" s="77"/>
    </row>
    <row r="614" spans="1:29" ht="22.5" hidden="1" customHeight="1" thickBot="1" x14ac:dyDescent="0.25">
      <c r="A614" s="36"/>
      <c r="B614" s="44"/>
      <c r="C614" s="44"/>
      <c r="D614" s="44"/>
      <c r="E614" s="40"/>
      <c r="F614" s="1"/>
      <c r="G614" s="2"/>
      <c r="H614" s="2"/>
      <c r="I614" s="38"/>
      <c r="J614" s="38"/>
      <c r="K614" s="38"/>
      <c r="L614" s="38"/>
      <c r="M614" s="38"/>
      <c r="N614" s="38"/>
      <c r="O614" s="38"/>
      <c r="P614" s="38"/>
      <c r="Q614" s="38"/>
      <c r="R614" s="38"/>
      <c r="S614" s="38"/>
      <c r="T614" s="38"/>
      <c r="U614" s="38"/>
      <c r="V614" s="38"/>
      <c r="X614" s="161" t="s">
        <v>2464</v>
      </c>
      <c r="Y614" s="161"/>
      <c r="Z614" s="72">
        <f>IF(SUM(R14:R15)=0,0,+(SUM(R14:R15)/Z612))</f>
        <v>0</v>
      </c>
      <c r="AA614" s="77"/>
      <c r="AB614" s="77"/>
      <c r="AC614" s="77"/>
    </row>
    <row r="615" spans="1:29" ht="22.5" hidden="1" customHeight="1" thickBot="1" x14ac:dyDescent="0.25">
      <c r="A615" s="36"/>
      <c r="B615" s="44"/>
      <c r="C615" s="44"/>
      <c r="D615" s="44"/>
      <c r="E615" s="40"/>
      <c r="F615" s="1"/>
      <c r="G615" s="2"/>
      <c r="H615" s="2"/>
      <c r="I615" s="38"/>
      <c r="J615" s="38"/>
      <c r="K615" s="38"/>
      <c r="L615" s="38"/>
      <c r="M615" s="38"/>
      <c r="N615" s="38"/>
      <c r="O615" s="38"/>
      <c r="P615" s="38"/>
      <c r="Q615" s="38"/>
      <c r="R615" s="38"/>
      <c r="S615" s="38"/>
      <c r="T615" s="38"/>
      <c r="U615" s="38"/>
      <c r="V615" s="38"/>
      <c r="X615" s="39"/>
      <c r="Y615" s="39"/>
      <c r="Z615" s="70"/>
      <c r="AA615" s="77"/>
      <c r="AB615" s="77"/>
      <c r="AC615" s="77"/>
    </row>
    <row r="616" spans="1:29" ht="22.5" hidden="1" customHeight="1" thickBot="1" x14ac:dyDescent="0.25">
      <c r="A616" s="36"/>
      <c r="B616" s="44"/>
      <c r="C616" s="44"/>
      <c r="D616" s="44"/>
      <c r="E616" s="40"/>
      <c r="F616" s="1"/>
      <c r="G616" s="2"/>
      <c r="H616" s="2"/>
      <c r="I616" s="38"/>
      <c r="J616" s="38"/>
      <c r="K616" s="38"/>
      <c r="L616" s="38"/>
      <c r="M616" s="38"/>
      <c r="N616" s="38"/>
      <c r="O616" s="38"/>
      <c r="P616" s="38"/>
      <c r="Q616" s="38"/>
      <c r="R616" s="38"/>
      <c r="S616" s="38"/>
      <c r="T616" s="38"/>
      <c r="U616" s="38"/>
      <c r="V616" s="38"/>
      <c r="X616" s="162" t="s">
        <v>2466</v>
      </c>
      <c r="Y616" s="162"/>
      <c r="Z616" s="162"/>
      <c r="AA616" s="77"/>
      <c r="AB616" s="77"/>
      <c r="AC616" s="77"/>
    </row>
    <row r="617" spans="1:29" ht="22.5" hidden="1" customHeight="1" thickBot="1" x14ac:dyDescent="0.25">
      <c r="A617" s="36"/>
      <c r="B617" s="44"/>
      <c r="C617" s="44"/>
      <c r="D617" s="44"/>
      <c r="E617" s="40"/>
      <c r="F617" s="1"/>
      <c r="G617" s="2"/>
      <c r="H617" s="2"/>
      <c r="I617" s="38"/>
      <c r="J617" s="38"/>
      <c r="K617" s="38"/>
      <c r="L617" s="38"/>
      <c r="M617" s="38"/>
      <c r="N617" s="38"/>
      <c r="O617" s="38"/>
      <c r="P617" s="38"/>
      <c r="Q617" s="38"/>
      <c r="R617" s="38"/>
      <c r="S617" s="38"/>
      <c r="T617" s="38"/>
      <c r="U617" s="38"/>
      <c r="V617" s="38"/>
      <c r="X617" s="162"/>
      <c r="Y617" s="162"/>
      <c r="Z617" s="162"/>
      <c r="AA617" s="77"/>
      <c r="AB617" s="77"/>
      <c r="AC617" s="77"/>
    </row>
    <row r="618" spans="1:29" ht="22.5" hidden="1" customHeight="1" thickBot="1" x14ac:dyDescent="0.25">
      <c r="A618" s="36"/>
      <c r="B618" s="44"/>
      <c r="C618" s="44"/>
      <c r="D618" s="44"/>
      <c r="E618" s="40"/>
      <c r="F618" s="1"/>
      <c r="G618" s="2"/>
      <c r="H618" s="2"/>
      <c r="I618" s="38"/>
      <c r="J618" s="38"/>
      <c r="K618" s="38"/>
      <c r="L618" s="38"/>
      <c r="M618" s="38"/>
      <c r="N618" s="38"/>
      <c r="O618" s="38"/>
      <c r="P618" s="38"/>
      <c r="Q618" s="38"/>
      <c r="R618" s="38"/>
      <c r="S618" s="38"/>
      <c r="T618" s="38"/>
      <c r="U618" s="38"/>
      <c r="V618" s="38"/>
      <c r="X618" s="161" t="s">
        <v>1</v>
      </c>
      <c r="Y618" s="161"/>
      <c r="Z618" s="67">
        <f>SUM(T16:T17)</f>
        <v>0</v>
      </c>
      <c r="AA618" s="77"/>
      <c r="AB618" s="77"/>
      <c r="AC618" s="77"/>
    </row>
    <row r="619" spans="1:29" ht="22.5" hidden="1" customHeight="1" thickBot="1" x14ac:dyDescent="0.25">
      <c r="A619" s="36"/>
      <c r="B619" s="44"/>
      <c r="C619" s="44"/>
      <c r="D619" s="44"/>
      <c r="E619" s="40"/>
      <c r="F619" s="1"/>
      <c r="G619" s="2"/>
      <c r="H619" s="2"/>
      <c r="I619" s="38"/>
      <c r="J619" s="38"/>
      <c r="K619" s="38"/>
      <c r="L619" s="38"/>
      <c r="M619" s="38"/>
      <c r="N619" s="38"/>
      <c r="O619" s="38"/>
      <c r="P619" s="38"/>
      <c r="Q619" s="38"/>
      <c r="R619" s="38"/>
      <c r="S619" s="38"/>
      <c r="T619" s="38"/>
      <c r="U619" s="38"/>
      <c r="V619" s="38"/>
      <c r="X619" s="161" t="s">
        <v>2</v>
      </c>
      <c r="Y619" s="161"/>
      <c r="Z619" s="67">
        <f>SUM(N16:N17)</f>
        <v>12.285714285714285</v>
      </c>
      <c r="AA619" s="77"/>
      <c r="AB619" s="77"/>
      <c r="AC619" s="77"/>
    </row>
    <row r="620" spans="1:29" ht="22.5" hidden="1" customHeight="1" thickBot="1" x14ac:dyDescent="0.25">
      <c r="A620" s="36"/>
      <c r="B620" s="44"/>
      <c r="C620" s="44"/>
      <c r="D620" s="44"/>
      <c r="E620" s="40"/>
      <c r="F620" s="1"/>
      <c r="G620" s="2"/>
      <c r="H620" s="2"/>
      <c r="I620" s="38"/>
      <c r="J620" s="38"/>
      <c r="K620" s="38"/>
      <c r="L620" s="38"/>
      <c r="M620" s="38"/>
      <c r="N620" s="38"/>
      <c r="O620" s="38"/>
      <c r="P620" s="38"/>
      <c r="Q620" s="38"/>
      <c r="R620" s="38"/>
      <c r="S620" s="38"/>
      <c r="T620" s="38"/>
      <c r="U620" s="38"/>
      <c r="V620" s="38"/>
      <c r="X620" s="161" t="s">
        <v>3</v>
      </c>
      <c r="Y620" s="161"/>
      <c r="Z620" s="71">
        <f>IF(SUM(S16:S17)=0,0,+(SUM(S16:S17)/Z618))</f>
        <v>0</v>
      </c>
      <c r="AA620" s="77"/>
      <c r="AB620" s="77"/>
      <c r="AC620" s="77"/>
    </row>
    <row r="621" spans="1:29" ht="22.5" hidden="1" customHeight="1" thickBot="1" x14ac:dyDescent="0.25">
      <c r="A621" s="36"/>
      <c r="B621" s="44"/>
      <c r="C621" s="44"/>
      <c r="D621" s="44"/>
      <c r="E621" s="40"/>
      <c r="F621" s="1"/>
      <c r="G621" s="2"/>
      <c r="H621" s="2"/>
      <c r="I621" s="38"/>
      <c r="J621" s="38"/>
      <c r="K621" s="38"/>
      <c r="L621" s="38"/>
      <c r="M621" s="38"/>
      <c r="N621" s="38"/>
      <c r="O621" s="38"/>
      <c r="P621" s="38"/>
      <c r="Q621" s="38"/>
      <c r="R621" s="38"/>
      <c r="S621" s="38"/>
      <c r="T621" s="38"/>
      <c r="U621" s="38"/>
      <c r="V621" s="38"/>
      <c r="X621" s="161" t="s">
        <v>2464</v>
      </c>
      <c r="Y621" s="161"/>
      <c r="Z621" s="72">
        <f>IF(SUM(R16:R17)=0,0,+(SUM(R16:R17)/Z619))</f>
        <v>0</v>
      </c>
      <c r="AA621" s="77"/>
      <c r="AB621" s="77"/>
      <c r="AC621" s="77"/>
    </row>
    <row r="622" spans="1:29" ht="22.5" hidden="1" customHeight="1" thickBot="1" x14ac:dyDescent="0.25">
      <c r="A622" s="36"/>
      <c r="B622" s="44"/>
      <c r="C622" s="44"/>
      <c r="D622" s="44"/>
      <c r="E622" s="40"/>
      <c r="F622" s="1"/>
      <c r="G622" s="2"/>
      <c r="H622" s="2"/>
      <c r="I622" s="38"/>
      <c r="J622" s="38"/>
      <c r="K622" s="38"/>
      <c r="L622" s="38"/>
      <c r="M622" s="38"/>
      <c r="N622" s="38"/>
      <c r="O622" s="38"/>
      <c r="P622" s="38"/>
      <c r="Q622" s="38"/>
      <c r="R622" s="38"/>
      <c r="S622" s="38"/>
      <c r="T622" s="38"/>
      <c r="U622" s="38"/>
      <c r="V622" s="38"/>
      <c r="X622" s="39"/>
      <c r="Y622" s="39"/>
      <c r="Z622" s="70"/>
      <c r="AA622" s="77"/>
      <c r="AB622" s="77"/>
      <c r="AC622" s="77"/>
    </row>
    <row r="623" spans="1:29" ht="22.5" hidden="1" customHeight="1" thickBot="1" x14ac:dyDescent="0.25">
      <c r="A623" s="36"/>
      <c r="B623" s="44"/>
      <c r="C623" s="44"/>
      <c r="D623" s="44"/>
      <c r="E623" s="40"/>
      <c r="F623" s="1"/>
      <c r="G623" s="2"/>
      <c r="H623" s="2"/>
      <c r="I623" s="38"/>
      <c r="J623" s="38"/>
      <c r="K623" s="38"/>
      <c r="L623" s="38"/>
      <c r="M623" s="38"/>
      <c r="N623" s="38"/>
      <c r="O623" s="38"/>
      <c r="P623" s="38"/>
      <c r="Q623" s="38"/>
      <c r="R623" s="38"/>
      <c r="S623" s="38"/>
      <c r="T623" s="38"/>
      <c r="U623" s="38"/>
      <c r="V623" s="38"/>
      <c r="X623" s="162" t="s">
        <v>2403</v>
      </c>
      <c r="Y623" s="162"/>
      <c r="Z623" s="162"/>
      <c r="AA623" s="77"/>
      <c r="AB623" s="77"/>
      <c r="AC623" s="77"/>
    </row>
    <row r="624" spans="1:29" ht="22.5" hidden="1" customHeight="1" thickBot="1" x14ac:dyDescent="0.25">
      <c r="A624" s="36"/>
      <c r="B624" s="44"/>
      <c r="C624" s="44"/>
      <c r="D624" s="44"/>
      <c r="E624" s="40"/>
      <c r="F624" s="1"/>
      <c r="G624" s="2"/>
      <c r="H624" s="2"/>
      <c r="I624" s="38"/>
      <c r="J624" s="38"/>
      <c r="K624" s="38"/>
      <c r="L624" s="38"/>
      <c r="M624" s="38"/>
      <c r="N624" s="38"/>
      <c r="O624" s="38"/>
      <c r="P624" s="38"/>
      <c r="Q624" s="38"/>
      <c r="R624" s="38"/>
      <c r="S624" s="38"/>
      <c r="T624" s="38"/>
      <c r="U624" s="38"/>
      <c r="V624" s="38"/>
      <c r="X624" s="162"/>
      <c r="Y624" s="162"/>
      <c r="Z624" s="162"/>
      <c r="AA624" s="77"/>
      <c r="AB624" s="77"/>
      <c r="AC624" s="77"/>
    </row>
    <row r="625" spans="1:29" ht="22.5" hidden="1" customHeight="1" thickBot="1" x14ac:dyDescent="0.25">
      <c r="A625" s="36"/>
      <c r="B625" s="44"/>
      <c r="C625" s="44"/>
      <c r="D625" s="44"/>
      <c r="E625" s="40"/>
      <c r="F625" s="1"/>
      <c r="G625" s="2"/>
      <c r="H625" s="2"/>
      <c r="I625" s="38"/>
      <c r="J625" s="38"/>
      <c r="K625" s="38"/>
      <c r="L625" s="38"/>
      <c r="M625" s="38"/>
      <c r="N625" s="38"/>
      <c r="O625" s="38"/>
      <c r="P625" s="38"/>
      <c r="Q625" s="38"/>
      <c r="R625" s="38"/>
      <c r="S625" s="38"/>
      <c r="T625" s="38"/>
      <c r="U625" s="38"/>
      <c r="V625" s="38"/>
      <c r="X625" s="161" t="s">
        <v>1</v>
      </c>
      <c r="Y625" s="161"/>
      <c r="Z625" s="67">
        <f>SUM(T18:T25)</f>
        <v>92.571428571428569</v>
      </c>
      <c r="AA625" s="77"/>
      <c r="AB625" s="77"/>
      <c r="AC625" s="77"/>
    </row>
    <row r="626" spans="1:29" ht="22.5" hidden="1" customHeight="1" thickBot="1" x14ac:dyDescent="0.25">
      <c r="A626" s="36"/>
      <c r="B626" s="44"/>
      <c r="C626" s="44"/>
      <c r="D626" s="44"/>
      <c r="E626" s="40"/>
      <c r="F626" s="1"/>
      <c r="G626" s="2"/>
      <c r="H626" s="2"/>
      <c r="I626" s="38"/>
      <c r="J626" s="38"/>
      <c r="K626" s="38"/>
      <c r="L626" s="38"/>
      <c r="M626" s="38"/>
      <c r="N626" s="38"/>
      <c r="O626" s="38"/>
      <c r="P626" s="38"/>
      <c r="Q626" s="38"/>
      <c r="R626" s="38"/>
      <c r="S626" s="38"/>
      <c r="T626" s="38"/>
      <c r="U626" s="38"/>
      <c r="V626" s="38"/>
      <c r="X626" s="161" t="s">
        <v>2</v>
      </c>
      <c r="Y626" s="161"/>
      <c r="Z626" s="67">
        <f>SUM(N18:N25)</f>
        <v>283.42857142857144</v>
      </c>
      <c r="AA626" s="77"/>
      <c r="AB626" s="77"/>
      <c r="AC626" s="77"/>
    </row>
    <row r="627" spans="1:29" ht="22.5" hidden="1" customHeight="1" thickBot="1" x14ac:dyDescent="0.25">
      <c r="A627" s="36"/>
      <c r="B627" s="44"/>
      <c r="C627" s="44"/>
      <c r="D627" s="44"/>
      <c r="E627" s="40"/>
      <c r="F627" s="1"/>
      <c r="G627" s="2"/>
      <c r="H627" s="2"/>
      <c r="I627" s="38"/>
      <c r="J627" s="38"/>
      <c r="K627" s="38"/>
      <c r="L627" s="38"/>
      <c r="M627" s="38"/>
      <c r="N627" s="38"/>
      <c r="O627" s="38"/>
      <c r="P627" s="38"/>
      <c r="Q627" s="38"/>
      <c r="R627" s="38"/>
      <c r="S627" s="38"/>
      <c r="T627" s="38"/>
      <c r="U627" s="38"/>
      <c r="V627" s="38"/>
      <c r="X627" s="161" t="s">
        <v>3</v>
      </c>
      <c r="Y627" s="161"/>
      <c r="Z627" s="71">
        <f>IF(SUM(S18:S25)=0,0,+(SUM(S18:S25)/Z625))</f>
        <v>0.1234567901234568</v>
      </c>
      <c r="AA627" s="77"/>
      <c r="AB627" s="77"/>
      <c r="AC627" s="77"/>
    </row>
    <row r="628" spans="1:29" ht="22.5" hidden="1" customHeight="1" thickBot="1" x14ac:dyDescent="0.25">
      <c r="A628" s="36"/>
      <c r="B628" s="44"/>
      <c r="C628" s="44"/>
      <c r="D628" s="44"/>
      <c r="E628" s="40"/>
      <c r="F628" s="1"/>
      <c r="G628" s="2"/>
      <c r="H628" s="2"/>
      <c r="I628" s="38"/>
      <c r="J628" s="38"/>
      <c r="K628" s="38"/>
      <c r="L628" s="38"/>
      <c r="M628" s="38"/>
      <c r="N628" s="38"/>
      <c r="O628" s="38"/>
      <c r="P628" s="38"/>
      <c r="Q628" s="38"/>
      <c r="R628" s="38"/>
      <c r="S628" s="38"/>
      <c r="T628" s="38"/>
      <c r="U628" s="38"/>
      <c r="V628" s="38"/>
      <c r="X628" s="161" t="s">
        <v>2464</v>
      </c>
      <c r="Y628" s="161"/>
      <c r="Z628" s="72">
        <f>IF(SUM(R18:R25)=0,0,+(SUM(R18:R25)/Z626))</f>
        <v>0.17792338709677419</v>
      </c>
      <c r="AA628" s="77"/>
      <c r="AB628" s="77"/>
      <c r="AC628" s="77"/>
    </row>
    <row r="629" spans="1:29" ht="22.5" hidden="1" customHeight="1" thickBot="1" x14ac:dyDescent="0.25">
      <c r="A629" s="36"/>
      <c r="B629" s="44"/>
      <c r="C629" s="44"/>
      <c r="D629" s="44"/>
      <c r="E629" s="40"/>
      <c r="F629" s="1"/>
      <c r="G629" s="2"/>
      <c r="H629" s="2"/>
      <c r="I629" s="38"/>
      <c r="J629" s="38"/>
      <c r="K629" s="38"/>
      <c r="L629" s="38"/>
      <c r="M629" s="38"/>
      <c r="N629" s="38"/>
      <c r="O629" s="38"/>
      <c r="P629" s="38"/>
      <c r="Q629" s="38"/>
      <c r="R629" s="38"/>
      <c r="S629" s="38"/>
      <c r="T629" s="38"/>
      <c r="U629" s="38"/>
      <c r="V629" s="38"/>
      <c r="X629" s="39"/>
      <c r="Y629" s="39"/>
      <c r="Z629" s="70"/>
      <c r="AA629" s="77"/>
      <c r="AB629" s="77"/>
      <c r="AC629" s="77"/>
    </row>
    <row r="630" spans="1:29" ht="22.5" hidden="1" customHeight="1" thickBot="1" x14ac:dyDescent="0.25">
      <c r="A630" s="36"/>
      <c r="B630" s="44"/>
      <c r="C630" s="44"/>
      <c r="D630" s="44"/>
      <c r="E630" s="40"/>
      <c r="F630" s="1"/>
      <c r="G630" s="2"/>
      <c r="H630" s="2"/>
      <c r="I630" s="38"/>
      <c r="J630" s="38"/>
      <c r="K630" s="38"/>
      <c r="L630" s="38"/>
      <c r="M630" s="38"/>
      <c r="N630" s="38"/>
      <c r="O630" s="38"/>
      <c r="P630" s="38"/>
      <c r="Q630" s="38"/>
      <c r="R630" s="38"/>
      <c r="S630" s="38"/>
      <c r="T630" s="38"/>
      <c r="U630" s="38"/>
      <c r="V630" s="38"/>
      <c r="X630" s="162" t="s">
        <v>2368</v>
      </c>
      <c r="Y630" s="162"/>
      <c r="Z630" s="162"/>
      <c r="AA630" s="77"/>
      <c r="AB630" s="77"/>
      <c r="AC630" s="77"/>
    </row>
    <row r="631" spans="1:29" ht="22.5" hidden="1" customHeight="1" thickBot="1" x14ac:dyDescent="0.25">
      <c r="A631" s="36"/>
      <c r="B631" s="44"/>
      <c r="C631" s="44"/>
      <c r="D631" s="44"/>
      <c r="E631" s="40"/>
      <c r="F631" s="1"/>
      <c r="G631" s="2"/>
      <c r="H631" s="2"/>
      <c r="I631" s="38"/>
      <c r="J631" s="38"/>
      <c r="K631" s="38"/>
      <c r="L631" s="38"/>
      <c r="M631" s="38"/>
      <c r="N631" s="38"/>
      <c r="O631" s="38"/>
      <c r="P631" s="38"/>
      <c r="Q631" s="38"/>
      <c r="R631" s="38"/>
      <c r="S631" s="38"/>
      <c r="T631" s="38"/>
      <c r="U631" s="38"/>
      <c r="V631" s="38"/>
      <c r="X631" s="162"/>
      <c r="Y631" s="162"/>
      <c r="Z631" s="162"/>
      <c r="AA631" s="77"/>
      <c r="AB631" s="77"/>
      <c r="AC631" s="77"/>
    </row>
    <row r="632" spans="1:29" ht="22.5" hidden="1" customHeight="1" thickBot="1" x14ac:dyDescent="0.25">
      <c r="A632" s="36"/>
      <c r="B632" s="44"/>
      <c r="C632" s="44"/>
      <c r="D632" s="44"/>
      <c r="E632" s="40"/>
      <c r="F632" s="1"/>
      <c r="G632" s="2"/>
      <c r="H632" s="2"/>
      <c r="I632" s="38"/>
      <c r="J632" s="38"/>
      <c r="K632" s="38"/>
      <c r="L632" s="38"/>
      <c r="M632" s="38"/>
      <c r="N632" s="38"/>
      <c r="O632" s="38"/>
      <c r="P632" s="38"/>
      <c r="Q632" s="38"/>
      <c r="R632" s="38"/>
      <c r="S632" s="38"/>
      <c r="T632" s="38"/>
      <c r="U632" s="38"/>
      <c r="V632" s="38"/>
      <c r="X632" s="161" t="s">
        <v>1</v>
      </c>
      <c r="Y632" s="161"/>
      <c r="Z632" s="67">
        <f>SUM(T26:T29)</f>
        <v>46.142857142857139</v>
      </c>
      <c r="AA632" s="77"/>
      <c r="AB632" s="77"/>
      <c r="AC632" s="77"/>
    </row>
    <row r="633" spans="1:29" ht="22.5" hidden="1" customHeight="1" thickBot="1" x14ac:dyDescent="0.25">
      <c r="A633" s="36"/>
      <c r="B633" s="44"/>
      <c r="C633" s="44"/>
      <c r="D633" s="44"/>
      <c r="E633" s="40"/>
      <c r="F633" s="1"/>
      <c r="G633" s="2"/>
      <c r="H633" s="2"/>
      <c r="I633" s="38"/>
      <c r="J633" s="38"/>
      <c r="K633" s="38"/>
      <c r="L633" s="38"/>
      <c r="M633" s="38"/>
      <c r="N633" s="38"/>
      <c r="O633" s="38"/>
      <c r="P633" s="38"/>
      <c r="Q633" s="38"/>
      <c r="R633" s="38"/>
      <c r="S633" s="38"/>
      <c r="T633" s="38"/>
      <c r="U633" s="38"/>
      <c r="V633" s="38"/>
      <c r="X633" s="161" t="s">
        <v>2</v>
      </c>
      <c r="Y633" s="161"/>
      <c r="Z633" s="67">
        <f>SUM(N26:N29)</f>
        <v>46.142857142857139</v>
      </c>
      <c r="AA633" s="77"/>
      <c r="AB633" s="77"/>
      <c r="AC633" s="77"/>
    </row>
    <row r="634" spans="1:29" ht="22.5" hidden="1" customHeight="1" thickBot="1" x14ac:dyDescent="0.25">
      <c r="A634" s="36"/>
      <c r="B634" s="44"/>
      <c r="C634" s="44"/>
      <c r="D634" s="44"/>
      <c r="E634" s="40"/>
      <c r="F634" s="1"/>
      <c r="G634" s="2"/>
      <c r="H634" s="2"/>
      <c r="I634" s="38"/>
      <c r="J634" s="38"/>
      <c r="K634" s="38"/>
      <c r="L634" s="38"/>
      <c r="M634" s="38"/>
      <c r="N634" s="38"/>
      <c r="O634" s="38"/>
      <c r="P634" s="38"/>
      <c r="Q634" s="38"/>
      <c r="R634" s="38"/>
      <c r="S634" s="38"/>
      <c r="T634" s="38"/>
      <c r="U634" s="38"/>
      <c r="V634" s="38"/>
      <c r="X634" s="161" t="s">
        <v>3</v>
      </c>
      <c r="Y634" s="161"/>
      <c r="Z634" s="71">
        <f>IF(SUM(S26:S29)=0,0,+(SUM(S26:S29)/Z632))</f>
        <v>0</v>
      </c>
      <c r="AA634" s="77"/>
      <c r="AB634" s="77"/>
      <c r="AC634" s="77"/>
    </row>
    <row r="635" spans="1:29" ht="22.5" hidden="1" customHeight="1" thickBot="1" x14ac:dyDescent="0.25">
      <c r="A635" s="36"/>
      <c r="B635" s="44"/>
      <c r="C635" s="44"/>
      <c r="D635" s="44"/>
      <c r="E635" s="40"/>
      <c r="F635" s="1"/>
      <c r="G635" s="2"/>
      <c r="H635" s="2"/>
      <c r="I635" s="38"/>
      <c r="J635" s="38"/>
      <c r="K635" s="38"/>
      <c r="L635" s="38"/>
      <c r="M635" s="38"/>
      <c r="N635" s="38"/>
      <c r="O635" s="38"/>
      <c r="P635" s="38"/>
      <c r="Q635" s="38"/>
      <c r="R635" s="38"/>
      <c r="S635" s="38"/>
      <c r="T635" s="38"/>
      <c r="U635" s="38"/>
      <c r="V635" s="38"/>
      <c r="X635" s="161" t="s">
        <v>2464</v>
      </c>
      <c r="Y635" s="161"/>
      <c r="Z635" s="72">
        <f>IF(SUM(R26:R29)=0,0,+(SUM(R26:R29)/Z633))</f>
        <v>0</v>
      </c>
      <c r="AA635" s="77"/>
      <c r="AB635" s="77"/>
      <c r="AC635" s="77"/>
    </row>
    <row r="636" spans="1:29" ht="22.5" hidden="1" customHeight="1" thickBot="1" x14ac:dyDescent="0.25">
      <c r="A636" s="36"/>
      <c r="B636" s="44"/>
      <c r="C636" s="44"/>
      <c r="D636" s="44"/>
      <c r="E636" s="40"/>
      <c r="F636" s="1"/>
      <c r="G636" s="2"/>
      <c r="H636" s="2"/>
      <c r="I636" s="38"/>
      <c r="J636" s="38"/>
      <c r="K636" s="38"/>
      <c r="L636" s="38"/>
      <c r="M636" s="38"/>
      <c r="N636" s="38"/>
      <c r="O636" s="38"/>
      <c r="P636" s="38"/>
      <c r="Q636" s="38"/>
      <c r="R636" s="38"/>
      <c r="S636" s="38"/>
      <c r="T636" s="38"/>
      <c r="U636" s="38"/>
      <c r="V636" s="38"/>
      <c r="X636" s="39"/>
      <c r="Y636" s="39"/>
      <c r="Z636" s="70"/>
      <c r="AA636" s="77"/>
      <c r="AB636" s="77"/>
      <c r="AC636" s="77"/>
    </row>
    <row r="637" spans="1:29" ht="22.5" hidden="1" customHeight="1" thickBot="1" x14ac:dyDescent="0.25">
      <c r="A637" s="36"/>
      <c r="B637" s="44"/>
      <c r="C637" s="44"/>
      <c r="D637" s="44"/>
      <c r="E637" s="40"/>
      <c r="F637" s="1"/>
      <c r="G637" s="2"/>
      <c r="H637" s="2"/>
      <c r="I637" s="38"/>
      <c r="J637" s="38"/>
      <c r="K637" s="38"/>
      <c r="L637" s="38"/>
      <c r="M637" s="38"/>
      <c r="N637" s="38"/>
      <c r="O637" s="38"/>
      <c r="P637" s="38"/>
      <c r="Q637" s="38"/>
      <c r="R637" s="38"/>
      <c r="S637" s="38"/>
      <c r="T637" s="38"/>
      <c r="U637" s="38"/>
      <c r="V637" s="38"/>
      <c r="X637" s="162" t="s">
        <v>2306</v>
      </c>
      <c r="Y637" s="162"/>
      <c r="Z637" s="162"/>
      <c r="AA637" s="77"/>
      <c r="AB637" s="77"/>
      <c r="AC637" s="77"/>
    </row>
    <row r="638" spans="1:29" ht="22.5" hidden="1" customHeight="1" thickBot="1" x14ac:dyDescent="0.25">
      <c r="A638" s="36"/>
      <c r="B638" s="44"/>
      <c r="C638" s="44"/>
      <c r="D638" s="44"/>
      <c r="E638" s="40"/>
      <c r="F638" s="1"/>
      <c r="G638" s="2"/>
      <c r="H638" s="2"/>
      <c r="I638" s="38"/>
      <c r="J638" s="38"/>
      <c r="K638" s="38"/>
      <c r="L638" s="38"/>
      <c r="M638" s="38"/>
      <c r="N638" s="38"/>
      <c r="O638" s="38"/>
      <c r="P638" s="38"/>
      <c r="Q638" s="38"/>
      <c r="R638" s="38"/>
      <c r="S638" s="38"/>
      <c r="T638" s="38"/>
      <c r="U638" s="38"/>
      <c r="V638" s="38"/>
      <c r="X638" s="162"/>
      <c r="Y638" s="162"/>
      <c r="Z638" s="162"/>
      <c r="AA638" s="77"/>
      <c r="AB638" s="77"/>
      <c r="AC638" s="77"/>
    </row>
    <row r="639" spans="1:29" ht="22.5" hidden="1" customHeight="1" thickBot="1" x14ac:dyDescent="0.25">
      <c r="A639" s="36"/>
      <c r="B639" s="44"/>
      <c r="C639" s="44"/>
      <c r="D639" s="44"/>
      <c r="E639" s="40"/>
      <c r="F639" s="1"/>
      <c r="G639" s="2"/>
      <c r="H639" s="2"/>
      <c r="I639" s="38"/>
      <c r="J639" s="38"/>
      <c r="K639" s="38"/>
      <c r="L639" s="38"/>
      <c r="M639" s="38"/>
      <c r="N639" s="38"/>
      <c r="O639" s="38"/>
      <c r="P639" s="38"/>
      <c r="Q639" s="38"/>
      <c r="R639" s="38"/>
      <c r="S639" s="38"/>
      <c r="T639" s="38"/>
      <c r="U639" s="38"/>
      <c r="V639" s="38"/>
      <c r="X639" s="161" t="s">
        <v>1</v>
      </c>
      <c r="Y639" s="161"/>
      <c r="Z639" s="67">
        <f>SUM(T30:T31)</f>
        <v>51.714285714285715</v>
      </c>
      <c r="AA639" s="77"/>
      <c r="AB639" s="77"/>
      <c r="AC639" s="77"/>
    </row>
    <row r="640" spans="1:29" ht="22.5" hidden="1" customHeight="1" thickBot="1" x14ac:dyDescent="0.25">
      <c r="A640" s="36"/>
      <c r="B640" s="44"/>
      <c r="C640" s="44"/>
      <c r="D640" s="44"/>
      <c r="E640" s="40"/>
      <c r="F640" s="1"/>
      <c r="G640" s="2"/>
      <c r="H640" s="2"/>
      <c r="I640" s="38"/>
      <c r="J640" s="38"/>
      <c r="K640" s="38"/>
      <c r="L640" s="38"/>
      <c r="M640" s="38"/>
      <c r="N640" s="38"/>
      <c r="O640" s="38"/>
      <c r="P640" s="38"/>
      <c r="Q640" s="38"/>
      <c r="R640" s="38"/>
      <c r="S640" s="38"/>
      <c r="T640" s="38"/>
      <c r="U640" s="38"/>
      <c r="V640" s="38"/>
      <c r="X640" s="161" t="s">
        <v>2</v>
      </c>
      <c r="Y640" s="161"/>
      <c r="Z640" s="67">
        <f>SUM(N30:N31)</f>
        <v>51.714285714285715</v>
      </c>
      <c r="AA640" s="77"/>
      <c r="AB640" s="77"/>
      <c r="AC640" s="77"/>
    </row>
    <row r="641" spans="1:29" ht="22.5" hidden="1" customHeight="1" thickBot="1" x14ac:dyDescent="0.25">
      <c r="A641" s="36"/>
      <c r="B641" s="44"/>
      <c r="C641" s="44"/>
      <c r="D641" s="44"/>
      <c r="E641" s="40"/>
      <c r="F641" s="1"/>
      <c r="G641" s="2"/>
      <c r="H641" s="2"/>
      <c r="I641" s="38"/>
      <c r="J641" s="38"/>
      <c r="K641" s="38"/>
      <c r="L641" s="38"/>
      <c r="M641" s="38"/>
      <c r="N641" s="38"/>
      <c r="O641" s="38"/>
      <c r="P641" s="38"/>
      <c r="Q641" s="38"/>
      <c r="R641" s="38"/>
      <c r="S641" s="38"/>
      <c r="T641" s="38"/>
      <c r="U641" s="38"/>
      <c r="V641" s="38"/>
      <c r="X641" s="161" t="s">
        <v>3</v>
      </c>
      <c r="Y641" s="161"/>
      <c r="Z641" s="71">
        <f>IF(SUM(S30:S31)=0,0,+(SUM(S30:S31)/Z639))</f>
        <v>0</v>
      </c>
      <c r="AA641" s="77"/>
      <c r="AB641" s="77"/>
      <c r="AC641" s="77"/>
    </row>
    <row r="642" spans="1:29" ht="22.5" hidden="1" customHeight="1" thickBot="1" x14ac:dyDescent="0.25">
      <c r="A642" s="36"/>
      <c r="B642" s="44"/>
      <c r="C642" s="44"/>
      <c r="D642" s="44"/>
      <c r="E642" s="40"/>
      <c r="F642" s="1"/>
      <c r="G642" s="2"/>
      <c r="H642" s="2"/>
      <c r="I642" s="38"/>
      <c r="J642" s="38"/>
      <c r="K642" s="38"/>
      <c r="L642" s="38"/>
      <c r="M642" s="38"/>
      <c r="N642" s="38"/>
      <c r="O642" s="38"/>
      <c r="P642" s="38"/>
      <c r="Q642" s="38"/>
      <c r="R642" s="38"/>
      <c r="S642" s="38"/>
      <c r="T642" s="38"/>
      <c r="U642" s="38"/>
      <c r="V642" s="38"/>
      <c r="X642" s="161" t="s">
        <v>2464</v>
      </c>
      <c r="Y642" s="161"/>
      <c r="Z642" s="72">
        <f>IF(SUM(R30:R31)=0,0,+(SUM(R30:R31)/Z640))</f>
        <v>0</v>
      </c>
      <c r="AA642" s="77"/>
      <c r="AB642" s="77"/>
      <c r="AC642" s="77"/>
    </row>
    <row r="643" spans="1:29" ht="22.5" hidden="1" customHeight="1" thickBot="1" x14ac:dyDescent="0.25">
      <c r="A643" s="36"/>
      <c r="B643" s="44"/>
      <c r="C643" s="44"/>
      <c r="D643" s="44"/>
      <c r="E643" s="40"/>
      <c r="F643" s="1"/>
      <c r="G643" s="2"/>
      <c r="H643" s="2"/>
      <c r="I643" s="38"/>
      <c r="J643" s="38"/>
      <c r="K643" s="38"/>
      <c r="L643" s="38"/>
      <c r="M643" s="38"/>
      <c r="N643" s="38"/>
      <c r="O643" s="38"/>
      <c r="P643" s="38"/>
      <c r="Q643" s="38"/>
      <c r="R643" s="38"/>
      <c r="S643" s="38"/>
      <c r="T643" s="38"/>
      <c r="U643" s="38"/>
      <c r="V643" s="38"/>
      <c r="X643" s="39"/>
      <c r="Y643" s="39"/>
      <c r="Z643" s="70"/>
      <c r="AA643" s="77"/>
      <c r="AB643" s="77"/>
      <c r="AC643" s="77"/>
    </row>
    <row r="644" spans="1:29" ht="22.5" hidden="1" customHeight="1" thickBot="1" x14ac:dyDescent="0.25">
      <c r="A644" s="36"/>
      <c r="B644" s="44"/>
      <c r="C644" s="44"/>
      <c r="D644" s="44"/>
      <c r="E644" s="40"/>
      <c r="F644" s="1"/>
      <c r="G644" s="2"/>
      <c r="H644" s="2"/>
      <c r="I644" s="38"/>
      <c r="J644" s="38"/>
      <c r="K644" s="38"/>
      <c r="L644" s="38"/>
      <c r="M644" s="38"/>
      <c r="N644" s="38"/>
      <c r="O644" s="38"/>
      <c r="P644" s="38"/>
      <c r="Q644" s="38"/>
      <c r="R644" s="38"/>
      <c r="S644" s="38"/>
      <c r="T644" s="38"/>
      <c r="U644" s="38"/>
      <c r="V644" s="38"/>
      <c r="X644" s="162" t="s">
        <v>2296</v>
      </c>
      <c r="Y644" s="162"/>
      <c r="Z644" s="162"/>
      <c r="AA644" s="77"/>
      <c r="AB644" s="77"/>
      <c r="AC644" s="77"/>
    </row>
    <row r="645" spans="1:29" ht="22.5" hidden="1" customHeight="1" thickBot="1" x14ac:dyDescent="0.25">
      <c r="A645" s="36"/>
      <c r="B645" s="44"/>
      <c r="C645" s="44"/>
      <c r="D645" s="44"/>
      <c r="E645" s="40"/>
      <c r="F645" s="1"/>
      <c r="G645" s="2"/>
      <c r="H645" s="2"/>
      <c r="I645" s="38"/>
      <c r="J645" s="38"/>
      <c r="K645" s="38"/>
      <c r="L645" s="38"/>
      <c r="M645" s="38"/>
      <c r="N645" s="38"/>
      <c r="O645" s="38"/>
      <c r="P645" s="38"/>
      <c r="Q645" s="38"/>
      <c r="R645" s="38"/>
      <c r="S645" s="38"/>
      <c r="T645" s="38"/>
      <c r="U645" s="38"/>
      <c r="V645" s="38"/>
      <c r="X645" s="162"/>
      <c r="Y645" s="162"/>
      <c r="Z645" s="162"/>
      <c r="AA645" s="77"/>
      <c r="AB645" s="77"/>
      <c r="AC645" s="77"/>
    </row>
    <row r="646" spans="1:29" ht="22.5" hidden="1" customHeight="1" thickBot="1" x14ac:dyDescent="0.25">
      <c r="A646" s="36"/>
      <c r="B646" s="44"/>
      <c r="C646" s="44"/>
      <c r="D646" s="44"/>
      <c r="E646" s="40"/>
      <c r="F646" s="1"/>
      <c r="G646" s="2"/>
      <c r="H646" s="2"/>
      <c r="I646" s="38"/>
      <c r="J646" s="38"/>
      <c r="K646" s="38"/>
      <c r="L646" s="38"/>
      <c r="M646" s="38"/>
      <c r="N646" s="38"/>
      <c r="O646" s="38"/>
      <c r="P646" s="38"/>
      <c r="Q646" s="38"/>
      <c r="R646" s="38"/>
      <c r="S646" s="38"/>
      <c r="T646" s="38"/>
      <c r="U646" s="38"/>
      <c r="V646" s="38"/>
      <c r="X646" s="161" t="s">
        <v>1</v>
      </c>
      <c r="Y646" s="161"/>
      <c r="Z646" s="67">
        <f>SUM(T32:T33)</f>
        <v>53.428571428571431</v>
      </c>
      <c r="AA646" s="77"/>
      <c r="AB646" s="77"/>
      <c r="AC646" s="77"/>
    </row>
    <row r="647" spans="1:29" ht="22.5" hidden="1" customHeight="1" thickBot="1" x14ac:dyDescent="0.25">
      <c r="A647" s="36"/>
      <c r="B647" s="44"/>
      <c r="C647" s="44"/>
      <c r="D647" s="44"/>
      <c r="E647" s="40"/>
      <c r="F647" s="1"/>
      <c r="G647" s="2"/>
      <c r="H647" s="2"/>
      <c r="I647" s="38"/>
      <c r="J647" s="38"/>
      <c r="K647" s="38"/>
      <c r="L647" s="38"/>
      <c r="M647" s="38"/>
      <c r="N647" s="38"/>
      <c r="O647" s="38"/>
      <c r="P647" s="38"/>
      <c r="Q647" s="38"/>
      <c r="R647" s="38"/>
      <c r="S647" s="38"/>
      <c r="T647" s="38"/>
      <c r="U647" s="38"/>
      <c r="V647" s="38"/>
      <c r="X647" s="161" t="s">
        <v>2</v>
      </c>
      <c r="Y647" s="161"/>
      <c r="Z647" s="67">
        <f>SUM(N32:N33)</f>
        <v>53.428571428571431</v>
      </c>
      <c r="AA647" s="77"/>
      <c r="AB647" s="77"/>
      <c r="AC647" s="77"/>
    </row>
    <row r="648" spans="1:29" ht="22.5" hidden="1" customHeight="1" thickBot="1" x14ac:dyDescent="0.25">
      <c r="A648" s="36"/>
      <c r="B648" s="44"/>
      <c r="C648" s="44"/>
      <c r="D648" s="44"/>
      <c r="E648" s="40"/>
      <c r="F648" s="1"/>
      <c r="G648" s="2"/>
      <c r="H648" s="2"/>
      <c r="I648" s="38"/>
      <c r="J648" s="38"/>
      <c r="K648" s="38"/>
      <c r="L648" s="38"/>
      <c r="M648" s="38"/>
      <c r="N648" s="38"/>
      <c r="O648" s="38"/>
      <c r="P648" s="38"/>
      <c r="Q648" s="38"/>
      <c r="R648" s="38"/>
      <c r="S648" s="38"/>
      <c r="T648" s="38"/>
      <c r="U648" s="38"/>
      <c r="V648" s="38"/>
      <c r="X648" s="161" t="s">
        <v>3</v>
      </c>
      <c r="Y648" s="161"/>
      <c r="Z648" s="71">
        <f>IF(SUM(S32:S33)=0,0,+(SUM(S32:S33)/Z646))</f>
        <v>0</v>
      </c>
      <c r="AA648" s="77"/>
      <c r="AB648" s="77"/>
      <c r="AC648" s="77"/>
    </row>
    <row r="649" spans="1:29" ht="22.5" hidden="1" customHeight="1" thickBot="1" x14ac:dyDescent="0.25">
      <c r="A649" s="36"/>
      <c r="B649" s="44"/>
      <c r="C649" s="44"/>
      <c r="D649" s="44"/>
      <c r="E649" s="40"/>
      <c r="F649" s="1"/>
      <c r="G649" s="2"/>
      <c r="H649" s="2"/>
      <c r="I649" s="38"/>
      <c r="J649" s="38"/>
      <c r="K649" s="38"/>
      <c r="L649" s="38"/>
      <c r="M649" s="38"/>
      <c r="N649" s="38"/>
      <c r="O649" s="38"/>
      <c r="P649" s="38"/>
      <c r="Q649" s="38"/>
      <c r="R649" s="38"/>
      <c r="S649" s="38"/>
      <c r="T649" s="38"/>
      <c r="U649" s="38"/>
      <c r="V649" s="38"/>
      <c r="X649" s="161" t="s">
        <v>2464</v>
      </c>
      <c r="Y649" s="161"/>
      <c r="Z649" s="72">
        <f>IF(SUM(R32:R33)=0,0,+(SUM(R32:R33)/Z647))</f>
        <v>0</v>
      </c>
      <c r="AA649" s="77"/>
      <c r="AB649" s="77"/>
      <c r="AC649" s="77"/>
    </row>
    <row r="650" spans="1:29" ht="22.5" hidden="1" customHeight="1" thickBot="1" x14ac:dyDescent="0.25">
      <c r="A650" s="36"/>
      <c r="B650" s="44"/>
      <c r="C650" s="44"/>
      <c r="D650" s="44"/>
      <c r="E650" s="40"/>
      <c r="F650" s="1"/>
      <c r="G650" s="2"/>
      <c r="H650" s="2"/>
      <c r="I650" s="38"/>
      <c r="J650" s="38"/>
      <c r="K650" s="38"/>
      <c r="L650" s="38"/>
      <c r="M650" s="38"/>
      <c r="N650" s="38"/>
      <c r="O650" s="38"/>
      <c r="P650" s="38"/>
      <c r="Q650" s="38"/>
      <c r="R650" s="38"/>
      <c r="S650" s="38"/>
      <c r="T650" s="38"/>
      <c r="U650" s="38"/>
      <c r="V650" s="38"/>
      <c r="X650" s="39"/>
      <c r="Y650" s="39"/>
      <c r="Z650" s="70"/>
      <c r="AA650" s="77"/>
      <c r="AB650" s="77"/>
      <c r="AC650" s="77"/>
    </row>
    <row r="651" spans="1:29" ht="22.5" hidden="1" customHeight="1" thickBot="1" x14ac:dyDescent="0.25">
      <c r="A651" s="36"/>
      <c r="B651" s="44"/>
      <c r="C651" s="44"/>
      <c r="D651" s="44"/>
      <c r="E651" s="40"/>
      <c r="F651" s="1"/>
      <c r="G651" s="2"/>
      <c r="H651" s="2"/>
      <c r="I651" s="38"/>
      <c r="J651" s="38"/>
      <c r="K651" s="38"/>
      <c r="L651" s="38"/>
      <c r="M651" s="38"/>
      <c r="N651" s="38"/>
      <c r="O651" s="38"/>
      <c r="P651" s="38"/>
      <c r="Q651" s="38"/>
      <c r="R651" s="38"/>
      <c r="S651" s="38"/>
      <c r="T651" s="38"/>
      <c r="U651" s="38"/>
      <c r="V651" s="38"/>
      <c r="X651" s="162" t="s">
        <v>2283</v>
      </c>
      <c r="Y651" s="162"/>
      <c r="Z651" s="162"/>
      <c r="AA651" s="77"/>
      <c r="AB651" s="77"/>
      <c r="AC651" s="77"/>
    </row>
    <row r="652" spans="1:29" ht="22.5" hidden="1" customHeight="1" thickBot="1" x14ac:dyDescent="0.25">
      <c r="A652" s="36"/>
      <c r="B652" s="44"/>
      <c r="C652" s="44"/>
      <c r="D652" s="44"/>
      <c r="E652" s="40"/>
      <c r="F652" s="1"/>
      <c r="G652" s="2"/>
      <c r="H652" s="2"/>
      <c r="I652" s="38"/>
      <c r="J652" s="38"/>
      <c r="K652" s="38"/>
      <c r="L652" s="38"/>
      <c r="M652" s="38"/>
      <c r="N652" s="38"/>
      <c r="O652" s="38"/>
      <c r="P652" s="38"/>
      <c r="Q652" s="38"/>
      <c r="R652" s="38"/>
      <c r="S652" s="38"/>
      <c r="T652" s="38"/>
      <c r="U652" s="38"/>
      <c r="V652" s="38"/>
      <c r="X652" s="162"/>
      <c r="Y652" s="162"/>
      <c r="Z652" s="162"/>
      <c r="AA652" s="77"/>
      <c r="AB652" s="77"/>
      <c r="AC652" s="77"/>
    </row>
    <row r="653" spans="1:29" ht="22.5" hidden="1" customHeight="1" thickBot="1" x14ac:dyDescent="0.25">
      <c r="A653" s="36"/>
      <c r="B653" s="44"/>
      <c r="C653" s="44"/>
      <c r="D653" s="44"/>
      <c r="E653" s="40"/>
      <c r="F653" s="1"/>
      <c r="G653" s="2"/>
      <c r="H653" s="2"/>
      <c r="I653" s="38"/>
      <c r="J653" s="38"/>
      <c r="K653" s="38"/>
      <c r="L653" s="38"/>
      <c r="M653" s="38"/>
      <c r="N653" s="38"/>
      <c r="O653" s="38"/>
      <c r="P653" s="38"/>
      <c r="Q653" s="38"/>
      <c r="R653" s="38"/>
      <c r="S653" s="38"/>
      <c r="T653" s="38"/>
      <c r="U653" s="38"/>
      <c r="V653" s="38"/>
      <c r="X653" s="161" t="s">
        <v>1</v>
      </c>
      <c r="Y653" s="161"/>
      <c r="Z653" s="67">
        <f>SUM(T34:T38)</f>
        <v>69.142857142857139</v>
      </c>
      <c r="AA653" s="77"/>
      <c r="AB653" s="77"/>
      <c r="AC653" s="77"/>
    </row>
    <row r="654" spans="1:29" ht="22.5" hidden="1" customHeight="1" thickBot="1" x14ac:dyDescent="0.25">
      <c r="A654" s="36"/>
      <c r="B654" s="44"/>
      <c r="C654" s="44"/>
      <c r="D654" s="44"/>
      <c r="E654" s="40"/>
      <c r="F654" s="1"/>
      <c r="G654" s="2"/>
      <c r="H654" s="2"/>
      <c r="I654" s="38"/>
      <c r="J654" s="38"/>
      <c r="K654" s="38"/>
      <c r="L654" s="38"/>
      <c r="M654" s="38"/>
      <c r="N654" s="38"/>
      <c r="O654" s="38"/>
      <c r="P654" s="38"/>
      <c r="Q654" s="38"/>
      <c r="R654" s="38"/>
      <c r="S654" s="38"/>
      <c r="T654" s="38"/>
      <c r="U654" s="38"/>
      <c r="V654" s="38"/>
      <c r="X654" s="161" t="s">
        <v>2</v>
      </c>
      <c r="Y654" s="161"/>
      <c r="Z654" s="67">
        <f>SUM(N34:N38)</f>
        <v>69.142857142857139</v>
      </c>
      <c r="AA654" s="77"/>
      <c r="AB654" s="77"/>
      <c r="AC654" s="77"/>
    </row>
    <row r="655" spans="1:29" ht="22.5" hidden="1" customHeight="1" thickBot="1" x14ac:dyDescent="0.25">
      <c r="A655" s="36"/>
      <c r="B655" s="44"/>
      <c r="C655" s="44"/>
      <c r="D655" s="44"/>
      <c r="E655" s="40"/>
      <c r="F655" s="1"/>
      <c r="G655" s="2"/>
      <c r="H655" s="2"/>
      <c r="I655" s="38"/>
      <c r="J655" s="38"/>
      <c r="K655" s="38"/>
      <c r="L655" s="38"/>
      <c r="M655" s="38"/>
      <c r="N655" s="38"/>
      <c r="O655" s="38"/>
      <c r="P655" s="38"/>
      <c r="Q655" s="38"/>
      <c r="R655" s="38"/>
      <c r="S655" s="38"/>
      <c r="T655" s="38"/>
      <c r="U655" s="38"/>
      <c r="V655" s="38"/>
      <c r="X655" s="161" t="s">
        <v>3</v>
      </c>
      <c r="Y655" s="161"/>
      <c r="Z655" s="71">
        <f>IF(SUM(S34:S38)=0,0,+(SUM(S34:S38)/Z653))</f>
        <v>0.33161157024793392</v>
      </c>
      <c r="AA655" s="77"/>
      <c r="AB655" s="77"/>
      <c r="AC655" s="77"/>
    </row>
    <row r="656" spans="1:29" ht="22.5" hidden="1" customHeight="1" thickBot="1" x14ac:dyDescent="0.25">
      <c r="A656" s="36"/>
      <c r="B656" s="44"/>
      <c r="C656" s="44"/>
      <c r="D656" s="44"/>
      <c r="E656" s="40"/>
      <c r="F656" s="1"/>
      <c r="G656" s="2"/>
      <c r="H656" s="2"/>
      <c r="I656" s="38"/>
      <c r="J656" s="38"/>
      <c r="K656" s="38"/>
      <c r="L656" s="38"/>
      <c r="M656" s="38"/>
      <c r="N656" s="38"/>
      <c r="O656" s="38"/>
      <c r="P656" s="38"/>
      <c r="Q656" s="38"/>
      <c r="R656" s="38"/>
      <c r="S656" s="38"/>
      <c r="T656" s="38"/>
      <c r="U656" s="38"/>
      <c r="V656" s="38"/>
      <c r="X656" s="161" t="s">
        <v>2464</v>
      </c>
      <c r="Y656" s="161"/>
      <c r="Z656" s="72">
        <f>IF(SUM(R34:R38)=0,0,+(SUM(R34:R38)/Z654))</f>
        <v>0.33161157024793392</v>
      </c>
      <c r="AA656" s="77"/>
      <c r="AB656" s="77"/>
      <c r="AC656" s="77"/>
    </row>
    <row r="657" spans="1:29" ht="22.5" hidden="1" customHeight="1" thickBot="1" x14ac:dyDescent="0.25">
      <c r="A657" s="36"/>
      <c r="B657" s="44"/>
      <c r="C657" s="44"/>
      <c r="D657" s="44"/>
      <c r="E657" s="40"/>
      <c r="F657" s="1"/>
      <c r="G657" s="2"/>
      <c r="H657" s="2"/>
      <c r="I657" s="38"/>
      <c r="J657" s="38"/>
      <c r="K657" s="38"/>
      <c r="L657" s="38"/>
      <c r="M657" s="38"/>
      <c r="N657" s="38"/>
      <c r="O657" s="38"/>
      <c r="P657" s="38"/>
      <c r="Q657" s="38"/>
      <c r="R657" s="38"/>
      <c r="S657" s="38"/>
      <c r="T657" s="38"/>
      <c r="U657" s="38"/>
      <c r="V657" s="38"/>
      <c r="X657" s="39"/>
      <c r="Y657" s="39"/>
      <c r="Z657" s="70"/>
      <c r="AA657" s="77"/>
      <c r="AB657" s="77"/>
      <c r="AC657" s="77"/>
    </row>
    <row r="658" spans="1:29" ht="22.5" hidden="1" customHeight="1" thickBot="1" x14ac:dyDescent="0.25">
      <c r="A658" s="36"/>
      <c r="B658" s="44"/>
      <c r="C658" s="44"/>
      <c r="D658" s="44"/>
      <c r="E658" s="40"/>
      <c r="F658" s="1"/>
      <c r="G658" s="2"/>
      <c r="H658" s="2"/>
      <c r="I658" s="38"/>
      <c r="J658" s="38"/>
      <c r="K658" s="38"/>
      <c r="L658" s="38"/>
      <c r="M658" s="38"/>
      <c r="N658" s="38"/>
      <c r="O658" s="38"/>
      <c r="P658" s="38"/>
      <c r="Q658" s="38"/>
      <c r="R658" s="38"/>
      <c r="S658" s="38"/>
      <c r="T658" s="38"/>
      <c r="U658" s="38"/>
      <c r="V658" s="38"/>
      <c r="X658" s="162" t="s">
        <v>2245</v>
      </c>
      <c r="Y658" s="162"/>
      <c r="Z658" s="162"/>
      <c r="AA658" s="77"/>
      <c r="AB658" s="77"/>
      <c r="AC658" s="77"/>
    </row>
    <row r="659" spans="1:29" ht="22.5" hidden="1" customHeight="1" thickBot="1" x14ac:dyDescent="0.25">
      <c r="A659" s="36"/>
      <c r="B659" s="44"/>
      <c r="C659" s="44"/>
      <c r="D659" s="44"/>
      <c r="E659" s="40"/>
      <c r="F659" s="1"/>
      <c r="G659" s="2"/>
      <c r="H659" s="2"/>
      <c r="I659" s="38"/>
      <c r="J659" s="38"/>
      <c r="K659" s="38"/>
      <c r="L659" s="38"/>
      <c r="M659" s="38"/>
      <c r="N659" s="38"/>
      <c r="O659" s="38"/>
      <c r="P659" s="38"/>
      <c r="Q659" s="38"/>
      <c r="R659" s="38"/>
      <c r="S659" s="38"/>
      <c r="T659" s="38"/>
      <c r="U659" s="38"/>
      <c r="V659" s="38"/>
      <c r="X659" s="162"/>
      <c r="Y659" s="162"/>
      <c r="Z659" s="162"/>
      <c r="AA659" s="77"/>
      <c r="AB659" s="77"/>
      <c r="AC659" s="77"/>
    </row>
    <row r="660" spans="1:29" ht="22.5" hidden="1" customHeight="1" thickBot="1" x14ac:dyDescent="0.25">
      <c r="A660" s="36"/>
      <c r="B660" s="44"/>
      <c r="C660" s="44"/>
      <c r="D660" s="44"/>
      <c r="E660" s="40"/>
      <c r="F660" s="1"/>
      <c r="G660" s="2"/>
      <c r="H660" s="2"/>
      <c r="I660" s="38"/>
      <c r="J660" s="38"/>
      <c r="K660" s="38"/>
      <c r="L660" s="38"/>
      <c r="M660" s="38"/>
      <c r="N660" s="38"/>
      <c r="O660" s="38"/>
      <c r="P660" s="38"/>
      <c r="Q660" s="38"/>
      <c r="R660" s="38"/>
      <c r="S660" s="38"/>
      <c r="T660" s="38"/>
      <c r="U660" s="38"/>
      <c r="V660" s="38"/>
      <c r="X660" s="161" t="s">
        <v>1</v>
      </c>
      <c r="Y660" s="161"/>
      <c r="Z660" s="67">
        <f>SUM(T39:T64)</f>
        <v>496.99999999999994</v>
      </c>
      <c r="AA660" s="77"/>
      <c r="AB660" s="77"/>
      <c r="AC660" s="77"/>
    </row>
    <row r="661" spans="1:29" ht="22.5" hidden="1" customHeight="1" thickBot="1" x14ac:dyDescent="0.25">
      <c r="A661" s="36"/>
      <c r="B661" s="44"/>
      <c r="C661" s="44"/>
      <c r="D661" s="44"/>
      <c r="E661" s="40"/>
      <c r="F661" s="1"/>
      <c r="G661" s="2"/>
      <c r="H661" s="2"/>
      <c r="I661" s="38"/>
      <c r="J661" s="38"/>
      <c r="K661" s="38"/>
      <c r="L661" s="38"/>
      <c r="M661" s="38"/>
      <c r="N661" s="38"/>
      <c r="O661" s="38"/>
      <c r="P661" s="38"/>
      <c r="Q661" s="38"/>
      <c r="R661" s="38"/>
      <c r="S661" s="38"/>
      <c r="T661" s="38"/>
      <c r="U661" s="38"/>
      <c r="V661" s="38"/>
      <c r="X661" s="161" t="s">
        <v>2</v>
      </c>
      <c r="Y661" s="161"/>
      <c r="Z661" s="67">
        <f>SUM(N39:N64)</f>
        <v>496.99999999999994</v>
      </c>
      <c r="AA661" s="77"/>
      <c r="AB661" s="77"/>
      <c r="AC661" s="77"/>
    </row>
    <row r="662" spans="1:29" ht="22.5" hidden="1" customHeight="1" thickBot="1" x14ac:dyDescent="0.25">
      <c r="A662" s="36"/>
      <c r="B662" s="44"/>
      <c r="C662" s="44"/>
      <c r="D662" s="44"/>
      <c r="E662" s="40"/>
      <c r="F662" s="1"/>
      <c r="G662" s="2"/>
      <c r="H662" s="2"/>
      <c r="I662" s="38"/>
      <c r="J662" s="38"/>
      <c r="K662" s="38"/>
      <c r="L662" s="38"/>
      <c r="M662" s="38"/>
      <c r="N662" s="38"/>
      <c r="O662" s="38"/>
      <c r="P662" s="38"/>
      <c r="Q662" s="38"/>
      <c r="R662" s="38"/>
      <c r="S662" s="38"/>
      <c r="T662" s="38"/>
      <c r="U662" s="38"/>
      <c r="V662" s="38"/>
      <c r="X662" s="161" t="s">
        <v>3</v>
      </c>
      <c r="Y662" s="161"/>
      <c r="Z662" s="71">
        <f>IF(SUM(S39:S64)=0,0,+(SUM(S39:S64)/Z660))</f>
        <v>0.60339177924691001</v>
      </c>
      <c r="AA662" s="77"/>
      <c r="AB662" s="77"/>
      <c r="AC662" s="77"/>
    </row>
    <row r="663" spans="1:29" ht="22.5" hidden="1" customHeight="1" thickBot="1" x14ac:dyDescent="0.25">
      <c r="A663" s="36"/>
      <c r="B663" s="44"/>
      <c r="C663" s="44"/>
      <c r="D663" s="44"/>
      <c r="E663" s="40"/>
      <c r="F663" s="1"/>
      <c r="G663" s="2"/>
      <c r="H663" s="2"/>
      <c r="I663" s="38"/>
      <c r="J663" s="38"/>
      <c r="K663" s="38"/>
      <c r="L663" s="38"/>
      <c r="M663" s="38"/>
      <c r="N663" s="38"/>
      <c r="O663" s="38"/>
      <c r="P663" s="38"/>
      <c r="Q663" s="38"/>
      <c r="R663" s="38"/>
      <c r="S663" s="38"/>
      <c r="T663" s="38"/>
      <c r="U663" s="38"/>
      <c r="V663" s="38"/>
      <c r="X663" s="161" t="s">
        <v>2464</v>
      </c>
      <c r="Y663" s="161"/>
      <c r="Z663" s="72">
        <f>IF(SUM(R39:R64)=0,0,+(SUM(R39:R64)/Z661))</f>
        <v>0.60339177924691001</v>
      </c>
      <c r="AA663" s="77"/>
      <c r="AB663" s="77"/>
      <c r="AC663" s="77"/>
    </row>
    <row r="664" spans="1:29" ht="22.5" hidden="1" customHeight="1" thickBot="1" x14ac:dyDescent="0.25">
      <c r="A664" s="36"/>
      <c r="B664" s="44"/>
      <c r="C664" s="44"/>
      <c r="D664" s="44"/>
      <c r="E664" s="40"/>
      <c r="F664" s="1"/>
      <c r="G664" s="2"/>
      <c r="H664" s="2"/>
      <c r="I664" s="38"/>
      <c r="J664" s="38"/>
      <c r="K664" s="38"/>
      <c r="L664" s="38"/>
      <c r="M664" s="38"/>
      <c r="N664" s="38"/>
      <c r="O664" s="38"/>
      <c r="P664" s="38"/>
      <c r="Q664" s="38"/>
      <c r="R664" s="38"/>
      <c r="S664" s="38"/>
      <c r="T664" s="38"/>
      <c r="U664" s="38"/>
      <c r="V664" s="38"/>
      <c r="X664" s="39"/>
      <c r="Y664" s="39"/>
      <c r="Z664" s="70"/>
      <c r="AA664" s="77"/>
      <c r="AB664" s="77"/>
      <c r="AC664" s="77"/>
    </row>
    <row r="665" spans="1:29" ht="22.5" hidden="1" customHeight="1" thickBot="1" x14ac:dyDescent="0.25">
      <c r="A665" s="36"/>
      <c r="B665" s="44"/>
      <c r="C665" s="44"/>
      <c r="D665" s="44"/>
      <c r="E665" s="40"/>
      <c r="F665" s="1"/>
      <c r="G665" s="2"/>
      <c r="H665" s="2"/>
      <c r="I665" s="38"/>
      <c r="J665" s="38"/>
      <c r="K665" s="38"/>
      <c r="L665" s="38"/>
      <c r="M665" s="38"/>
      <c r="N665" s="38"/>
      <c r="O665" s="38"/>
      <c r="P665" s="38"/>
      <c r="Q665" s="38"/>
      <c r="R665" s="38"/>
      <c r="S665" s="38"/>
      <c r="T665" s="38"/>
      <c r="U665" s="38"/>
      <c r="V665" s="38"/>
      <c r="X665" s="162" t="s">
        <v>2126</v>
      </c>
      <c r="Y665" s="162"/>
      <c r="Z665" s="162"/>
      <c r="AA665" s="77"/>
      <c r="AB665" s="77"/>
      <c r="AC665" s="77"/>
    </row>
    <row r="666" spans="1:29" ht="22.5" hidden="1" customHeight="1" thickBot="1" x14ac:dyDescent="0.25">
      <c r="A666" s="36"/>
      <c r="B666" s="44"/>
      <c r="C666" s="44"/>
      <c r="D666" s="44"/>
      <c r="E666" s="40"/>
      <c r="F666" s="1"/>
      <c r="G666" s="2"/>
      <c r="H666" s="2"/>
      <c r="I666" s="38"/>
      <c r="J666" s="38"/>
      <c r="K666" s="38"/>
      <c r="L666" s="38"/>
      <c r="M666" s="38"/>
      <c r="N666" s="38"/>
      <c r="O666" s="38"/>
      <c r="P666" s="38"/>
      <c r="Q666" s="38"/>
      <c r="R666" s="38"/>
      <c r="S666" s="38"/>
      <c r="T666" s="38"/>
      <c r="U666" s="38"/>
      <c r="V666" s="38"/>
      <c r="X666" s="162"/>
      <c r="Y666" s="162"/>
      <c r="Z666" s="162"/>
      <c r="AA666" s="77"/>
      <c r="AB666" s="77"/>
      <c r="AC666" s="77"/>
    </row>
    <row r="667" spans="1:29" ht="22.5" hidden="1" customHeight="1" thickBot="1" x14ac:dyDescent="0.25">
      <c r="A667" s="36"/>
      <c r="B667" s="44"/>
      <c r="C667" s="44"/>
      <c r="D667" s="44"/>
      <c r="E667" s="40"/>
      <c r="F667" s="1"/>
      <c r="G667" s="2"/>
      <c r="H667" s="2"/>
      <c r="I667" s="38"/>
      <c r="J667" s="38"/>
      <c r="K667" s="38"/>
      <c r="L667" s="38"/>
      <c r="M667" s="38"/>
      <c r="N667" s="38"/>
      <c r="O667" s="38"/>
      <c r="P667" s="38"/>
      <c r="Q667" s="38"/>
      <c r="R667" s="38"/>
      <c r="S667" s="38"/>
      <c r="T667" s="38"/>
      <c r="U667" s="38"/>
      <c r="V667" s="38"/>
      <c r="X667" s="161" t="s">
        <v>1</v>
      </c>
      <c r="Y667" s="161"/>
      <c r="Z667" s="67">
        <f>SUM(T65:T66)</f>
        <v>17.428571428571427</v>
      </c>
      <c r="AA667" s="77"/>
      <c r="AB667" s="77"/>
      <c r="AC667" s="77"/>
    </row>
    <row r="668" spans="1:29" ht="22.5" hidden="1" customHeight="1" thickBot="1" x14ac:dyDescent="0.25">
      <c r="A668" s="36"/>
      <c r="B668" s="44"/>
      <c r="C668" s="44"/>
      <c r="D668" s="44"/>
      <c r="E668" s="40"/>
      <c r="F668" s="1"/>
      <c r="G668" s="2"/>
      <c r="H668" s="2"/>
      <c r="I668" s="38"/>
      <c r="J668" s="38"/>
      <c r="K668" s="38"/>
      <c r="L668" s="38"/>
      <c r="M668" s="38"/>
      <c r="N668" s="38"/>
      <c r="O668" s="38"/>
      <c r="P668" s="38"/>
      <c r="Q668" s="38"/>
      <c r="R668" s="38"/>
      <c r="S668" s="38"/>
      <c r="T668" s="38"/>
      <c r="U668" s="38"/>
      <c r="V668" s="38"/>
      <c r="X668" s="161" t="s">
        <v>2</v>
      </c>
      <c r="Y668" s="161"/>
      <c r="Z668" s="67">
        <f>SUM(N65:N66)</f>
        <v>17.428571428571427</v>
      </c>
      <c r="AA668" s="77"/>
      <c r="AB668" s="77"/>
      <c r="AC668" s="77"/>
    </row>
    <row r="669" spans="1:29" ht="22.5" hidden="1" customHeight="1" thickBot="1" x14ac:dyDescent="0.25">
      <c r="A669" s="36"/>
      <c r="B669" s="44"/>
      <c r="C669" s="44"/>
      <c r="D669" s="44"/>
      <c r="E669" s="40"/>
      <c r="F669" s="1"/>
      <c r="G669" s="2"/>
      <c r="H669" s="2"/>
      <c r="I669" s="38"/>
      <c r="J669" s="38"/>
      <c r="K669" s="38"/>
      <c r="L669" s="38"/>
      <c r="M669" s="38"/>
      <c r="N669" s="38"/>
      <c r="O669" s="38"/>
      <c r="P669" s="38"/>
      <c r="Q669" s="38"/>
      <c r="R669" s="38"/>
      <c r="S669" s="38"/>
      <c r="T669" s="38"/>
      <c r="U669" s="38"/>
      <c r="V669" s="38"/>
      <c r="X669" s="161" t="s">
        <v>3</v>
      </c>
      <c r="Y669" s="161"/>
      <c r="Z669" s="71">
        <f>IF(SUM(S65:S66)=0,0,+(SUM(S65:S66)/Z667))</f>
        <v>0</v>
      </c>
      <c r="AA669" s="77"/>
      <c r="AB669" s="77"/>
      <c r="AC669" s="77"/>
    </row>
    <row r="670" spans="1:29" ht="22.5" hidden="1" customHeight="1" thickBot="1" x14ac:dyDescent="0.25">
      <c r="A670" s="36"/>
      <c r="B670" s="44"/>
      <c r="C670" s="44"/>
      <c r="D670" s="44"/>
      <c r="E670" s="40"/>
      <c r="F670" s="1"/>
      <c r="G670" s="2"/>
      <c r="H670" s="2"/>
      <c r="I670" s="38"/>
      <c r="J670" s="38"/>
      <c r="K670" s="38"/>
      <c r="L670" s="38"/>
      <c r="M670" s="38"/>
      <c r="N670" s="38"/>
      <c r="O670" s="38"/>
      <c r="P670" s="38"/>
      <c r="Q670" s="38"/>
      <c r="R670" s="38"/>
      <c r="S670" s="38"/>
      <c r="T670" s="38"/>
      <c r="U670" s="38"/>
      <c r="V670" s="38"/>
      <c r="X670" s="161" t="s">
        <v>2464</v>
      </c>
      <c r="Y670" s="161"/>
      <c r="Z670" s="72">
        <f>IF(SUM(R65:R66)=0,0,+(SUM(R65:R66)/Z668))</f>
        <v>0</v>
      </c>
      <c r="AA670" s="77"/>
      <c r="AB670" s="77"/>
      <c r="AC670" s="77"/>
    </row>
    <row r="671" spans="1:29" ht="22.5" hidden="1" customHeight="1" thickBot="1" x14ac:dyDescent="0.25">
      <c r="A671" s="36"/>
      <c r="B671" s="44"/>
      <c r="C671" s="44"/>
      <c r="D671" s="44"/>
      <c r="E671" s="40"/>
      <c r="F671" s="1"/>
      <c r="G671" s="2"/>
      <c r="H671" s="2"/>
      <c r="I671" s="38"/>
      <c r="J671" s="38"/>
      <c r="K671" s="38"/>
      <c r="L671" s="38"/>
      <c r="M671" s="38"/>
      <c r="N671" s="38"/>
      <c r="O671" s="38"/>
      <c r="P671" s="38"/>
      <c r="Q671" s="38"/>
      <c r="R671" s="38"/>
      <c r="S671" s="38"/>
      <c r="T671" s="38"/>
      <c r="U671" s="38"/>
      <c r="V671" s="38"/>
      <c r="X671" s="39"/>
      <c r="Y671" s="39"/>
      <c r="Z671" s="70"/>
      <c r="AA671" s="77"/>
      <c r="AB671" s="77"/>
      <c r="AC671" s="77"/>
    </row>
    <row r="672" spans="1:29" ht="22.5" hidden="1" customHeight="1" thickBot="1" x14ac:dyDescent="0.25">
      <c r="A672" s="36"/>
      <c r="B672" s="44"/>
      <c r="C672" s="44"/>
      <c r="D672" s="44"/>
      <c r="E672" s="40"/>
      <c r="F672" s="1"/>
      <c r="G672" s="2"/>
      <c r="H672" s="2"/>
      <c r="I672" s="38"/>
      <c r="J672" s="38"/>
      <c r="K672" s="38"/>
      <c r="L672" s="38"/>
      <c r="M672" s="38"/>
      <c r="N672" s="38"/>
      <c r="O672" s="38"/>
      <c r="P672" s="38"/>
      <c r="Q672" s="38"/>
      <c r="R672" s="38"/>
      <c r="S672" s="38"/>
      <c r="T672" s="38"/>
      <c r="U672" s="38"/>
      <c r="V672" s="38"/>
      <c r="X672" s="162" t="s">
        <v>2116</v>
      </c>
      <c r="Y672" s="162"/>
      <c r="Z672" s="162"/>
      <c r="AA672" s="77"/>
      <c r="AB672" s="77"/>
      <c r="AC672" s="77"/>
    </row>
    <row r="673" spans="1:29" ht="22.5" hidden="1" customHeight="1" thickBot="1" x14ac:dyDescent="0.25">
      <c r="A673" s="36"/>
      <c r="B673" s="44"/>
      <c r="C673" s="44"/>
      <c r="D673" s="44"/>
      <c r="E673" s="40"/>
      <c r="F673" s="1"/>
      <c r="G673" s="2"/>
      <c r="H673" s="2"/>
      <c r="I673" s="38"/>
      <c r="J673" s="38"/>
      <c r="K673" s="38"/>
      <c r="L673" s="38"/>
      <c r="M673" s="38"/>
      <c r="N673" s="38"/>
      <c r="O673" s="38"/>
      <c r="P673" s="38"/>
      <c r="Q673" s="38"/>
      <c r="R673" s="38"/>
      <c r="S673" s="38"/>
      <c r="T673" s="38"/>
      <c r="U673" s="38"/>
      <c r="V673" s="38"/>
      <c r="X673" s="162"/>
      <c r="Y673" s="162"/>
      <c r="Z673" s="162"/>
      <c r="AA673" s="77"/>
      <c r="AB673" s="77"/>
      <c r="AC673" s="77"/>
    </row>
    <row r="674" spans="1:29" ht="22.5" hidden="1" customHeight="1" thickBot="1" x14ac:dyDescent="0.25">
      <c r="A674" s="36"/>
      <c r="B674" s="44"/>
      <c r="C674" s="44"/>
      <c r="D674" s="44"/>
      <c r="E674" s="40"/>
      <c r="F674" s="1"/>
      <c r="G674" s="2"/>
      <c r="H674" s="2"/>
      <c r="I674" s="38"/>
      <c r="J674" s="38"/>
      <c r="K674" s="38"/>
      <c r="L674" s="38"/>
      <c r="M674" s="38"/>
      <c r="N674" s="38"/>
      <c r="O674" s="38"/>
      <c r="P674" s="38"/>
      <c r="Q674" s="38"/>
      <c r="R674" s="38"/>
      <c r="S674" s="38"/>
      <c r="T674" s="38"/>
      <c r="U674" s="38"/>
      <c r="V674" s="38"/>
      <c r="X674" s="161" t="s">
        <v>1</v>
      </c>
      <c r="Y674" s="161"/>
      <c r="Z674" s="67">
        <f>SUM(T67:T86)</f>
        <v>248.99999999999997</v>
      </c>
      <c r="AA674" s="77"/>
      <c r="AB674" s="77"/>
      <c r="AC674" s="77"/>
    </row>
    <row r="675" spans="1:29" ht="22.5" hidden="1" customHeight="1" thickBot="1" x14ac:dyDescent="0.25">
      <c r="A675" s="36"/>
      <c r="B675" s="44"/>
      <c r="C675" s="44"/>
      <c r="D675" s="44"/>
      <c r="E675" s="40"/>
      <c r="F675" s="1"/>
      <c r="G675" s="2"/>
      <c r="H675" s="2"/>
      <c r="I675" s="38"/>
      <c r="J675" s="38"/>
      <c r="K675" s="38"/>
      <c r="L675" s="38"/>
      <c r="M675" s="38"/>
      <c r="N675" s="38"/>
      <c r="O675" s="38"/>
      <c r="P675" s="38"/>
      <c r="Q675" s="38"/>
      <c r="R675" s="38"/>
      <c r="S675" s="38"/>
      <c r="T675" s="38"/>
      <c r="U675" s="38"/>
      <c r="V675" s="38"/>
      <c r="X675" s="161" t="s">
        <v>2</v>
      </c>
      <c r="Y675" s="161"/>
      <c r="Z675" s="67">
        <f>SUM(N67:N86)</f>
        <v>248.99999999999997</v>
      </c>
      <c r="AA675" s="77"/>
      <c r="AB675" s="77"/>
      <c r="AC675" s="77"/>
    </row>
    <row r="676" spans="1:29" ht="22.5" hidden="1" customHeight="1" thickBot="1" x14ac:dyDescent="0.25">
      <c r="A676" s="36"/>
      <c r="B676" s="44"/>
      <c r="C676" s="44"/>
      <c r="D676" s="44"/>
      <c r="E676" s="40"/>
      <c r="F676" s="1"/>
      <c r="G676" s="2"/>
      <c r="H676" s="2"/>
      <c r="I676" s="38"/>
      <c r="J676" s="38"/>
      <c r="K676" s="38"/>
      <c r="L676" s="38"/>
      <c r="M676" s="38"/>
      <c r="N676" s="38"/>
      <c r="O676" s="38"/>
      <c r="P676" s="38"/>
      <c r="Q676" s="38"/>
      <c r="R676" s="38"/>
      <c r="S676" s="38"/>
      <c r="T676" s="38"/>
      <c r="U676" s="38"/>
      <c r="V676" s="38"/>
      <c r="X676" s="161" t="s">
        <v>3</v>
      </c>
      <c r="Y676" s="161"/>
      <c r="Z676" s="71">
        <f>IF(SUM(S67:S86)=0,0,+(SUM(S67:S86)/Z674))</f>
        <v>0.41021227768215723</v>
      </c>
      <c r="AA676" s="77"/>
      <c r="AB676" s="77"/>
      <c r="AC676" s="77"/>
    </row>
    <row r="677" spans="1:29" ht="22.5" hidden="1" customHeight="1" thickBot="1" x14ac:dyDescent="0.25">
      <c r="A677" s="36"/>
      <c r="B677" s="44"/>
      <c r="C677" s="44"/>
      <c r="D677" s="44"/>
      <c r="E677" s="40"/>
      <c r="F677" s="1"/>
      <c r="G677" s="2"/>
      <c r="H677" s="2"/>
      <c r="I677" s="38"/>
      <c r="J677" s="38"/>
      <c r="K677" s="38"/>
      <c r="L677" s="38"/>
      <c r="M677" s="38"/>
      <c r="N677" s="38"/>
      <c r="O677" s="38"/>
      <c r="P677" s="38"/>
      <c r="Q677" s="38"/>
      <c r="R677" s="38"/>
      <c r="S677" s="38"/>
      <c r="T677" s="38"/>
      <c r="U677" s="38"/>
      <c r="V677" s="38"/>
      <c r="X677" s="161" t="s">
        <v>2464</v>
      </c>
      <c r="Y677" s="161"/>
      <c r="Z677" s="72">
        <f>IF(SUM(R67:R86)=0,0,+(SUM(R67:R86)/Z675))</f>
        <v>0.41021227768215723</v>
      </c>
      <c r="AA677" s="77"/>
      <c r="AB677" s="77"/>
      <c r="AC677" s="77"/>
    </row>
    <row r="678" spans="1:29" ht="22.5" hidden="1" customHeight="1" thickBot="1" x14ac:dyDescent="0.25">
      <c r="A678" s="36"/>
      <c r="B678" s="44"/>
      <c r="C678" s="44"/>
      <c r="D678" s="44"/>
      <c r="E678" s="40"/>
      <c r="F678" s="1"/>
      <c r="G678" s="2"/>
      <c r="H678" s="2"/>
      <c r="I678" s="38"/>
      <c r="J678" s="38"/>
      <c r="K678" s="38"/>
      <c r="L678" s="38"/>
      <c r="M678" s="38"/>
      <c r="N678" s="38"/>
      <c r="O678" s="38"/>
      <c r="P678" s="38"/>
      <c r="Q678" s="38"/>
      <c r="R678" s="38"/>
      <c r="S678" s="38"/>
      <c r="T678" s="38"/>
      <c r="U678" s="38"/>
      <c r="V678" s="38"/>
      <c r="X678" s="39"/>
      <c r="Y678" s="39"/>
      <c r="Z678" s="70"/>
      <c r="AA678" s="77"/>
      <c r="AB678" s="77"/>
      <c r="AC678" s="77"/>
    </row>
    <row r="679" spans="1:29" ht="22.5" hidden="1" customHeight="1" thickBot="1" x14ac:dyDescent="0.25">
      <c r="A679" s="36"/>
      <c r="B679" s="44"/>
      <c r="C679" s="44"/>
      <c r="D679" s="44"/>
      <c r="E679" s="40"/>
      <c r="F679" s="1"/>
      <c r="G679" s="2"/>
      <c r="H679" s="2"/>
      <c r="I679" s="38"/>
      <c r="J679" s="38"/>
      <c r="K679" s="38"/>
      <c r="L679" s="38"/>
      <c r="M679" s="38"/>
      <c r="N679" s="38"/>
      <c r="O679" s="38"/>
      <c r="P679" s="38"/>
      <c r="Q679" s="38"/>
      <c r="R679" s="38"/>
      <c r="S679" s="38"/>
      <c r="T679" s="38"/>
      <c r="U679" s="38"/>
      <c r="V679" s="38"/>
      <c r="X679" s="162" t="s">
        <v>2117</v>
      </c>
      <c r="Y679" s="162"/>
      <c r="Z679" s="162"/>
      <c r="AA679" s="77"/>
      <c r="AB679" s="77"/>
      <c r="AC679" s="77"/>
    </row>
    <row r="680" spans="1:29" ht="22.5" hidden="1" customHeight="1" thickBot="1" x14ac:dyDescent="0.25">
      <c r="A680" s="36"/>
      <c r="B680" s="44"/>
      <c r="C680" s="44"/>
      <c r="D680" s="44"/>
      <c r="E680" s="40"/>
      <c r="F680" s="1"/>
      <c r="G680" s="2"/>
      <c r="H680" s="2"/>
      <c r="I680" s="38"/>
      <c r="J680" s="38"/>
      <c r="K680" s="38"/>
      <c r="L680" s="38"/>
      <c r="M680" s="38"/>
      <c r="N680" s="38"/>
      <c r="O680" s="38"/>
      <c r="P680" s="38"/>
      <c r="Q680" s="38"/>
      <c r="R680" s="38"/>
      <c r="S680" s="38"/>
      <c r="T680" s="38"/>
      <c r="U680" s="38"/>
      <c r="V680" s="38"/>
      <c r="X680" s="162"/>
      <c r="Y680" s="162"/>
      <c r="Z680" s="162"/>
      <c r="AA680" s="77"/>
      <c r="AB680" s="77"/>
      <c r="AC680" s="77"/>
    </row>
    <row r="681" spans="1:29" ht="22.5" hidden="1" customHeight="1" thickBot="1" x14ac:dyDescent="0.25">
      <c r="A681" s="36"/>
      <c r="B681" s="44"/>
      <c r="C681" s="44"/>
      <c r="D681" s="44"/>
      <c r="E681" s="40"/>
      <c r="F681" s="1"/>
      <c r="G681" s="2"/>
      <c r="H681" s="2"/>
      <c r="I681" s="38"/>
      <c r="J681" s="38"/>
      <c r="K681" s="38"/>
      <c r="L681" s="38"/>
      <c r="M681" s="38"/>
      <c r="N681" s="38"/>
      <c r="O681" s="38"/>
      <c r="P681" s="38"/>
      <c r="Q681" s="38"/>
      <c r="R681" s="38"/>
      <c r="S681" s="38"/>
      <c r="T681" s="38"/>
      <c r="U681" s="38"/>
      <c r="V681" s="38"/>
      <c r="X681" s="161" t="s">
        <v>1</v>
      </c>
      <c r="Y681" s="161"/>
      <c r="Z681" s="67">
        <f>SUM(T87:T116)</f>
        <v>331.71428571428572</v>
      </c>
      <c r="AA681" s="77"/>
      <c r="AB681" s="77"/>
      <c r="AC681" s="77"/>
    </row>
    <row r="682" spans="1:29" ht="22.5" hidden="1" customHeight="1" thickBot="1" x14ac:dyDescent="0.25">
      <c r="A682" s="36"/>
      <c r="B682" s="44"/>
      <c r="C682" s="44"/>
      <c r="D682" s="44"/>
      <c r="E682" s="40"/>
      <c r="F682" s="1"/>
      <c r="G682" s="2"/>
      <c r="H682" s="2"/>
      <c r="I682" s="38"/>
      <c r="J682" s="38"/>
      <c r="K682" s="38"/>
      <c r="L682" s="38"/>
      <c r="M682" s="38"/>
      <c r="N682" s="38"/>
      <c r="O682" s="38"/>
      <c r="P682" s="38"/>
      <c r="Q682" s="38"/>
      <c r="R682" s="38"/>
      <c r="S682" s="38"/>
      <c r="T682" s="38"/>
      <c r="U682" s="38"/>
      <c r="V682" s="38"/>
      <c r="X682" s="161" t="s">
        <v>2</v>
      </c>
      <c r="Y682" s="161"/>
      <c r="Z682" s="67">
        <f>SUM(N87:N116)</f>
        <v>432.28571428571428</v>
      </c>
      <c r="AA682" s="77"/>
      <c r="AB682" s="77"/>
      <c r="AC682" s="77"/>
    </row>
    <row r="683" spans="1:29" ht="22.5" hidden="1" customHeight="1" thickBot="1" x14ac:dyDescent="0.25">
      <c r="A683" s="36"/>
      <c r="B683" s="44"/>
      <c r="C683" s="44"/>
      <c r="D683" s="44"/>
      <c r="E683" s="40"/>
      <c r="F683" s="1"/>
      <c r="G683" s="2"/>
      <c r="H683" s="2"/>
      <c r="I683" s="38"/>
      <c r="J683" s="38"/>
      <c r="K683" s="38"/>
      <c r="L683" s="38"/>
      <c r="M683" s="38"/>
      <c r="N683" s="38"/>
      <c r="O683" s="38"/>
      <c r="P683" s="38"/>
      <c r="Q683" s="38"/>
      <c r="R683" s="38"/>
      <c r="S683" s="38"/>
      <c r="T683" s="38"/>
      <c r="U683" s="38"/>
      <c r="V683" s="38"/>
      <c r="X683" s="161" t="s">
        <v>3</v>
      </c>
      <c r="Y683" s="161"/>
      <c r="Z683" s="71">
        <f>IF(SUM(S87:S116)=0,0,+(SUM(S87:S116)/Z681))</f>
        <v>0.16192937123169682</v>
      </c>
      <c r="AA683" s="77"/>
      <c r="AB683" s="77"/>
      <c r="AC683" s="77"/>
    </row>
    <row r="684" spans="1:29" ht="22.5" hidden="1" customHeight="1" thickBot="1" x14ac:dyDescent="0.25">
      <c r="A684" s="36"/>
      <c r="B684" s="44"/>
      <c r="C684" s="44"/>
      <c r="D684" s="44"/>
      <c r="E684" s="40"/>
      <c r="F684" s="1"/>
      <c r="G684" s="2"/>
      <c r="H684" s="2"/>
      <c r="I684" s="38"/>
      <c r="J684" s="38"/>
      <c r="K684" s="38"/>
      <c r="L684" s="38"/>
      <c r="M684" s="38"/>
      <c r="N684" s="38"/>
      <c r="O684" s="38"/>
      <c r="P684" s="38"/>
      <c r="Q684" s="38"/>
      <c r="R684" s="38"/>
      <c r="S684" s="38"/>
      <c r="T684" s="38"/>
      <c r="U684" s="38"/>
      <c r="V684" s="38"/>
      <c r="X684" s="161" t="s">
        <v>2464</v>
      </c>
      <c r="Y684" s="161"/>
      <c r="Z684" s="72">
        <f>IF(SUM(R87:R116)=0,0,+(SUM(R87:R116)/Z682))</f>
        <v>0.12425644415069399</v>
      </c>
      <c r="AA684" s="77"/>
      <c r="AB684" s="77"/>
      <c r="AC684" s="77"/>
    </row>
    <row r="685" spans="1:29" ht="22.5" hidden="1" customHeight="1" thickBot="1" x14ac:dyDescent="0.25">
      <c r="A685" s="36"/>
      <c r="B685" s="44"/>
      <c r="C685" s="44"/>
      <c r="D685" s="44"/>
      <c r="E685" s="40"/>
      <c r="F685" s="1"/>
      <c r="G685" s="2"/>
      <c r="H685" s="2"/>
      <c r="I685" s="38"/>
      <c r="J685" s="38"/>
      <c r="K685" s="38"/>
      <c r="L685" s="38"/>
      <c r="M685" s="38"/>
      <c r="N685" s="38"/>
      <c r="O685" s="38"/>
      <c r="P685" s="38"/>
      <c r="Q685" s="38"/>
      <c r="R685" s="38"/>
      <c r="S685" s="38"/>
      <c r="T685" s="38"/>
      <c r="U685" s="38"/>
      <c r="V685" s="38"/>
      <c r="X685" s="39"/>
      <c r="Y685" s="39"/>
      <c r="Z685" s="70"/>
      <c r="AA685" s="77"/>
      <c r="AB685" s="77"/>
      <c r="AC685" s="77"/>
    </row>
    <row r="686" spans="1:29" ht="22.5" hidden="1" customHeight="1" thickBot="1" x14ac:dyDescent="0.25">
      <c r="A686" s="36"/>
      <c r="B686" s="44"/>
      <c r="C686" s="44"/>
      <c r="D686" s="44"/>
      <c r="E686" s="40"/>
      <c r="F686" s="1"/>
      <c r="G686" s="2"/>
      <c r="H686" s="2"/>
      <c r="I686" s="38"/>
      <c r="J686" s="38"/>
      <c r="K686" s="38"/>
      <c r="L686" s="38"/>
      <c r="M686" s="38"/>
      <c r="N686" s="38"/>
      <c r="O686" s="38"/>
      <c r="P686" s="38"/>
      <c r="Q686" s="38"/>
      <c r="R686" s="38"/>
      <c r="S686" s="38"/>
      <c r="T686" s="38"/>
      <c r="U686" s="38"/>
      <c r="V686" s="38"/>
      <c r="X686" s="162" t="s">
        <v>1954</v>
      </c>
      <c r="Y686" s="162"/>
      <c r="Z686" s="162"/>
      <c r="AA686" s="77"/>
      <c r="AB686" s="77"/>
      <c r="AC686" s="77"/>
    </row>
    <row r="687" spans="1:29" ht="22.5" hidden="1" customHeight="1" thickBot="1" x14ac:dyDescent="0.25">
      <c r="A687" s="36"/>
      <c r="B687" s="44"/>
      <c r="C687" s="44"/>
      <c r="D687" s="44"/>
      <c r="E687" s="40"/>
      <c r="F687" s="1"/>
      <c r="G687" s="2"/>
      <c r="H687" s="2"/>
      <c r="I687" s="38"/>
      <c r="J687" s="38"/>
      <c r="K687" s="38"/>
      <c r="L687" s="38"/>
      <c r="M687" s="38"/>
      <c r="N687" s="38"/>
      <c r="O687" s="38"/>
      <c r="P687" s="38"/>
      <c r="Q687" s="38"/>
      <c r="R687" s="38"/>
      <c r="S687" s="38"/>
      <c r="T687" s="38"/>
      <c r="U687" s="38"/>
      <c r="V687" s="38"/>
      <c r="X687" s="162"/>
      <c r="Y687" s="162"/>
      <c r="Z687" s="162"/>
      <c r="AA687" s="77"/>
      <c r="AB687" s="77"/>
      <c r="AC687" s="77"/>
    </row>
    <row r="688" spans="1:29" ht="22.5" hidden="1" customHeight="1" thickBot="1" x14ac:dyDescent="0.25">
      <c r="A688" s="36"/>
      <c r="B688" s="44"/>
      <c r="C688" s="44"/>
      <c r="D688" s="44"/>
      <c r="E688" s="40"/>
      <c r="F688" s="1"/>
      <c r="G688" s="2"/>
      <c r="H688" s="2"/>
      <c r="I688" s="38"/>
      <c r="J688" s="38"/>
      <c r="K688" s="38"/>
      <c r="L688" s="38"/>
      <c r="M688" s="38"/>
      <c r="N688" s="38"/>
      <c r="O688" s="38"/>
      <c r="P688" s="38"/>
      <c r="Q688" s="38"/>
      <c r="R688" s="38"/>
      <c r="S688" s="38"/>
      <c r="T688" s="38"/>
      <c r="U688" s="38"/>
      <c r="V688" s="38"/>
      <c r="X688" s="161" t="s">
        <v>1</v>
      </c>
      <c r="Y688" s="161"/>
      <c r="Z688" s="67">
        <f>SUM(T117)</f>
        <v>52</v>
      </c>
      <c r="AA688" s="77"/>
      <c r="AB688" s="77"/>
      <c r="AC688" s="77"/>
    </row>
    <row r="689" spans="1:29" ht="22.5" hidden="1" customHeight="1" thickBot="1" x14ac:dyDescent="0.25">
      <c r="A689" s="36"/>
      <c r="B689" s="44"/>
      <c r="C689" s="44"/>
      <c r="D689" s="44"/>
      <c r="E689" s="40"/>
      <c r="F689" s="1"/>
      <c r="G689" s="2"/>
      <c r="H689" s="2"/>
      <c r="I689" s="38"/>
      <c r="J689" s="38"/>
      <c r="K689" s="38"/>
      <c r="L689" s="38"/>
      <c r="M689" s="38"/>
      <c r="N689" s="38"/>
      <c r="O689" s="38"/>
      <c r="P689" s="38"/>
      <c r="Q689" s="38"/>
      <c r="R689" s="38"/>
      <c r="S689" s="38"/>
      <c r="T689" s="38"/>
      <c r="U689" s="38"/>
      <c r="V689" s="38"/>
      <c r="X689" s="161" t="s">
        <v>2</v>
      </c>
      <c r="Y689" s="161"/>
      <c r="Z689" s="67">
        <f>SUM(N117)</f>
        <v>52</v>
      </c>
      <c r="AA689" s="77"/>
      <c r="AB689" s="77"/>
      <c r="AC689" s="77"/>
    </row>
    <row r="690" spans="1:29" ht="22.5" hidden="1" customHeight="1" thickBot="1" x14ac:dyDescent="0.25">
      <c r="A690" s="36"/>
      <c r="B690" s="44"/>
      <c r="C690" s="44"/>
      <c r="D690" s="44"/>
      <c r="E690" s="40"/>
      <c r="F690" s="1"/>
      <c r="G690" s="2"/>
      <c r="H690" s="2"/>
      <c r="I690" s="38"/>
      <c r="J690" s="38"/>
      <c r="K690" s="38"/>
      <c r="L690" s="38"/>
      <c r="M690" s="38"/>
      <c r="N690" s="38"/>
      <c r="O690" s="38"/>
      <c r="P690" s="38"/>
      <c r="Q690" s="38"/>
      <c r="R690" s="38"/>
      <c r="S690" s="38"/>
      <c r="T690" s="38"/>
      <c r="U690" s="38"/>
      <c r="V690" s="38"/>
      <c r="X690" s="161" t="s">
        <v>3</v>
      </c>
      <c r="Y690" s="161"/>
      <c r="Z690" s="71">
        <f>IF(SUM(S117)=0,0,+(SUM(S117)/Z688))</f>
        <v>0.5</v>
      </c>
      <c r="AA690" s="77"/>
      <c r="AB690" s="77"/>
      <c r="AC690" s="77"/>
    </row>
    <row r="691" spans="1:29" ht="22.5" hidden="1" customHeight="1" thickBot="1" x14ac:dyDescent="0.25">
      <c r="A691" s="36"/>
      <c r="B691" s="44"/>
      <c r="C691" s="44"/>
      <c r="D691" s="44"/>
      <c r="E691" s="40"/>
      <c r="F691" s="1"/>
      <c r="G691" s="2"/>
      <c r="H691" s="2"/>
      <c r="I691" s="38"/>
      <c r="J691" s="38"/>
      <c r="K691" s="38"/>
      <c r="L691" s="38"/>
      <c r="M691" s="38"/>
      <c r="N691" s="38"/>
      <c r="O691" s="38"/>
      <c r="P691" s="38"/>
      <c r="Q691" s="38"/>
      <c r="R691" s="38"/>
      <c r="S691" s="38"/>
      <c r="T691" s="38"/>
      <c r="U691" s="38"/>
      <c r="V691" s="38"/>
      <c r="X691" s="161" t="s">
        <v>2464</v>
      </c>
      <c r="Y691" s="161"/>
      <c r="Z691" s="72">
        <f>IF(SUM(R117)=0,0,+(SUM(R117)/Z689))</f>
        <v>0.5</v>
      </c>
      <c r="AA691" s="77"/>
      <c r="AB691" s="77"/>
      <c r="AC691" s="77"/>
    </row>
    <row r="692" spans="1:29" ht="22.5" hidden="1" customHeight="1" thickBot="1" x14ac:dyDescent="0.25">
      <c r="A692" s="36"/>
      <c r="B692" s="44"/>
      <c r="C692" s="44"/>
      <c r="D692" s="44"/>
      <c r="E692" s="40"/>
      <c r="F692" s="1"/>
      <c r="G692" s="2"/>
      <c r="H692" s="2"/>
      <c r="I692" s="38"/>
      <c r="J692" s="38"/>
      <c r="K692" s="38"/>
      <c r="L692" s="38"/>
      <c r="M692" s="38"/>
      <c r="N692" s="38"/>
      <c r="O692" s="38"/>
      <c r="P692" s="38"/>
      <c r="Q692" s="38"/>
      <c r="R692" s="38"/>
      <c r="S692" s="38"/>
      <c r="T692" s="38"/>
      <c r="U692" s="38"/>
      <c r="V692" s="38"/>
      <c r="X692" s="39"/>
      <c r="Y692" s="39"/>
      <c r="Z692" s="70"/>
      <c r="AA692" s="77"/>
      <c r="AB692" s="77"/>
      <c r="AC692" s="77"/>
    </row>
    <row r="693" spans="1:29" ht="22.5" hidden="1" customHeight="1" thickBot="1" x14ac:dyDescent="0.25">
      <c r="A693" s="36"/>
      <c r="B693" s="44"/>
      <c r="C693" s="44"/>
      <c r="D693" s="44"/>
      <c r="E693" s="40"/>
      <c r="F693" s="1"/>
      <c r="G693" s="2"/>
      <c r="H693" s="2"/>
      <c r="I693" s="38"/>
      <c r="J693" s="38"/>
      <c r="K693" s="38"/>
      <c r="L693" s="38"/>
      <c r="M693" s="38"/>
      <c r="N693" s="38"/>
      <c r="O693" s="38"/>
      <c r="P693" s="38"/>
      <c r="Q693" s="38"/>
      <c r="R693" s="38"/>
      <c r="S693" s="38"/>
      <c r="T693" s="38"/>
      <c r="U693" s="38"/>
      <c r="V693" s="38"/>
      <c r="X693" s="162" t="s">
        <v>1909</v>
      </c>
      <c r="Y693" s="162"/>
      <c r="Z693" s="162"/>
      <c r="AA693" s="77"/>
      <c r="AB693" s="77"/>
      <c r="AC693" s="77"/>
    </row>
    <row r="694" spans="1:29" ht="22.5" hidden="1" customHeight="1" thickBot="1" x14ac:dyDescent="0.25">
      <c r="A694" s="36"/>
      <c r="B694" s="44"/>
      <c r="C694" s="44"/>
      <c r="D694" s="44"/>
      <c r="E694" s="40"/>
      <c r="F694" s="1"/>
      <c r="G694" s="2"/>
      <c r="H694" s="2"/>
      <c r="I694" s="38"/>
      <c r="J694" s="38"/>
      <c r="K694" s="38"/>
      <c r="L694" s="38"/>
      <c r="M694" s="38"/>
      <c r="N694" s="38"/>
      <c r="O694" s="38"/>
      <c r="P694" s="38"/>
      <c r="Q694" s="38"/>
      <c r="R694" s="38"/>
      <c r="S694" s="38"/>
      <c r="T694" s="38"/>
      <c r="U694" s="38"/>
      <c r="V694" s="38"/>
      <c r="X694" s="162"/>
      <c r="Y694" s="162"/>
      <c r="Z694" s="162"/>
      <c r="AA694" s="77"/>
      <c r="AB694" s="77"/>
      <c r="AC694" s="77"/>
    </row>
    <row r="695" spans="1:29" ht="22.5" hidden="1" customHeight="1" thickBot="1" x14ac:dyDescent="0.25">
      <c r="A695" s="36"/>
      <c r="B695" s="44"/>
      <c r="C695" s="44"/>
      <c r="D695" s="44"/>
      <c r="E695" s="40"/>
      <c r="F695" s="1"/>
      <c r="G695" s="2"/>
      <c r="H695" s="2"/>
      <c r="I695" s="38"/>
      <c r="J695" s="38"/>
      <c r="K695" s="38"/>
      <c r="L695" s="38"/>
      <c r="M695" s="38"/>
      <c r="N695" s="38"/>
      <c r="O695" s="38"/>
      <c r="P695" s="38"/>
      <c r="Q695" s="38"/>
      <c r="R695" s="38"/>
      <c r="S695" s="38"/>
      <c r="T695" s="38"/>
      <c r="U695" s="38"/>
      <c r="V695" s="38"/>
      <c r="X695" s="161" t="s">
        <v>1</v>
      </c>
      <c r="Y695" s="161"/>
      <c r="Z695" s="67">
        <f>SUM(T118:T120)</f>
        <v>19.714285714285715</v>
      </c>
      <c r="AA695" s="77"/>
      <c r="AB695" s="77"/>
      <c r="AC695" s="77"/>
    </row>
    <row r="696" spans="1:29" ht="22.5" hidden="1" customHeight="1" thickBot="1" x14ac:dyDescent="0.25">
      <c r="A696" s="36"/>
      <c r="B696" s="44"/>
      <c r="C696" s="44"/>
      <c r="D696" s="44"/>
      <c r="E696" s="40"/>
      <c r="F696" s="1"/>
      <c r="G696" s="2"/>
      <c r="H696" s="2"/>
      <c r="I696" s="38"/>
      <c r="J696" s="38"/>
      <c r="K696" s="38"/>
      <c r="L696" s="38"/>
      <c r="M696" s="38"/>
      <c r="N696" s="38"/>
      <c r="O696" s="38"/>
      <c r="P696" s="38"/>
      <c r="Q696" s="38"/>
      <c r="R696" s="38"/>
      <c r="S696" s="38"/>
      <c r="T696" s="38"/>
      <c r="U696" s="38"/>
      <c r="V696" s="38"/>
      <c r="X696" s="161" t="s">
        <v>2</v>
      </c>
      <c r="Y696" s="161"/>
      <c r="Z696" s="67">
        <f>SUM(N118:N120)</f>
        <v>19.714285714285715</v>
      </c>
      <c r="AA696" s="77"/>
      <c r="AB696" s="77"/>
      <c r="AC696" s="77"/>
    </row>
    <row r="697" spans="1:29" ht="22.5" hidden="1" customHeight="1" thickBot="1" x14ac:dyDescent="0.25">
      <c r="A697" s="36"/>
      <c r="B697" s="44"/>
      <c r="C697" s="44"/>
      <c r="D697" s="44"/>
      <c r="E697" s="40"/>
      <c r="F697" s="1"/>
      <c r="G697" s="2"/>
      <c r="H697" s="2"/>
      <c r="I697" s="38"/>
      <c r="J697" s="38"/>
      <c r="K697" s="38"/>
      <c r="L697" s="38"/>
      <c r="M697" s="38"/>
      <c r="N697" s="38"/>
      <c r="O697" s="38"/>
      <c r="P697" s="38"/>
      <c r="Q697" s="38"/>
      <c r="R697" s="38"/>
      <c r="S697" s="38"/>
      <c r="T697" s="38"/>
      <c r="U697" s="38"/>
      <c r="V697" s="38"/>
      <c r="X697" s="161" t="s">
        <v>3</v>
      </c>
      <c r="Y697" s="161"/>
      <c r="Z697" s="71">
        <f>IF(SUM(S118:S120)=0,0,+(SUM(S118:S120)/Z695))</f>
        <v>1</v>
      </c>
      <c r="AA697" s="77"/>
      <c r="AB697" s="77"/>
      <c r="AC697" s="77"/>
    </row>
    <row r="698" spans="1:29" ht="22.5" hidden="1" customHeight="1" thickBot="1" x14ac:dyDescent="0.25">
      <c r="A698" s="36"/>
      <c r="B698" s="44"/>
      <c r="C698" s="44"/>
      <c r="D698" s="44"/>
      <c r="E698" s="40"/>
      <c r="F698" s="1"/>
      <c r="G698" s="2"/>
      <c r="H698" s="2"/>
      <c r="I698" s="38"/>
      <c r="J698" s="38"/>
      <c r="K698" s="38"/>
      <c r="L698" s="38"/>
      <c r="M698" s="38"/>
      <c r="N698" s="38"/>
      <c r="O698" s="38"/>
      <c r="P698" s="38"/>
      <c r="Q698" s="38"/>
      <c r="R698" s="38"/>
      <c r="S698" s="38"/>
      <c r="T698" s="38"/>
      <c r="U698" s="38"/>
      <c r="V698" s="38"/>
      <c r="X698" s="161" t="s">
        <v>2464</v>
      </c>
      <c r="Y698" s="161"/>
      <c r="Z698" s="72">
        <f>IF(SUM(R118:R120)=0,0,+(SUM(R118:R120)/Z696))</f>
        <v>1</v>
      </c>
      <c r="AA698" s="77"/>
      <c r="AB698" s="77"/>
      <c r="AC698" s="77"/>
    </row>
    <row r="699" spans="1:29" ht="22.5" hidden="1" customHeight="1" thickBot="1" x14ac:dyDescent="0.25">
      <c r="A699" s="36"/>
      <c r="B699" s="44"/>
      <c r="C699" s="44"/>
      <c r="D699" s="44"/>
      <c r="E699" s="40"/>
      <c r="F699" s="1"/>
      <c r="G699" s="2"/>
      <c r="H699" s="2"/>
      <c r="I699" s="38"/>
      <c r="J699" s="38"/>
      <c r="K699" s="38"/>
      <c r="L699" s="38"/>
      <c r="M699" s="38"/>
      <c r="N699" s="38"/>
      <c r="O699" s="38"/>
      <c r="P699" s="38"/>
      <c r="Q699" s="38"/>
      <c r="R699" s="38"/>
      <c r="S699" s="38"/>
      <c r="T699" s="38"/>
      <c r="U699" s="38"/>
      <c r="V699" s="38"/>
      <c r="X699" s="39"/>
      <c r="Y699" s="39"/>
      <c r="Z699" s="70"/>
      <c r="AA699" s="77"/>
      <c r="AB699" s="77"/>
      <c r="AC699" s="77"/>
    </row>
    <row r="700" spans="1:29" ht="22.5" hidden="1" customHeight="1" thickBot="1" x14ac:dyDescent="0.25">
      <c r="A700" s="36"/>
      <c r="B700" s="44"/>
      <c r="C700" s="44"/>
      <c r="D700" s="44"/>
      <c r="E700" s="40"/>
      <c r="F700" s="1"/>
      <c r="G700" s="2"/>
      <c r="H700" s="2"/>
      <c r="I700" s="38"/>
      <c r="J700" s="38"/>
      <c r="K700" s="38"/>
      <c r="L700" s="38"/>
      <c r="M700" s="38"/>
      <c r="N700" s="38"/>
      <c r="O700" s="38"/>
      <c r="P700" s="38"/>
      <c r="Q700" s="38"/>
      <c r="R700" s="38"/>
      <c r="S700" s="38"/>
      <c r="T700" s="38"/>
      <c r="U700" s="38"/>
      <c r="V700" s="38"/>
      <c r="X700" s="162" t="s">
        <v>1896</v>
      </c>
      <c r="Y700" s="162"/>
      <c r="Z700" s="162"/>
      <c r="AA700" s="77"/>
      <c r="AB700" s="77"/>
      <c r="AC700" s="77"/>
    </row>
    <row r="701" spans="1:29" ht="22.5" hidden="1" customHeight="1" thickBot="1" x14ac:dyDescent="0.25">
      <c r="A701" s="36"/>
      <c r="B701" s="44"/>
      <c r="C701" s="44"/>
      <c r="D701" s="44"/>
      <c r="E701" s="40"/>
      <c r="F701" s="1"/>
      <c r="G701" s="2"/>
      <c r="H701" s="2"/>
      <c r="I701" s="38"/>
      <c r="J701" s="38"/>
      <c r="K701" s="38"/>
      <c r="L701" s="38"/>
      <c r="M701" s="38"/>
      <c r="N701" s="38"/>
      <c r="O701" s="38"/>
      <c r="P701" s="38"/>
      <c r="Q701" s="38"/>
      <c r="R701" s="38"/>
      <c r="S701" s="38"/>
      <c r="T701" s="38"/>
      <c r="U701" s="38"/>
      <c r="V701" s="38"/>
      <c r="X701" s="162"/>
      <c r="Y701" s="162"/>
      <c r="Z701" s="162"/>
      <c r="AA701" s="77"/>
      <c r="AB701" s="77"/>
      <c r="AC701" s="77"/>
    </row>
    <row r="702" spans="1:29" ht="22.5" hidden="1" customHeight="1" thickBot="1" x14ac:dyDescent="0.25">
      <c r="A702" s="36"/>
      <c r="B702" s="44"/>
      <c r="C702" s="44"/>
      <c r="D702" s="44"/>
      <c r="E702" s="40"/>
      <c r="F702" s="1"/>
      <c r="G702" s="2"/>
      <c r="H702" s="2"/>
      <c r="I702" s="38"/>
      <c r="J702" s="38"/>
      <c r="K702" s="38"/>
      <c r="L702" s="38"/>
      <c r="M702" s="38"/>
      <c r="N702" s="38"/>
      <c r="O702" s="38"/>
      <c r="P702" s="38"/>
      <c r="Q702" s="38"/>
      <c r="R702" s="38"/>
      <c r="S702" s="38"/>
      <c r="T702" s="38"/>
      <c r="U702" s="38"/>
      <c r="V702" s="38"/>
      <c r="X702" s="161" t="s">
        <v>1</v>
      </c>
      <c r="Y702" s="161"/>
      <c r="Z702" s="67">
        <f>SUM(T121:T131)</f>
        <v>212.28571428571431</v>
      </c>
      <c r="AA702" s="77"/>
      <c r="AB702" s="77"/>
      <c r="AC702" s="77"/>
    </row>
    <row r="703" spans="1:29" ht="22.5" hidden="1" customHeight="1" thickBot="1" x14ac:dyDescent="0.25">
      <c r="A703" s="36"/>
      <c r="B703" s="44"/>
      <c r="C703" s="44"/>
      <c r="D703" s="44"/>
      <c r="E703" s="40"/>
      <c r="F703" s="1"/>
      <c r="G703" s="2"/>
      <c r="H703" s="2"/>
      <c r="I703" s="38"/>
      <c r="J703" s="38"/>
      <c r="K703" s="38"/>
      <c r="L703" s="38"/>
      <c r="M703" s="38"/>
      <c r="N703" s="38"/>
      <c r="O703" s="38"/>
      <c r="P703" s="38"/>
      <c r="Q703" s="38"/>
      <c r="R703" s="38"/>
      <c r="S703" s="38"/>
      <c r="T703" s="38"/>
      <c r="U703" s="38"/>
      <c r="V703" s="38"/>
      <c r="X703" s="161" t="s">
        <v>2</v>
      </c>
      <c r="Y703" s="161"/>
      <c r="Z703" s="67">
        <f>SUM(N121:N131)</f>
        <v>212.28571428571431</v>
      </c>
      <c r="AA703" s="77"/>
      <c r="AB703" s="77"/>
      <c r="AC703" s="77"/>
    </row>
    <row r="704" spans="1:29" ht="22.5" hidden="1" customHeight="1" thickBot="1" x14ac:dyDescent="0.25">
      <c r="A704" s="36"/>
      <c r="B704" s="44"/>
      <c r="C704" s="44"/>
      <c r="D704" s="44"/>
      <c r="E704" s="40"/>
      <c r="F704" s="1"/>
      <c r="G704" s="2"/>
      <c r="H704" s="2"/>
      <c r="I704" s="38"/>
      <c r="J704" s="38"/>
      <c r="K704" s="38"/>
      <c r="L704" s="38"/>
      <c r="M704" s="38"/>
      <c r="N704" s="38"/>
      <c r="O704" s="38"/>
      <c r="P704" s="38"/>
      <c r="Q704" s="38"/>
      <c r="R704" s="38"/>
      <c r="S704" s="38"/>
      <c r="T704" s="38"/>
      <c r="U704" s="38"/>
      <c r="V704" s="38"/>
      <c r="X704" s="161" t="s">
        <v>3</v>
      </c>
      <c r="Y704" s="161"/>
      <c r="Z704" s="71">
        <f>IF(SUM(S121:S131)=0,0,+(SUM(S121:S131)/Z702))</f>
        <v>1</v>
      </c>
      <c r="AA704" s="77"/>
      <c r="AB704" s="77"/>
      <c r="AC704" s="77"/>
    </row>
    <row r="705" spans="1:29" ht="22.5" hidden="1" customHeight="1" thickBot="1" x14ac:dyDescent="0.25">
      <c r="A705" s="36"/>
      <c r="B705" s="44"/>
      <c r="C705" s="44"/>
      <c r="D705" s="44"/>
      <c r="E705" s="40"/>
      <c r="F705" s="1"/>
      <c r="G705" s="2"/>
      <c r="H705" s="2"/>
      <c r="I705" s="38"/>
      <c r="J705" s="38"/>
      <c r="K705" s="38"/>
      <c r="L705" s="38"/>
      <c r="M705" s="38"/>
      <c r="N705" s="38"/>
      <c r="O705" s="38"/>
      <c r="P705" s="38"/>
      <c r="Q705" s="38"/>
      <c r="R705" s="38"/>
      <c r="S705" s="38"/>
      <c r="T705" s="38"/>
      <c r="U705" s="38"/>
      <c r="V705" s="38"/>
      <c r="X705" s="161" t="s">
        <v>2464</v>
      </c>
      <c r="Y705" s="161"/>
      <c r="Z705" s="72">
        <f>IF(SUM(R121:R131)=0,0,+(SUM(R121:R131)/Z703))</f>
        <v>1</v>
      </c>
      <c r="AA705" s="77"/>
      <c r="AB705" s="77"/>
      <c r="AC705" s="77"/>
    </row>
    <row r="706" spans="1:29" ht="22.5" hidden="1" customHeight="1" thickBot="1" x14ac:dyDescent="0.25">
      <c r="A706" s="36"/>
      <c r="B706" s="44"/>
      <c r="C706" s="44"/>
      <c r="D706" s="44"/>
      <c r="E706" s="40"/>
      <c r="F706" s="1"/>
      <c r="G706" s="2"/>
      <c r="H706" s="2"/>
      <c r="I706" s="38"/>
      <c r="J706" s="38"/>
      <c r="K706" s="38"/>
      <c r="L706" s="38"/>
      <c r="M706" s="38"/>
      <c r="N706" s="38"/>
      <c r="O706" s="38"/>
      <c r="P706" s="38"/>
      <c r="Q706" s="38"/>
      <c r="R706" s="38"/>
      <c r="S706" s="38"/>
      <c r="T706" s="38"/>
      <c r="U706" s="38"/>
      <c r="V706" s="38"/>
      <c r="X706" s="39"/>
      <c r="Y706" s="39"/>
      <c r="Z706" s="70"/>
      <c r="AA706" s="77"/>
      <c r="AB706" s="77"/>
      <c r="AC706" s="77"/>
    </row>
    <row r="707" spans="1:29" ht="22.5" hidden="1" customHeight="1" thickBot="1" x14ac:dyDescent="0.25">
      <c r="A707" s="36"/>
      <c r="B707" s="44"/>
      <c r="C707" s="44"/>
      <c r="D707" s="44"/>
      <c r="E707" s="40"/>
      <c r="F707" s="1"/>
      <c r="G707" s="2"/>
      <c r="H707" s="2"/>
      <c r="I707" s="38"/>
      <c r="J707" s="38"/>
      <c r="K707" s="38"/>
      <c r="L707" s="38"/>
      <c r="M707" s="38"/>
      <c r="N707" s="38"/>
      <c r="O707" s="38"/>
      <c r="P707" s="38"/>
      <c r="Q707" s="38"/>
      <c r="R707" s="38"/>
      <c r="S707" s="38"/>
      <c r="T707" s="38"/>
      <c r="U707" s="38"/>
      <c r="V707" s="38"/>
      <c r="X707" s="162" t="s">
        <v>1897</v>
      </c>
      <c r="Y707" s="162"/>
      <c r="Z707" s="162"/>
      <c r="AA707" s="77"/>
      <c r="AB707" s="77"/>
      <c r="AC707" s="77"/>
    </row>
    <row r="708" spans="1:29" ht="22.5" hidden="1" customHeight="1" thickBot="1" x14ac:dyDescent="0.25">
      <c r="A708" s="36"/>
      <c r="B708" s="44"/>
      <c r="C708" s="44"/>
      <c r="D708" s="44"/>
      <c r="E708" s="40"/>
      <c r="F708" s="1"/>
      <c r="G708" s="2"/>
      <c r="H708" s="2"/>
      <c r="I708" s="38"/>
      <c r="J708" s="38"/>
      <c r="K708" s="38"/>
      <c r="L708" s="38"/>
      <c r="M708" s="38"/>
      <c r="N708" s="38"/>
      <c r="O708" s="38"/>
      <c r="P708" s="38"/>
      <c r="Q708" s="38"/>
      <c r="R708" s="38"/>
      <c r="S708" s="38"/>
      <c r="T708" s="38"/>
      <c r="U708" s="38"/>
      <c r="V708" s="38"/>
      <c r="X708" s="162"/>
      <c r="Y708" s="162"/>
      <c r="Z708" s="162"/>
      <c r="AA708" s="77"/>
      <c r="AB708" s="77"/>
      <c r="AC708" s="77"/>
    </row>
    <row r="709" spans="1:29" ht="22.5" hidden="1" customHeight="1" thickBot="1" x14ac:dyDescent="0.25">
      <c r="A709" s="36"/>
      <c r="B709" s="44"/>
      <c r="C709" s="44"/>
      <c r="D709" s="44"/>
      <c r="E709" s="40"/>
      <c r="F709" s="1"/>
      <c r="G709" s="2"/>
      <c r="H709" s="2"/>
      <c r="I709" s="38"/>
      <c r="J709" s="38"/>
      <c r="K709" s="38"/>
      <c r="L709" s="38"/>
      <c r="M709" s="38"/>
      <c r="N709" s="38"/>
      <c r="O709" s="38"/>
      <c r="P709" s="38"/>
      <c r="Q709" s="38"/>
      <c r="R709" s="38"/>
      <c r="S709" s="38"/>
      <c r="T709" s="38"/>
      <c r="U709" s="38"/>
      <c r="V709" s="38"/>
      <c r="X709" s="161" t="s">
        <v>1</v>
      </c>
      <c r="Y709" s="161"/>
      <c r="Z709" s="67">
        <f>SUM(T132)</f>
        <v>4</v>
      </c>
      <c r="AA709" s="77"/>
      <c r="AB709" s="77"/>
      <c r="AC709" s="77"/>
    </row>
    <row r="710" spans="1:29" ht="22.5" hidden="1" customHeight="1" thickBot="1" x14ac:dyDescent="0.25">
      <c r="A710" s="36"/>
      <c r="B710" s="44"/>
      <c r="C710" s="44"/>
      <c r="D710" s="44"/>
      <c r="E710" s="40"/>
      <c r="F710" s="1"/>
      <c r="G710" s="2"/>
      <c r="H710" s="2"/>
      <c r="I710" s="38"/>
      <c r="J710" s="38"/>
      <c r="K710" s="38"/>
      <c r="L710" s="38"/>
      <c r="M710" s="38"/>
      <c r="N710" s="38"/>
      <c r="O710" s="38"/>
      <c r="P710" s="38"/>
      <c r="Q710" s="38"/>
      <c r="R710" s="38"/>
      <c r="S710" s="38"/>
      <c r="T710" s="38"/>
      <c r="U710" s="38"/>
      <c r="V710" s="38"/>
      <c r="X710" s="161" t="s">
        <v>2</v>
      </c>
      <c r="Y710" s="161"/>
      <c r="Z710" s="67">
        <f>SUM(N132)</f>
        <v>4</v>
      </c>
      <c r="AA710" s="77"/>
      <c r="AB710" s="77"/>
      <c r="AC710" s="77"/>
    </row>
    <row r="711" spans="1:29" ht="22.5" hidden="1" customHeight="1" thickBot="1" x14ac:dyDescent="0.25">
      <c r="A711" s="36"/>
      <c r="B711" s="44"/>
      <c r="C711" s="44"/>
      <c r="D711" s="44"/>
      <c r="E711" s="40"/>
      <c r="F711" s="1"/>
      <c r="G711" s="2"/>
      <c r="H711" s="2"/>
      <c r="I711" s="38"/>
      <c r="J711" s="38"/>
      <c r="K711" s="38"/>
      <c r="L711" s="38"/>
      <c r="M711" s="38"/>
      <c r="N711" s="38"/>
      <c r="O711" s="38"/>
      <c r="P711" s="38"/>
      <c r="Q711" s="38"/>
      <c r="R711" s="38"/>
      <c r="S711" s="38"/>
      <c r="T711" s="38"/>
      <c r="U711" s="38"/>
      <c r="V711" s="38"/>
      <c r="X711" s="161" t="s">
        <v>3</v>
      </c>
      <c r="Y711" s="161"/>
      <c r="Z711" s="71">
        <f>IF(SUM(S132)=0,0,+(SUM(S132)/Z709))</f>
        <v>0</v>
      </c>
      <c r="AA711" s="77"/>
      <c r="AB711" s="77"/>
      <c r="AC711" s="77"/>
    </row>
    <row r="712" spans="1:29" ht="22.5" hidden="1" customHeight="1" thickBot="1" x14ac:dyDescent="0.25">
      <c r="A712" s="36"/>
      <c r="B712" s="44"/>
      <c r="C712" s="44"/>
      <c r="D712" s="44"/>
      <c r="E712" s="40"/>
      <c r="F712" s="1"/>
      <c r="G712" s="2"/>
      <c r="H712" s="2"/>
      <c r="I712" s="38"/>
      <c r="J712" s="38"/>
      <c r="K712" s="38"/>
      <c r="L712" s="38"/>
      <c r="M712" s="38"/>
      <c r="N712" s="38"/>
      <c r="O712" s="38"/>
      <c r="P712" s="38"/>
      <c r="Q712" s="38"/>
      <c r="R712" s="38"/>
      <c r="S712" s="38"/>
      <c r="T712" s="38"/>
      <c r="U712" s="38"/>
      <c r="V712" s="38"/>
      <c r="X712" s="161" t="s">
        <v>2464</v>
      </c>
      <c r="Y712" s="161"/>
      <c r="Z712" s="72">
        <f>IF(SUM(R132)=0,0,+(SUM(R132)/Z710))</f>
        <v>0</v>
      </c>
      <c r="AA712" s="77"/>
      <c r="AB712" s="77"/>
      <c r="AC712" s="77"/>
    </row>
    <row r="713" spans="1:29" ht="22.5" hidden="1" customHeight="1" thickBot="1" x14ac:dyDescent="0.25">
      <c r="A713" s="36"/>
      <c r="B713" s="44"/>
      <c r="C713" s="44"/>
      <c r="D713" s="44"/>
      <c r="E713" s="40"/>
      <c r="F713" s="1"/>
      <c r="G713" s="2"/>
      <c r="H713" s="2"/>
      <c r="I713" s="38"/>
      <c r="J713" s="38"/>
      <c r="K713" s="38"/>
      <c r="L713" s="38"/>
      <c r="M713" s="38"/>
      <c r="N713" s="38"/>
      <c r="O713" s="38"/>
      <c r="P713" s="38"/>
      <c r="Q713" s="38"/>
      <c r="R713" s="38"/>
      <c r="S713" s="38"/>
      <c r="T713" s="38"/>
      <c r="U713" s="38"/>
      <c r="V713" s="38"/>
      <c r="X713" s="39"/>
      <c r="Y713" s="39"/>
      <c r="Z713" s="70"/>
      <c r="AA713" s="77"/>
      <c r="AB713" s="77"/>
      <c r="AC713" s="77"/>
    </row>
    <row r="714" spans="1:29" ht="22.5" hidden="1" customHeight="1" thickBot="1" x14ac:dyDescent="0.25">
      <c r="A714" s="36"/>
      <c r="B714" s="44"/>
      <c r="C714" s="44"/>
      <c r="D714" s="44"/>
      <c r="E714" s="40"/>
      <c r="F714" s="1"/>
      <c r="G714" s="2"/>
      <c r="H714" s="2"/>
      <c r="I714" s="38"/>
      <c r="J714" s="38"/>
      <c r="K714" s="38"/>
      <c r="L714" s="38"/>
      <c r="M714" s="38"/>
      <c r="N714" s="38"/>
      <c r="O714" s="38"/>
      <c r="P714" s="38"/>
      <c r="Q714" s="38"/>
      <c r="R714" s="38"/>
      <c r="S714" s="38"/>
      <c r="T714" s="38"/>
      <c r="U714" s="38"/>
      <c r="V714" s="38"/>
      <c r="X714" s="163" t="s">
        <v>1898</v>
      </c>
      <c r="Y714" s="163"/>
      <c r="Z714" s="163"/>
      <c r="AA714" s="77"/>
      <c r="AB714" s="77"/>
      <c r="AC714" s="77"/>
    </row>
    <row r="715" spans="1:29" ht="22.5" hidden="1" customHeight="1" thickBot="1" x14ac:dyDescent="0.25">
      <c r="A715" s="36"/>
      <c r="B715" s="44"/>
      <c r="C715" s="44"/>
      <c r="D715" s="44"/>
      <c r="E715" s="40"/>
      <c r="F715" s="1"/>
      <c r="G715" s="2"/>
      <c r="H715" s="2"/>
      <c r="I715" s="38"/>
      <c r="J715" s="38"/>
      <c r="K715" s="38"/>
      <c r="L715" s="38"/>
      <c r="M715" s="38"/>
      <c r="N715" s="38"/>
      <c r="O715" s="38"/>
      <c r="P715" s="38"/>
      <c r="Q715" s="38"/>
      <c r="R715" s="38"/>
      <c r="S715" s="38"/>
      <c r="T715" s="38"/>
      <c r="U715" s="38"/>
      <c r="V715" s="38"/>
      <c r="X715" s="163"/>
      <c r="Y715" s="163"/>
      <c r="Z715" s="163"/>
      <c r="AA715" s="77"/>
      <c r="AB715" s="77"/>
      <c r="AC715" s="77"/>
    </row>
    <row r="716" spans="1:29" ht="22.5" hidden="1" customHeight="1" thickBot="1" x14ac:dyDescent="0.25">
      <c r="A716" s="36"/>
      <c r="B716" s="44"/>
      <c r="C716" s="44"/>
      <c r="D716" s="44"/>
      <c r="E716" s="40"/>
      <c r="F716" s="1"/>
      <c r="G716" s="2"/>
      <c r="H716" s="2"/>
      <c r="I716" s="38"/>
      <c r="J716" s="38"/>
      <c r="K716" s="38"/>
      <c r="L716" s="38"/>
      <c r="M716" s="38"/>
      <c r="N716" s="38"/>
      <c r="O716" s="38"/>
      <c r="P716" s="38"/>
      <c r="Q716" s="38"/>
      <c r="R716" s="38"/>
      <c r="S716" s="38"/>
      <c r="T716" s="38"/>
      <c r="U716" s="38"/>
      <c r="V716" s="38"/>
      <c r="X716" s="161" t="s">
        <v>1</v>
      </c>
      <c r="Y716" s="161"/>
      <c r="Z716" s="67">
        <f>SUM(T133:T152)</f>
        <v>302.28571428571433</v>
      </c>
      <c r="AA716" s="77"/>
      <c r="AB716" s="77"/>
      <c r="AC716" s="77"/>
    </row>
    <row r="717" spans="1:29" ht="22.5" hidden="1" customHeight="1" thickBot="1" x14ac:dyDescent="0.25">
      <c r="A717" s="36"/>
      <c r="B717" s="44"/>
      <c r="C717" s="44"/>
      <c r="D717" s="44"/>
      <c r="E717" s="40"/>
      <c r="F717" s="1"/>
      <c r="G717" s="2"/>
      <c r="H717" s="2"/>
      <c r="I717" s="38"/>
      <c r="J717" s="38"/>
      <c r="K717" s="38"/>
      <c r="L717" s="38"/>
      <c r="M717" s="38"/>
      <c r="N717" s="38"/>
      <c r="O717" s="38"/>
      <c r="P717" s="38"/>
      <c r="Q717" s="38"/>
      <c r="R717" s="38"/>
      <c r="S717" s="38"/>
      <c r="T717" s="38"/>
      <c r="U717" s="38"/>
      <c r="V717" s="38"/>
      <c r="X717" s="161" t="s">
        <v>2</v>
      </c>
      <c r="Y717" s="161"/>
      <c r="Z717" s="67">
        <f>SUM(N133:N152)</f>
        <v>302.28571428571433</v>
      </c>
      <c r="AA717" s="77"/>
      <c r="AB717" s="77"/>
      <c r="AC717" s="77"/>
    </row>
    <row r="718" spans="1:29" ht="22.5" hidden="1" customHeight="1" thickBot="1" x14ac:dyDescent="0.25">
      <c r="A718" s="36"/>
      <c r="B718" s="44"/>
      <c r="C718" s="44"/>
      <c r="D718" s="44"/>
      <c r="E718" s="40"/>
      <c r="F718" s="1"/>
      <c r="G718" s="2"/>
      <c r="H718" s="2"/>
      <c r="I718" s="38"/>
      <c r="J718" s="38"/>
      <c r="K718" s="38"/>
      <c r="L718" s="38"/>
      <c r="M718" s="38"/>
      <c r="N718" s="38"/>
      <c r="O718" s="38"/>
      <c r="P718" s="38"/>
      <c r="Q718" s="38"/>
      <c r="R718" s="38"/>
      <c r="S718" s="38"/>
      <c r="T718" s="38"/>
      <c r="U718" s="38"/>
      <c r="V718" s="38"/>
      <c r="X718" s="161" t="s">
        <v>3</v>
      </c>
      <c r="Y718" s="161"/>
      <c r="Z718" s="71">
        <f>IF(SUM(S133:S152)=0,0,+(SUM(S133:S152)/Z716))</f>
        <v>0.48492911153119084</v>
      </c>
      <c r="AA718" s="77"/>
      <c r="AB718" s="77"/>
      <c r="AC718" s="77"/>
    </row>
    <row r="719" spans="1:29" ht="22.5" hidden="1" customHeight="1" thickBot="1" x14ac:dyDescent="0.25">
      <c r="A719" s="36"/>
      <c r="B719" s="44"/>
      <c r="C719" s="44"/>
      <c r="D719" s="44"/>
      <c r="E719" s="40"/>
      <c r="F719" s="1"/>
      <c r="G719" s="2"/>
      <c r="H719" s="2"/>
      <c r="I719" s="38"/>
      <c r="J719" s="38"/>
      <c r="K719" s="38"/>
      <c r="L719" s="38"/>
      <c r="M719" s="38"/>
      <c r="N719" s="38"/>
      <c r="O719" s="38"/>
      <c r="P719" s="38"/>
      <c r="Q719" s="38"/>
      <c r="R719" s="38"/>
      <c r="S719" s="38"/>
      <c r="T719" s="38"/>
      <c r="U719" s="38"/>
      <c r="V719" s="38"/>
      <c r="X719" s="161" t="s">
        <v>2464</v>
      </c>
      <c r="Y719" s="161"/>
      <c r="Z719" s="72">
        <f>IF(SUM(R133:R152)=0,0,+(SUM(R133:R152)/Z717))</f>
        <v>0.48492911153119084</v>
      </c>
      <c r="AA719" s="77"/>
      <c r="AB719" s="77"/>
      <c r="AC719" s="77"/>
    </row>
    <row r="720" spans="1:29" ht="22.5" hidden="1" customHeight="1" thickBot="1" x14ac:dyDescent="0.25">
      <c r="A720" s="36"/>
      <c r="B720" s="44"/>
      <c r="C720" s="44"/>
      <c r="D720" s="44"/>
      <c r="E720" s="40"/>
      <c r="F720" s="1"/>
      <c r="G720" s="2"/>
      <c r="H720" s="2"/>
      <c r="I720" s="38"/>
      <c r="J720" s="38"/>
      <c r="K720" s="38"/>
      <c r="L720" s="38"/>
      <c r="M720" s="38"/>
      <c r="N720" s="38"/>
      <c r="O720" s="38"/>
      <c r="P720" s="38"/>
      <c r="Q720" s="38"/>
      <c r="R720" s="38"/>
      <c r="S720" s="38"/>
      <c r="T720" s="38"/>
      <c r="U720" s="38"/>
      <c r="V720" s="38"/>
      <c r="X720" s="39"/>
      <c r="Y720" s="39"/>
      <c r="Z720" s="70"/>
      <c r="AA720" s="77"/>
      <c r="AB720" s="77"/>
      <c r="AC720" s="77"/>
    </row>
    <row r="721" spans="1:29" ht="22.5" hidden="1" customHeight="1" thickBot="1" x14ac:dyDescent="0.25">
      <c r="A721" s="36"/>
      <c r="B721" s="44"/>
      <c r="C721" s="44"/>
      <c r="D721" s="44"/>
      <c r="E721" s="40"/>
      <c r="F721" s="1"/>
      <c r="G721" s="2"/>
      <c r="H721" s="2"/>
      <c r="I721" s="38"/>
      <c r="J721" s="38"/>
      <c r="K721" s="38"/>
      <c r="L721" s="38"/>
      <c r="M721" s="38"/>
      <c r="N721" s="38"/>
      <c r="O721" s="38"/>
      <c r="P721" s="38"/>
      <c r="Q721" s="38"/>
      <c r="R721" s="38"/>
      <c r="S721" s="38"/>
      <c r="T721" s="38"/>
      <c r="U721" s="38"/>
      <c r="V721" s="38"/>
      <c r="X721" s="163" t="s">
        <v>1761</v>
      </c>
      <c r="Y721" s="163"/>
      <c r="Z721" s="163"/>
      <c r="AA721" s="77"/>
      <c r="AB721" s="77"/>
      <c r="AC721" s="77"/>
    </row>
    <row r="722" spans="1:29" ht="22.5" hidden="1" customHeight="1" thickBot="1" x14ac:dyDescent="0.25">
      <c r="A722" s="36"/>
      <c r="B722" s="44"/>
      <c r="C722" s="44"/>
      <c r="D722" s="44"/>
      <c r="E722" s="40"/>
      <c r="F722" s="1"/>
      <c r="G722" s="2"/>
      <c r="H722" s="2"/>
      <c r="I722" s="38"/>
      <c r="J722" s="38"/>
      <c r="K722" s="38"/>
      <c r="L722" s="38"/>
      <c r="M722" s="38"/>
      <c r="N722" s="38"/>
      <c r="O722" s="38"/>
      <c r="P722" s="38"/>
      <c r="Q722" s="38"/>
      <c r="R722" s="38"/>
      <c r="S722" s="38"/>
      <c r="T722" s="38"/>
      <c r="U722" s="38"/>
      <c r="V722" s="38"/>
      <c r="X722" s="163"/>
      <c r="Y722" s="163"/>
      <c r="Z722" s="163"/>
      <c r="AA722" s="77"/>
      <c r="AB722" s="77"/>
      <c r="AC722" s="77"/>
    </row>
    <row r="723" spans="1:29" ht="22.5" hidden="1" customHeight="1" thickBot="1" x14ac:dyDescent="0.25">
      <c r="A723" s="36"/>
      <c r="B723" s="44"/>
      <c r="C723" s="44"/>
      <c r="D723" s="44"/>
      <c r="E723" s="40"/>
      <c r="F723" s="1"/>
      <c r="G723" s="2"/>
      <c r="H723" s="2"/>
      <c r="I723" s="38"/>
      <c r="J723" s="38"/>
      <c r="K723" s="38"/>
      <c r="L723" s="38"/>
      <c r="M723" s="38"/>
      <c r="N723" s="38"/>
      <c r="O723" s="38"/>
      <c r="P723" s="38"/>
      <c r="Q723" s="38"/>
      <c r="R723" s="38"/>
      <c r="S723" s="38"/>
      <c r="T723" s="38"/>
      <c r="U723" s="38"/>
      <c r="V723" s="38"/>
      <c r="X723" s="161" t="s">
        <v>1</v>
      </c>
      <c r="Y723" s="161"/>
      <c r="Z723" s="67">
        <f>SUM(T153:T154)</f>
        <v>30.857142857142858</v>
      </c>
      <c r="AA723" s="77"/>
      <c r="AB723" s="77"/>
      <c r="AC723" s="77"/>
    </row>
    <row r="724" spans="1:29" ht="22.5" hidden="1" customHeight="1" thickBot="1" x14ac:dyDescent="0.25">
      <c r="A724" s="36"/>
      <c r="B724" s="44"/>
      <c r="C724" s="44"/>
      <c r="D724" s="44"/>
      <c r="E724" s="40"/>
      <c r="F724" s="1"/>
      <c r="G724" s="2"/>
      <c r="H724" s="2"/>
      <c r="I724" s="38"/>
      <c r="J724" s="38"/>
      <c r="K724" s="38"/>
      <c r="L724" s="38"/>
      <c r="M724" s="38"/>
      <c r="N724" s="38"/>
      <c r="O724" s="38"/>
      <c r="P724" s="38"/>
      <c r="Q724" s="38"/>
      <c r="R724" s="38"/>
      <c r="S724" s="38"/>
      <c r="T724" s="38"/>
      <c r="U724" s="38"/>
      <c r="V724" s="38"/>
      <c r="X724" s="161" t="s">
        <v>2</v>
      </c>
      <c r="Y724" s="161"/>
      <c r="Z724" s="67">
        <f>SUM(N153:N154)</f>
        <v>30.857142857142858</v>
      </c>
      <c r="AA724" s="77"/>
      <c r="AB724" s="77"/>
      <c r="AC724" s="77"/>
    </row>
    <row r="725" spans="1:29" ht="22.5" hidden="1" customHeight="1" thickBot="1" x14ac:dyDescent="0.25">
      <c r="A725" s="36"/>
      <c r="B725" s="44"/>
      <c r="C725" s="44"/>
      <c r="D725" s="44"/>
      <c r="E725" s="40"/>
      <c r="F725" s="1"/>
      <c r="G725" s="2"/>
      <c r="H725" s="2"/>
      <c r="I725" s="38"/>
      <c r="J725" s="38"/>
      <c r="K725" s="38"/>
      <c r="L725" s="38"/>
      <c r="M725" s="38"/>
      <c r="N725" s="38"/>
      <c r="O725" s="38"/>
      <c r="P725" s="38"/>
      <c r="Q725" s="38"/>
      <c r="R725" s="38"/>
      <c r="S725" s="38"/>
      <c r="T725" s="38"/>
      <c r="U725" s="38"/>
      <c r="V725" s="38"/>
      <c r="X725" s="161" t="s">
        <v>3</v>
      </c>
      <c r="Y725" s="161"/>
      <c r="Z725" s="71">
        <f>IF(SUM(S153:S154)=0,0,+(SUM(S153:S154)/Z723))</f>
        <v>3.2407407407407406E-2</v>
      </c>
      <c r="AA725" s="77"/>
      <c r="AB725" s="77"/>
      <c r="AC725" s="77"/>
    </row>
    <row r="726" spans="1:29" ht="22.5" hidden="1" customHeight="1" thickBot="1" x14ac:dyDescent="0.25">
      <c r="A726" s="36"/>
      <c r="B726" s="44"/>
      <c r="C726" s="44"/>
      <c r="D726" s="44"/>
      <c r="E726" s="40"/>
      <c r="F726" s="1"/>
      <c r="G726" s="2"/>
      <c r="H726" s="2"/>
      <c r="I726" s="38"/>
      <c r="J726" s="38"/>
      <c r="K726" s="38"/>
      <c r="L726" s="38"/>
      <c r="M726" s="38"/>
      <c r="N726" s="38"/>
      <c r="O726" s="38"/>
      <c r="P726" s="38"/>
      <c r="Q726" s="38"/>
      <c r="R726" s="38"/>
      <c r="S726" s="38"/>
      <c r="T726" s="38"/>
      <c r="U726" s="38"/>
      <c r="V726" s="38"/>
      <c r="X726" s="161" t="s">
        <v>2464</v>
      </c>
      <c r="Y726" s="161"/>
      <c r="Z726" s="72">
        <f>IF(SUM(R153:R154)=0,0,+(SUM(R153:R154)/Z724))</f>
        <v>3.2407407407407406E-2</v>
      </c>
      <c r="AA726" s="77"/>
      <c r="AB726" s="77"/>
      <c r="AC726" s="77"/>
    </row>
    <row r="727" spans="1:29" ht="22.5" hidden="1" customHeight="1" thickBot="1" x14ac:dyDescent="0.25">
      <c r="A727" s="36"/>
      <c r="B727" s="44"/>
      <c r="C727" s="44"/>
      <c r="D727" s="44"/>
      <c r="E727" s="40"/>
      <c r="F727" s="1"/>
      <c r="G727" s="2"/>
      <c r="H727" s="2"/>
      <c r="I727" s="38"/>
      <c r="J727" s="38"/>
      <c r="K727" s="38"/>
      <c r="L727" s="38"/>
      <c r="M727" s="38"/>
      <c r="N727" s="38"/>
      <c r="O727" s="38"/>
      <c r="P727" s="38"/>
      <c r="Q727" s="38"/>
      <c r="R727" s="38"/>
      <c r="S727" s="38"/>
      <c r="T727" s="38"/>
      <c r="U727" s="38"/>
      <c r="V727" s="38"/>
      <c r="X727" s="39"/>
      <c r="Y727" s="39"/>
      <c r="Z727" s="70"/>
      <c r="AA727" s="77"/>
      <c r="AB727" s="77"/>
      <c r="AC727" s="77"/>
    </row>
    <row r="728" spans="1:29" ht="22.5" hidden="1" customHeight="1" thickBot="1" x14ac:dyDescent="0.25">
      <c r="A728" s="36"/>
      <c r="B728" s="44"/>
      <c r="C728" s="44"/>
      <c r="D728" s="44"/>
      <c r="E728" s="40"/>
      <c r="F728" s="1"/>
      <c r="G728" s="2"/>
      <c r="H728" s="2"/>
      <c r="I728" s="38"/>
      <c r="J728" s="38"/>
      <c r="K728" s="38"/>
      <c r="L728" s="38"/>
      <c r="M728" s="38"/>
      <c r="N728" s="38"/>
      <c r="O728" s="38"/>
      <c r="P728" s="38"/>
      <c r="Q728" s="38"/>
      <c r="R728" s="38"/>
      <c r="S728" s="38"/>
      <c r="T728" s="38"/>
      <c r="U728" s="38"/>
      <c r="V728" s="38"/>
      <c r="X728" s="163" t="s">
        <v>1719</v>
      </c>
      <c r="Y728" s="163"/>
      <c r="Z728" s="163"/>
      <c r="AA728" s="77"/>
      <c r="AB728" s="77"/>
      <c r="AC728" s="77"/>
    </row>
    <row r="729" spans="1:29" ht="22.5" hidden="1" customHeight="1" thickBot="1" x14ac:dyDescent="0.25">
      <c r="A729" s="36"/>
      <c r="B729" s="44"/>
      <c r="C729" s="44"/>
      <c r="D729" s="44"/>
      <c r="E729" s="40"/>
      <c r="F729" s="1"/>
      <c r="G729" s="2"/>
      <c r="H729" s="2"/>
      <c r="I729" s="38"/>
      <c r="J729" s="38"/>
      <c r="K729" s="38"/>
      <c r="L729" s="38"/>
      <c r="M729" s="38"/>
      <c r="N729" s="38"/>
      <c r="O729" s="38"/>
      <c r="P729" s="38"/>
      <c r="Q729" s="38"/>
      <c r="R729" s="38"/>
      <c r="S729" s="38"/>
      <c r="T729" s="38"/>
      <c r="U729" s="38"/>
      <c r="V729" s="38"/>
      <c r="X729" s="163"/>
      <c r="Y729" s="163"/>
      <c r="Z729" s="163"/>
      <c r="AA729" s="77"/>
      <c r="AB729" s="77"/>
      <c r="AC729" s="77"/>
    </row>
    <row r="730" spans="1:29" ht="22.5" hidden="1" customHeight="1" thickBot="1" x14ac:dyDescent="0.25">
      <c r="A730" s="36"/>
      <c r="B730" s="44"/>
      <c r="C730" s="44"/>
      <c r="D730" s="44"/>
      <c r="E730" s="40"/>
      <c r="F730" s="1"/>
      <c r="G730" s="2"/>
      <c r="H730" s="2"/>
      <c r="I730" s="38"/>
      <c r="J730" s="38"/>
      <c r="K730" s="38"/>
      <c r="L730" s="38"/>
      <c r="M730" s="38"/>
      <c r="N730" s="38"/>
      <c r="O730" s="38"/>
      <c r="P730" s="38"/>
      <c r="Q730" s="38"/>
      <c r="R730" s="38"/>
      <c r="S730" s="38"/>
      <c r="T730" s="38"/>
      <c r="U730" s="38"/>
      <c r="V730" s="38"/>
      <c r="X730" s="161" t="s">
        <v>1</v>
      </c>
      <c r="Y730" s="161"/>
      <c r="Z730" s="67">
        <f>SUM(T155:T170)</f>
        <v>232.00000000000003</v>
      </c>
      <c r="AA730" s="77"/>
      <c r="AB730" s="77"/>
      <c r="AC730" s="77"/>
    </row>
    <row r="731" spans="1:29" ht="22.5" hidden="1" customHeight="1" thickBot="1" x14ac:dyDescent="0.25">
      <c r="A731" s="36"/>
      <c r="B731" s="44"/>
      <c r="C731" s="44"/>
      <c r="D731" s="44"/>
      <c r="E731" s="40"/>
      <c r="F731" s="1"/>
      <c r="G731" s="2"/>
      <c r="H731" s="2"/>
      <c r="I731" s="38"/>
      <c r="J731" s="38"/>
      <c r="K731" s="38"/>
      <c r="L731" s="38"/>
      <c r="M731" s="38"/>
      <c r="N731" s="38"/>
      <c r="O731" s="38"/>
      <c r="P731" s="38"/>
      <c r="Q731" s="38"/>
      <c r="R731" s="38"/>
      <c r="S731" s="38"/>
      <c r="T731" s="38"/>
      <c r="U731" s="38"/>
      <c r="V731" s="38"/>
      <c r="X731" s="161" t="s">
        <v>2</v>
      </c>
      <c r="Y731" s="161"/>
      <c r="Z731" s="67">
        <f>SUM(N155:N170)</f>
        <v>232.00000000000003</v>
      </c>
      <c r="AA731" s="77"/>
      <c r="AB731" s="77"/>
      <c r="AC731" s="77"/>
    </row>
    <row r="732" spans="1:29" ht="22.5" hidden="1" customHeight="1" thickBot="1" x14ac:dyDescent="0.25">
      <c r="A732" s="36"/>
      <c r="B732" s="44"/>
      <c r="C732" s="44"/>
      <c r="D732" s="44"/>
      <c r="E732" s="40"/>
      <c r="F732" s="1"/>
      <c r="G732" s="2"/>
      <c r="H732" s="2"/>
      <c r="I732" s="38"/>
      <c r="J732" s="38"/>
      <c r="K732" s="38"/>
      <c r="L732" s="38"/>
      <c r="M732" s="38"/>
      <c r="N732" s="38"/>
      <c r="O732" s="38"/>
      <c r="P732" s="38"/>
      <c r="Q732" s="38"/>
      <c r="R732" s="38"/>
      <c r="S732" s="38"/>
      <c r="T732" s="38"/>
      <c r="U732" s="38"/>
      <c r="V732" s="38"/>
      <c r="X732" s="161" t="s">
        <v>3</v>
      </c>
      <c r="Y732" s="161"/>
      <c r="Z732" s="71">
        <f>IF(SUM(S155:S170)=0,0,+(SUM(S155:S170)/Z730))</f>
        <v>0.87007389162561577</v>
      </c>
      <c r="AA732" s="77"/>
      <c r="AB732" s="77"/>
      <c r="AC732" s="77"/>
    </row>
    <row r="733" spans="1:29" ht="22.5" hidden="1" customHeight="1" thickBot="1" x14ac:dyDescent="0.25">
      <c r="A733" s="36"/>
      <c r="B733" s="44"/>
      <c r="C733" s="44"/>
      <c r="D733" s="44"/>
      <c r="E733" s="40"/>
      <c r="F733" s="1"/>
      <c r="G733" s="2"/>
      <c r="H733" s="2"/>
      <c r="I733" s="38"/>
      <c r="J733" s="38"/>
      <c r="K733" s="38"/>
      <c r="L733" s="38"/>
      <c r="M733" s="38"/>
      <c r="N733" s="38"/>
      <c r="O733" s="38"/>
      <c r="P733" s="38"/>
      <c r="Q733" s="38"/>
      <c r="R733" s="38"/>
      <c r="S733" s="38"/>
      <c r="T733" s="38"/>
      <c r="U733" s="38"/>
      <c r="V733" s="38"/>
      <c r="X733" s="161" t="s">
        <v>2464</v>
      </c>
      <c r="Y733" s="161"/>
      <c r="Z733" s="72">
        <f>IF(SUM(R155:R170)=0,0,+(SUM(R155:R170)/Z731))</f>
        <v>0.87007389162561577</v>
      </c>
      <c r="AA733" s="77"/>
      <c r="AB733" s="77"/>
      <c r="AC733" s="77"/>
    </row>
    <row r="734" spans="1:29" ht="22.5" hidden="1" customHeight="1" thickBot="1" x14ac:dyDescent="0.25">
      <c r="A734" s="36"/>
      <c r="B734" s="44"/>
      <c r="C734" s="44"/>
      <c r="D734" s="44"/>
      <c r="E734" s="40"/>
      <c r="F734" s="1"/>
      <c r="G734" s="2"/>
      <c r="H734" s="2"/>
      <c r="I734" s="38"/>
      <c r="J734" s="38"/>
      <c r="K734" s="38"/>
      <c r="L734" s="38"/>
      <c r="M734" s="38"/>
      <c r="N734" s="38"/>
      <c r="O734" s="38"/>
      <c r="P734" s="38"/>
      <c r="Q734" s="38"/>
      <c r="R734" s="38"/>
      <c r="S734" s="38"/>
      <c r="T734" s="38"/>
      <c r="U734" s="38"/>
      <c r="V734" s="38"/>
      <c r="X734" s="39"/>
      <c r="Y734" s="39"/>
      <c r="Z734" s="70"/>
      <c r="AA734" s="77"/>
      <c r="AB734" s="77"/>
      <c r="AC734" s="77"/>
    </row>
    <row r="735" spans="1:29" ht="22.5" hidden="1" customHeight="1" thickBot="1" x14ac:dyDescent="0.25">
      <c r="A735" s="36"/>
      <c r="B735" s="44"/>
      <c r="C735" s="44"/>
      <c r="D735" s="44"/>
      <c r="E735" s="40"/>
      <c r="F735" s="1"/>
      <c r="G735" s="2"/>
      <c r="H735" s="2"/>
      <c r="I735" s="38"/>
      <c r="J735" s="38"/>
      <c r="K735" s="38"/>
      <c r="L735" s="38"/>
      <c r="M735" s="38"/>
      <c r="N735" s="38"/>
      <c r="O735" s="38"/>
      <c r="P735" s="38"/>
      <c r="Q735" s="38"/>
      <c r="R735" s="38"/>
      <c r="S735" s="38"/>
      <c r="T735" s="38"/>
      <c r="U735" s="38"/>
      <c r="V735" s="38"/>
      <c r="X735" s="163" t="s">
        <v>1566</v>
      </c>
      <c r="Y735" s="163"/>
      <c r="Z735" s="163"/>
      <c r="AA735" s="77"/>
      <c r="AB735" s="77"/>
      <c r="AC735" s="77"/>
    </row>
    <row r="736" spans="1:29" ht="22.5" hidden="1" customHeight="1" thickBot="1" x14ac:dyDescent="0.25">
      <c r="A736" s="36"/>
      <c r="B736" s="44"/>
      <c r="C736" s="44"/>
      <c r="D736" s="44"/>
      <c r="E736" s="40"/>
      <c r="F736" s="1"/>
      <c r="G736" s="2"/>
      <c r="H736" s="2"/>
      <c r="I736" s="38"/>
      <c r="J736" s="38"/>
      <c r="K736" s="38"/>
      <c r="L736" s="38"/>
      <c r="M736" s="38"/>
      <c r="N736" s="38"/>
      <c r="O736" s="38"/>
      <c r="P736" s="38"/>
      <c r="Q736" s="38"/>
      <c r="R736" s="38"/>
      <c r="S736" s="38"/>
      <c r="T736" s="38"/>
      <c r="U736" s="38"/>
      <c r="V736" s="38"/>
      <c r="X736" s="163"/>
      <c r="Y736" s="163"/>
      <c r="Z736" s="163"/>
      <c r="AA736" s="77"/>
      <c r="AB736" s="77"/>
      <c r="AC736" s="77"/>
    </row>
    <row r="737" spans="1:29" ht="22.5" hidden="1" customHeight="1" thickBot="1" x14ac:dyDescent="0.25">
      <c r="A737" s="36"/>
      <c r="B737" s="44"/>
      <c r="C737" s="44"/>
      <c r="D737" s="44"/>
      <c r="E737" s="40"/>
      <c r="F737" s="1"/>
      <c r="G737" s="2"/>
      <c r="H737" s="2"/>
      <c r="I737" s="38"/>
      <c r="J737" s="38"/>
      <c r="K737" s="38"/>
      <c r="L737" s="38"/>
      <c r="M737" s="38"/>
      <c r="N737" s="38"/>
      <c r="O737" s="38"/>
      <c r="P737" s="38"/>
      <c r="Q737" s="38"/>
      <c r="R737" s="38"/>
      <c r="S737" s="38"/>
      <c r="T737" s="38"/>
      <c r="U737" s="38"/>
      <c r="V737" s="38"/>
      <c r="X737" s="161" t="s">
        <v>1</v>
      </c>
      <c r="Y737" s="161"/>
      <c r="Z737" s="67">
        <f>SUM(T171:T196)</f>
        <v>643.142857142857</v>
      </c>
      <c r="AA737" s="77"/>
      <c r="AB737" s="77"/>
      <c r="AC737" s="77"/>
    </row>
    <row r="738" spans="1:29" ht="22.5" hidden="1" customHeight="1" thickBot="1" x14ac:dyDescent="0.25">
      <c r="A738" s="36"/>
      <c r="B738" s="44"/>
      <c r="C738" s="44"/>
      <c r="D738" s="44"/>
      <c r="E738" s="40"/>
      <c r="F738" s="1"/>
      <c r="G738" s="2"/>
      <c r="H738" s="2"/>
      <c r="I738" s="38"/>
      <c r="J738" s="38"/>
      <c r="K738" s="38"/>
      <c r="L738" s="38"/>
      <c r="M738" s="38"/>
      <c r="N738" s="38"/>
      <c r="O738" s="38"/>
      <c r="P738" s="38"/>
      <c r="Q738" s="38"/>
      <c r="R738" s="38"/>
      <c r="S738" s="38"/>
      <c r="T738" s="38"/>
      <c r="U738" s="38"/>
      <c r="V738" s="38"/>
      <c r="X738" s="161" t="s">
        <v>2</v>
      </c>
      <c r="Y738" s="161"/>
      <c r="Z738" s="67">
        <f>SUM(N171:N196)</f>
        <v>643.142857142857</v>
      </c>
      <c r="AA738" s="77"/>
      <c r="AB738" s="77"/>
      <c r="AC738" s="77"/>
    </row>
    <row r="739" spans="1:29" ht="22.5" hidden="1" customHeight="1" thickBot="1" x14ac:dyDescent="0.25">
      <c r="A739" s="36"/>
      <c r="B739" s="44"/>
      <c r="C739" s="44"/>
      <c r="D739" s="44"/>
      <c r="E739" s="40"/>
      <c r="F739" s="1"/>
      <c r="G739" s="2"/>
      <c r="H739" s="2"/>
      <c r="I739" s="38"/>
      <c r="J739" s="38"/>
      <c r="K739" s="38"/>
      <c r="L739" s="38"/>
      <c r="M739" s="38"/>
      <c r="N739" s="38"/>
      <c r="O739" s="38"/>
      <c r="P739" s="38"/>
      <c r="Q739" s="38"/>
      <c r="R739" s="38"/>
      <c r="S739" s="38"/>
      <c r="T739" s="38"/>
      <c r="U739" s="38"/>
      <c r="V739" s="38"/>
      <c r="X739" s="161" t="s">
        <v>3</v>
      </c>
      <c r="Y739" s="161"/>
      <c r="Z739" s="71">
        <f>IF(SUM(S171:S196)=0,0,+(SUM(S171:S196)/Z737))</f>
        <v>0.81450466459351423</v>
      </c>
      <c r="AA739" s="77"/>
      <c r="AB739" s="77"/>
      <c r="AC739" s="77"/>
    </row>
    <row r="740" spans="1:29" ht="22.5" hidden="1" customHeight="1" thickBot="1" x14ac:dyDescent="0.25">
      <c r="A740" s="36"/>
      <c r="B740" s="44"/>
      <c r="C740" s="44"/>
      <c r="D740" s="44"/>
      <c r="E740" s="40"/>
      <c r="F740" s="1"/>
      <c r="G740" s="2"/>
      <c r="H740" s="2"/>
      <c r="I740" s="38"/>
      <c r="J740" s="38"/>
      <c r="K740" s="38"/>
      <c r="L740" s="38"/>
      <c r="M740" s="38"/>
      <c r="N740" s="38"/>
      <c r="O740" s="38"/>
      <c r="P740" s="38"/>
      <c r="Q740" s="38"/>
      <c r="R740" s="38"/>
      <c r="S740" s="38"/>
      <c r="T740" s="38"/>
      <c r="U740" s="38"/>
      <c r="V740" s="38"/>
      <c r="X740" s="161" t="s">
        <v>2464</v>
      </c>
      <c r="Y740" s="161"/>
      <c r="Z740" s="72">
        <f>IF(SUM(R171:R196)=0,0,+(SUM(R171:R196)/Z738))</f>
        <v>0.81450466459351423</v>
      </c>
      <c r="AA740" s="77"/>
      <c r="AB740" s="77"/>
      <c r="AC740" s="77"/>
    </row>
    <row r="741" spans="1:29" ht="22.5" hidden="1" customHeight="1" thickBot="1" x14ac:dyDescent="0.25">
      <c r="A741" s="36"/>
      <c r="B741" s="44"/>
      <c r="C741" s="44"/>
      <c r="D741" s="44"/>
      <c r="E741" s="40"/>
      <c r="F741" s="1"/>
      <c r="G741" s="2"/>
      <c r="H741" s="2"/>
      <c r="I741" s="38"/>
      <c r="J741" s="38"/>
      <c r="K741" s="38"/>
      <c r="L741" s="38"/>
      <c r="M741" s="38"/>
      <c r="N741" s="38"/>
      <c r="O741" s="38"/>
      <c r="P741" s="38"/>
      <c r="Q741" s="38"/>
      <c r="R741" s="38"/>
      <c r="S741" s="38"/>
      <c r="T741" s="38"/>
      <c r="U741" s="38"/>
      <c r="V741" s="38"/>
      <c r="X741" s="39"/>
      <c r="Y741" s="39"/>
      <c r="Z741" s="70"/>
      <c r="AA741" s="77"/>
      <c r="AB741" s="77"/>
      <c r="AC741" s="77"/>
    </row>
    <row r="742" spans="1:29" ht="22.5" hidden="1" customHeight="1" thickBot="1" x14ac:dyDescent="0.25">
      <c r="A742" s="36"/>
      <c r="B742" s="44"/>
      <c r="C742" s="44"/>
      <c r="D742" s="44"/>
      <c r="E742" s="40"/>
      <c r="F742" s="1"/>
      <c r="G742" s="2"/>
      <c r="H742" s="2"/>
      <c r="I742" s="38"/>
      <c r="J742" s="38"/>
      <c r="K742" s="38"/>
      <c r="L742" s="38"/>
      <c r="M742" s="38"/>
      <c r="N742" s="38"/>
      <c r="O742" s="38"/>
      <c r="P742" s="38"/>
      <c r="Q742" s="38"/>
      <c r="R742" s="38"/>
      <c r="S742" s="38"/>
      <c r="T742" s="38"/>
      <c r="U742" s="38"/>
      <c r="V742" s="38"/>
      <c r="X742" s="162" t="s">
        <v>1492</v>
      </c>
      <c r="Y742" s="162"/>
      <c r="Z742" s="162"/>
      <c r="AA742" s="77"/>
      <c r="AB742" s="77"/>
      <c r="AC742" s="77"/>
    </row>
    <row r="743" spans="1:29" ht="22.5" hidden="1" customHeight="1" thickBot="1" x14ac:dyDescent="0.25">
      <c r="A743" s="36"/>
      <c r="B743" s="44"/>
      <c r="C743" s="44"/>
      <c r="D743" s="44"/>
      <c r="E743" s="40"/>
      <c r="F743" s="1"/>
      <c r="G743" s="2"/>
      <c r="H743" s="2"/>
      <c r="I743" s="38"/>
      <c r="J743" s="38"/>
      <c r="K743" s="38"/>
      <c r="L743" s="38"/>
      <c r="M743" s="38"/>
      <c r="N743" s="38"/>
      <c r="O743" s="38"/>
      <c r="P743" s="38"/>
      <c r="Q743" s="38"/>
      <c r="R743" s="38"/>
      <c r="S743" s="38"/>
      <c r="T743" s="38"/>
      <c r="U743" s="38"/>
      <c r="V743" s="38"/>
      <c r="X743" s="162"/>
      <c r="Y743" s="162"/>
      <c r="Z743" s="162"/>
      <c r="AA743" s="77"/>
      <c r="AB743" s="77"/>
      <c r="AC743" s="77"/>
    </row>
    <row r="744" spans="1:29" ht="22.5" hidden="1" customHeight="1" thickBot="1" x14ac:dyDescent="0.25">
      <c r="A744" s="36"/>
      <c r="B744" s="44"/>
      <c r="C744" s="44"/>
      <c r="D744" s="44"/>
      <c r="E744" s="40"/>
      <c r="F744" s="1"/>
      <c r="G744" s="2"/>
      <c r="H744" s="2"/>
      <c r="I744" s="38"/>
      <c r="J744" s="38"/>
      <c r="K744" s="38"/>
      <c r="L744" s="38"/>
      <c r="M744" s="38"/>
      <c r="N744" s="38"/>
      <c r="O744" s="38"/>
      <c r="P744" s="38"/>
      <c r="Q744" s="38"/>
      <c r="R744" s="38"/>
      <c r="S744" s="38"/>
      <c r="T744" s="38"/>
      <c r="U744" s="38"/>
      <c r="V744" s="38"/>
      <c r="X744" s="161" t="s">
        <v>1</v>
      </c>
      <c r="Y744" s="161"/>
      <c r="Z744" s="67">
        <f>SUM(T197)</f>
        <v>26.285714285714285</v>
      </c>
      <c r="AA744" s="77"/>
      <c r="AB744" s="77"/>
      <c r="AC744" s="77"/>
    </row>
    <row r="745" spans="1:29" ht="22.5" hidden="1" customHeight="1" thickBot="1" x14ac:dyDescent="0.25">
      <c r="A745" s="36"/>
      <c r="B745" s="44"/>
      <c r="C745" s="44"/>
      <c r="D745" s="44"/>
      <c r="E745" s="40"/>
      <c r="F745" s="1"/>
      <c r="G745" s="2"/>
      <c r="H745" s="2"/>
      <c r="I745" s="38"/>
      <c r="J745" s="38"/>
      <c r="K745" s="38"/>
      <c r="L745" s="38"/>
      <c r="M745" s="38"/>
      <c r="N745" s="38"/>
      <c r="O745" s="38"/>
      <c r="P745" s="38"/>
      <c r="Q745" s="38"/>
      <c r="R745" s="38"/>
      <c r="S745" s="38"/>
      <c r="T745" s="38"/>
      <c r="U745" s="38"/>
      <c r="V745" s="38"/>
      <c r="X745" s="161" t="s">
        <v>2</v>
      </c>
      <c r="Y745" s="161"/>
      <c r="Z745" s="67">
        <f>SUM(N197)</f>
        <v>26.285714285714285</v>
      </c>
      <c r="AA745" s="77"/>
      <c r="AB745" s="77"/>
      <c r="AC745" s="77"/>
    </row>
    <row r="746" spans="1:29" ht="22.5" hidden="1" customHeight="1" thickBot="1" x14ac:dyDescent="0.25">
      <c r="A746" s="36"/>
      <c r="B746" s="44"/>
      <c r="C746" s="44"/>
      <c r="D746" s="44"/>
      <c r="E746" s="40"/>
      <c r="F746" s="1"/>
      <c r="G746" s="2"/>
      <c r="H746" s="2"/>
      <c r="I746" s="38"/>
      <c r="J746" s="38"/>
      <c r="K746" s="38"/>
      <c r="L746" s="38"/>
      <c r="M746" s="38"/>
      <c r="N746" s="38"/>
      <c r="O746" s="38"/>
      <c r="P746" s="38"/>
      <c r="Q746" s="38"/>
      <c r="R746" s="38"/>
      <c r="S746" s="38"/>
      <c r="T746" s="38"/>
      <c r="U746" s="38"/>
      <c r="V746" s="38"/>
      <c r="X746" s="161" t="s">
        <v>3</v>
      </c>
      <c r="Y746" s="161"/>
      <c r="Z746" s="71">
        <f>IF(SUM(S197)=0,0,+(SUM(S197)/Z744))</f>
        <v>0</v>
      </c>
      <c r="AA746" s="77"/>
      <c r="AB746" s="77"/>
      <c r="AC746" s="77"/>
    </row>
    <row r="747" spans="1:29" ht="22.5" hidden="1" customHeight="1" thickBot="1" x14ac:dyDescent="0.25">
      <c r="A747" s="36"/>
      <c r="B747" s="44"/>
      <c r="C747" s="44"/>
      <c r="D747" s="44"/>
      <c r="E747" s="40"/>
      <c r="F747" s="1"/>
      <c r="G747" s="2"/>
      <c r="H747" s="2"/>
      <c r="I747" s="38"/>
      <c r="J747" s="38"/>
      <c r="K747" s="38"/>
      <c r="L747" s="38"/>
      <c r="M747" s="38"/>
      <c r="N747" s="38"/>
      <c r="O747" s="38"/>
      <c r="P747" s="38"/>
      <c r="Q747" s="38"/>
      <c r="R747" s="38"/>
      <c r="S747" s="38"/>
      <c r="T747" s="38"/>
      <c r="U747" s="38"/>
      <c r="V747" s="38"/>
      <c r="X747" s="161" t="s">
        <v>2464</v>
      </c>
      <c r="Y747" s="161"/>
      <c r="Z747" s="72">
        <f>IF(SUM(R197)=0,0,+(SUM(R197)/Z745))</f>
        <v>0</v>
      </c>
      <c r="AA747" s="77"/>
      <c r="AB747" s="77"/>
      <c r="AC747" s="77"/>
    </row>
    <row r="748" spans="1:29" ht="22.5" hidden="1" customHeight="1" thickBot="1" x14ac:dyDescent="0.25">
      <c r="A748" s="36"/>
      <c r="B748" s="44"/>
      <c r="C748" s="44"/>
      <c r="D748" s="44"/>
      <c r="E748" s="40"/>
      <c r="F748" s="1"/>
      <c r="G748" s="2"/>
      <c r="H748" s="2"/>
      <c r="I748" s="38"/>
      <c r="J748" s="38"/>
      <c r="K748" s="38"/>
      <c r="L748" s="38"/>
      <c r="M748" s="38"/>
      <c r="N748" s="38"/>
      <c r="O748" s="38"/>
      <c r="P748" s="38"/>
      <c r="Q748" s="38"/>
      <c r="R748" s="38"/>
      <c r="S748" s="38"/>
      <c r="T748" s="38"/>
      <c r="U748" s="38"/>
      <c r="V748" s="38"/>
      <c r="X748" s="39"/>
      <c r="Y748" s="39"/>
      <c r="Z748" s="70"/>
      <c r="AA748" s="77"/>
      <c r="AB748" s="77"/>
      <c r="AC748" s="77"/>
    </row>
    <row r="749" spans="1:29" ht="22.5" hidden="1" customHeight="1" thickBot="1" x14ac:dyDescent="0.25">
      <c r="A749" s="36"/>
      <c r="B749" s="44"/>
      <c r="C749" s="44"/>
      <c r="D749" s="44"/>
      <c r="E749" s="40"/>
      <c r="F749" s="1"/>
      <c r="G749" s="2"/>
      <c r="H749" s="2"/>
      <c r="I749" s="38"/>
      <c r="J749" s="38"/>
      <c r="K749" s="38"/>
      <c r="L749" s="38"/>
      <c r="M749" s="38"/>
      <c r="N749" s="38"/>
      <c r="O749" s="38"/>
      <c r="P749" s="38"/>
      <c r="Q749" s="38"/>
      <c r="R749" s="38"/>
      <c r="S749" s="38"/>
      <c r="T749" s="38"/>
      <c r="U749" s="38"/>
      <c r="V749" s="38"/>
      <c r="X749" s="162" t="s">
        <v>1469</v>
      </c>
      <c r="Y749" s="162"/>
      <c r="Z749" s="162"/>
      <c r="AA749" s="77"/>
      <c r="AB749" s="77"/>
      <c r="AC749" s="77"/>
    </row>
    <row r="750" spans="1:29" ht="22.5" hidden="1" customHeight="1" thickBot="1" x14ac:dyDescent="0.25">
      <c r="A750" s="36"/>
      <c r="B750" s="44"/>
      <c r="C750" s="44"/>
      <c r="D750" s="44"/>
      <c r="E750" s="40"/>
      <c r="F750" s="1"/>
      <c r="G750" s="2"/>
      <c r="H750" s="2"/>
      <c r="I750" s="38"/>
      <c r="J750" s="38"/>
      <c r="K750" s="38"/>
      <c r="L750" s="38"/>
      <c r="M750" s="38"/>
      <c r="N750" s="38"/>
      <c r="O750" s="38"/>
      <c r="P750" s="38"/>
      <c r="Q750" s="38"/>
      <c r="R750" s="38"/>
      <c r="S750" s="38"/>
      <c r="T750" s="38"/>
      <c r="U750" s="38"/>
      <c r="V750" s="38"/>
      <c r="X750" s="162"/>
      <c r="Y750" s="162"/>
      <c r="Z750" s="162"/>
      <c r="AA750" s="77"/>
      <c r="AB750" s="77"/>
      <c r="AC750" s="77"/>
    </row>
    <row r="751" spans="1:29" ht="22.5" hidden="1" customHeight="1" thickBot="1" x14ac:dyDescent="0.25">
      <c r="A751" s="36"/>
      <c r="B751" s="44"/>
      <c r="C751" s="44"/>
      <c r="D751" s="44"/>
      <c r="E751" s="40"/>
      <c r="F751" s="1"/>
      <c r="G751" s="2"/>
      <c r="H751" s="2"/>
      <c r="I751" s="38"/>
      <c r="J751" s="38"/>
      <c r="K751" s="38"/>
      <c r="L751" s="38"/>
      <c r="M751" s="38"/>
      <c r="N751" s="38"/>
      <c r="O751" s="38"/>
      <c r="P751" s="38"/>
      <c r="Q751" s="38"/>
      <c r="R751" s="38"/>
      <c r="S751" s="38"/>
      <c r="T751" s="38"/>
      <c r="U751" s="38"/>
      <c r="V751" s="38"/>
      <c r="X751" s="161" t="s">
        <v>1</v>
      </c>
      <c r="Y751" s="161"/>
      <c r="Z751" s="67">
        <f>SUM(T198:T204)</f>
        <v>152.28571428571428</v>
      </c>
      <c r="AA751" s="77"/>
      <c r="AB751" s="77"/>
      <c r="AC751" s="77"/>
    </row>
    <row r="752" spans="1:29" ht="22.5" hidden="1" customHeight="1" thickBot="1" x14ac:dyDescent="0.25">
      <c r="A752" s="36"/>
      <c r="B752" s="44"/>
      <c r="C752" s="44"/>
      <c r="D752" s="44"/>
      <c r="E752" s="40"/>
      <c r="F752" s="1"/>
      <c r="G752" s="2"/>
      <c r="H752" s="2"/>
      <c r="I752" s="38"/>
      <c r="J752" s="38"/>
      <c r="K752" s="38"/>
      <c r="L752" s="38"/>
      <c r="M752" s="38"/>
      <c r="N752" s="38"/>
      <c r="O752" s="38"/>
      <c r="P752" s="38"/>
      <c r="Q752" s="38"/>
      <c r="R752" s="38"/>
      <c r="S752" s="38"/>
      <c r="T752" s="38"/>
      <c r="U752" s="38"/>
      <c r="V752" s="38"/>
      <c r="X752" s="161" t="s">
        <v>2</v>
      </c>
      <c r="Y752" s="161"/>
      <c r="Z752" s="67">
        <f>SUM(N198:N204)</f>
        <v>152.28571428571428</v>
      </c>
      <c r="AA752" s="77"/>
      <c r="AB752" s="77"/>
      <c r="AC752" s="77"/>
    </row>
    <row r="753" spans="1:29" ht="22.5" hidden="1" customHeight="1" thickBot="1" x14ac:dyDescent="0.25">
      <c r="A753" s="36"/>
      <c r="B753" s="44"/>
      <c r="C753" s="44"/>
      <c r="D753" s="44"/>
      <c r="E753" s="40"/>
      <c r="F753" s="1"/>
      <c r="G753" s="2"/>
      <c r="H753" s="2"/>
      <c r="I753" s="38"/>
      <c r="J753" s="38"/>
      <c r="K753" s="38"/>
      <c r="L753" s="38"/>
      <c r="M753" s="38"/>
      <c r="N753" s="38"/>
      <c r="O753" s="38"/>
      <c r="P753" s="38"/>
      <c r="Q753" s="38"/>
      <c r="R753" s="38"/>
      <c r="S753" s="38"/>
      <c r="T753" s="38"/>
      <c r="U753" s="38"/>
      <c r="V753" s="38"/>
      <c r="X753" s="161" t="s">
        <v>3</v>
      </c>
      <c r="Y753" s="161"/>
      <c r="Z753" s="71">
        <f>IF(SUM(S198:S204)=0,0,+(SUM(S198:S204)/Z751))</f>
        <v>1</v>
      </c>
      <c r="AA753" s="77"/>
      <c r="AB753" s="77"/>
      <c r="AC753" s="77"/>
    </row>
    <row r="754" spans="1:29" ht="22.5" hidden="1" customHeight="1" thickBot="1" x14ac:dyDescent="0.25">
      <c r="A754" s="36"/>
      <c r="B754" s="44"/>
      <c r="C754" s="44"/>
      <c r="D754" s="44"/>
      <c r="E754" s="40"/>
      <c r="F754" s="1"/>
      <c r="G754" s="2"/>
      <c r="H754" s="2"/>
      <c r="I754" s="38"/>
      <c r="J754" s="38"/>
      <c r="K754" s="38"/>
      <c r="L754" s="38"/>
      <c r="M754" s="38"/>
      <c r="N754" s="38"/>
      <c r="O754" s="38"/>
      <c r="P754" s="38"/>
      <c r="Q754" s="38"/>
      <c r="R754" s="38"/>
      <c r="S754" s="38"/>
      <c r="T754" s="38"/>
      <c r="U754" s="38"/>
      <c r="V754" s="38"/>
      <c r="X754" s="161" t="s">
        <v>2464</v>
      </c>
      <c r="Y754" s="161"/>
      <c r="Z754" s="72">
        <f>IF(SUM(R198:R204)=0,0,+(SUM(R198:R204)/Z752))</f>
        <v>1</v>
      </c>
      <c r="AA754" s="77"/>
      <c r="AB754" s="77"/>
      <c r="AC754" s="77"/>
    </row>
    <row r="755" spans="1:29" ht="22.5" hidden="1" customHeight="1" thickBot="1" x14ac:dyDescent="0.25">
      <c r="A755" s="36"/>
      <c r="B755" s="44"/>
      <c r="C755" s="44"/>
      <c r="D755" s="44"/>
      <c r="E755" s="40"/>
      <c r="F755" s="1"/>
      <c r="G755" s="2"/>
      <c r="H755" s="2"/>
      <c r="I755" s="38"/>
      <c r="J755" s="38"/>
      <c r="K755" s="38"/>
      <c r="L755" s="38"/>
      <c r="M755" s="38"/>
      <c r="N755" s="38"/>
      <c r="O755" s="38"/>
      <c r="P755" s="38"/>
      <c r="Q755" s="38"/>
      <c r="R755" s="38"/>
      <c r="S755" s="38"/>
      <c r="T755" s="38"/>
      <c r="U755" s="38"/>
      <c r="V755" s="38"/>
      <c r="X755" s="39"/>
      <c r="Y755" s="39"/>
      <c r="Z755" s="70"/>
      <c r="AA755" s="77"/>
      <c r="AB755" s="77"/>
      <c r="AC755" s="77"/>
    </row>
    <row r="756" spans="1:29" ht="22.5" hidden="1" customHeight="1" thickBot="1" x14ac:dyDescent="0.25">
      <c r="A756" s="36"/>
      <c r="B756" s="44"/>
      <c r="C756" s="44"/>
      <c r="D756" s="44"/>
      <c r="E756" s="40"/>
      <c r="F756" s="1"/>
      <c r="G756" s="2"/>
      <c r="H756" s="2"/>
      <c r="I756" s="38"/>
      <c r="J756" s="38"/>
      <c r="K756" s="38"/>
      <c r="L756" s="38"/>
      <c r="M756" s="38"/>
      <c r="N756" s="38"/>
      <c r="O756" s="38"/>
      <c r="P756" s="38"/>
      <c r="Q756" s="38"/>
      <c r="R756" s="38"/>
      <c r="S756" s="38"/>
      <c r="T756" s="38"/>
      <c r="U756" s="38"/>
      <c r="V756" s="38"/>
      <c r="X756" s="162" t="s">
        <v>1470</v>
      </c>
      <c r="Y756" s="162"/>
      <c r="Z756" s="162"/>
      <c r="AA756" s="77"/>
      <c r="AB756" s="77"/>
      <c r="AC756" s="77"/>
    </row>
    <row r="757" spans="1:29" ht="22.5" hidden="1" customHeight="1" thickBot="1" x14ac:dyDescent="0.25">
      <c r="A757" s="36"/>
      <c r="B757" s="44"/>
      <c r="C757" s="44"/>
      <c r="D757" s="44"/>
      <c r="E757" s="40"/>
      <c r="F757" s="1"/>
      <c r="G757" s="2"/>
      <c r="H757" s="2"/>
      <c r="I757" s="38"/>
      <c r="J757" s="38"/>
      <c r="K757" s="38"/>
      <c r="L757" s="38"/>
      <c r="M757" s="38"/>
      <c r="N757" s="38"/>
      <c r="O757" s="38"/>
      <c r="P757" s="38"/>
      <c r="Q757" s="38"/>
      <c r="R757" s="38"/>
      <c r="S757" s="38"/>
      <c r="T757" s="38"/>
      <c r="U757" s="38"/>
      <c r="V757" s="38"/>
      <c r="X757" s="162"/>
      <c r="Y757" s="162"/>
      <c r="Z757" s="162"/>
      <c r="AA757" s="77"/>
      <c r="AB757" s="77"/>
      <c r="AC757" s="77"/>
    </row>
    <row r="758" spans="1:29" ht="22.5" hidden="1" customHeight="1" thickBot="1" x14ac:dyDescent="0.25">
      <c r="A758" s="36"/>
      <c r="B758" s="44"/>
      <c r="C758" s="44"/>
      <c r="D758" s="44"/>
      <c r="E758" s="40"/>
      <c r="F758" s="1"/>
      <c r="G758" s="2"/>
      <c r="H758" s="2"/>
      <c r="I758" s="38"/>
      <c r="J758" s="38"/>
      <c r="K758" s="38"/>
      <c r="L758" s="38"/>
      <c r="M758" s="38"/>
      <c r="N758" s="38"/>
      <c r="O758" s="38"/>
      <c r="P758" s="38"/>
      <c r="Q758" s="38"/>
      <c r="R758" s="38"/>
      <c r="S758" s="38"/>
      <c r="T758" s="38"/>
      <c r="U758" s="38"/>
      <c r="V758" s="38"/>
      <c r="X758" s="161" t="s">
        <v>1</v>
      </c>
      <c r="Y758" s="161"/>
      <c r="Z758" s="67">
        <f>SUM(T205)</f>
        <v>23</v>
      </c>
      <c r="AA758" s="77"/>
      <c r="AB758" s="77"/>
      <c r="AC758" s="77"/>
    </row>
    <row r="759" spans="1:29" ht="22.5" hidden="1" customHeight="1" thickBot="1" x14ac:dyDescent="0.25">
      <c r="A759" s="36"/>
      <c r="B759" s="44"/>
      <c r="C759" s="44"/>
      <c r="D759" s="44"/>
      <c r="E759" s="40"/>
      <c r="F759" s="1"/>
      <c r="G759" s="2"/>
      <c r="H759" s="2"/>
      <c r="I759" s="38"/>
      <c r="J759" s="38"/>
      <c r="K759" s="38"/>
      <c r="L759" s="38"/>
      <c r="M759" s="38"/>
      <c r="N759" s="38"/>
      <c r="O759" s="38"/>
      <c r="P759" s="38"/>
      <c r="Q759" s="38"/>
      <c r="R759" s="38"/>
      <c r="S759" s="38"/>
      <c r="T759" s="38"/>
      <c r="U759" s="38"/>
      <c r="V759" s="38"/>
      <c r="X759" s="161" t="s">
        <v>2</v>
      </c>
      <c r="Y759" s="161"/>
      <c r="Z759" s="67">
        <f>SUM(N205)</f>
        <v>23</v>
      </c>
      <c r="AA759" s="77"/>
      <c r="AB759" s="77"/>
      <c r="AC759" s="77"/>
    </row>
    <row r="760" spans="1:29" ht="22.5" hidden="1" customHeight="1" thickBot="1" x14ac:dyDescent="0.25">
      <c r="A760" s="36"/>
      <c r="B760" s="44"/>
      <c r="C760" s="44"/>
      <c r="D760" s="44"/>
      <c r="E760" s="40"/>
      <c r="F760" s="1"/>
      <c r="G760" s="2"/>
      <c r="H760" s="2"/>
      <c r="I760" s="38"/>
      <c r="J760" s="38"/>
      <c r="K760" s="38"/>
      <c r="L760" s="38"/>
      <c r="M760" s="38"/>
      <c r="N760" s="38"/>
      <c r="O760" s="38"/>
      <c r="P760" s="38"/>
      <c r="Q760" s="38"/>
      <c r="R760" s="38"/>
      <c r="S760" s="38"/>
      <c r="T760" s="38"/>
      <c r="U760" s="38"/>
      <c r="V760" s="38"/>
      <c r="X760" s="161" t="s">
        <v>3</v>
      </c>
      <c r="Y760" s="161"/>
      <c r="Z760" s="71">
        <f>IF(SUM(S205)=0,0,+(SUM(S205)/Z758))</f>
        <v>1</v>
      </c>
      <c r="AA760" s="77"/>
      <c r="AB760" s="77"/>
      <c r="AC760" s="77"/>
    </row>
    <row r="761" spans="1:29" ht="22.5" hidden="1" customHeight="1" thickBot="1" x14ac:dyDescent="0.25">
      <c r="A761" s="36"/>
      <c r="B761" s="44"/>
      <c r="C761" s="44"/>
      <c r="D761" s="44"/>
      <c r="E761" s="40"/>
      <c r="F761" s="1"/>
      <c r="G761" s="2"/>
      <c r="H761" s="2"/>
      <c r="I761" s="38"/>
      <c r="J761" s="38"/>
      <c r="K761" s="38"/>
      <c r="L761" s="38"/>
      <c r="M761" s="38"/>
      <c r="N761" s="38"/>
      <c r="O761" s="38"/>
      <c r="P761" s="38"/>
      <c r="Q761" s="38"/>
      <c r="R761" s="38"/>
      <c r="S761" s="38"/>
      <c r="T761" s="38"/>
      <c r="U761" s="38"/>
      <c r="V761" s="38"/>
      <c r="X761" s="161" t="s">
        <v>2464</v>
      </c>
      <c r="Y761" s="161"/>
      <c r="Z761" s="72">
        <f>IF(SUM(R205)=0,0,+(SUM(R205)/Z759))</f>
        <v>1</v>
      </c>
      <c r="AA761" s="77"/>
      <c r="AB761" s="77"/>
      <c r="AC761" s="77"/>
    </row>
    <row r="762" spans="1:29" ht="22.5" hidden="1" customHeight="1" thickBot="1" x14ac:dyDescent="0.25">
      <c r="A762" s="36"/>
      <c r="B762" s="44"/>
      <c r="C762" s="44"/>
      <c r="D762" s="44"/>
      <c r="E762" s="40"/>
      <c r="F762" s="1"/>
      <c r="G762" s="2"/>
      <c r="H762" s="2"/>
      <c r="I762" s="38"/>
      <c r="J762" s="38"/>
      <c r="K762" s="38"/>
      <c r="L762" s="38"/>
      <c r="M762" s="38"/>
      <c r="N762" s="38"/>
      <c r="O762" s="38"/>
      <c r="P762" s="38"/>
      <c r="Q762" s="38"/>
      <c r="R762" s="38"/>
      <c r="S762" s="38"/>
      <c r="T762" s="38"/>
      <c r="U762" s="38"/>
      <c r="V762" s="38"/>
      <c r="X762" s="39"/>
      <c r="Y762" s="39"/>
      <c r="Z762" s="70"/>
      <c r="AA762" s="77"/>
      <c r="AB762" s="77"/>
      <c r="AC762" s="77"/>
    </row>
    <row r="763" spans="1:29" ht="22.5" hidden="1" customHeight="1" thickBot="1" x14ac:dyDescent="0.25">
      <c r="A763" s="36"/>
      <c r="B763" s="44"/>
      <c r="C763" s="44"/>
      <c r="D763" s="44"/>
      <c r="E763" s="40"/>
      <c r="F763" s="1"/>
      <c r="G763" s="2"/>
      <c r="H763" s="2"/>
      <c r="I763" s="38"/>
      <c r="J763" s="38"/>
      <c r="K763" s="38"/>
      <c r="L763" s="38"/>
      <c r="M763" s="38"/>
      <c r="N763" s="38"/>
      <c r="O763" s="38"/>
      <c r="P763" s="38"/>
      <c r="Q763" s="38"/>
      <c r="R763" s="38"/>
      <c r="S763" s="38"/>
      <c r="T763" s="38"/>
      <c r="U763" s="38"/>
      <c r="V763" s="38"/>
      <c r="X763" s="162" t="s">
        <v>1471</v>
      </c>
      <c r="Y763" s="162"/>
      <c r="Z763" s="162"/>
      <c r="AA763" s="77"/>
      <c r="AB763" s="77"/>
      <c r="AC763" s="77"/>
    </row>
    <row r="764" spans="1:29" ht="22.5" hidden="1" customHeight="1" thickBot="1" x14ac:dyDescent="0.25">
      <c r="A764" s="36"/>
      <c r="B764" s="44"/>
      <c r="C764" s="44"/>
      <c r="D764" s="44"/>
      <c r="E764" s="40"/>
      <c r="F764" s="1"/>
      <c r="G764" s="2"/>
      <c r="H764" s="2"/>
      <c r="I764" s="38"/>
      <c r="J764" s="38"/>
      <c r="K764" s="38"/>
      <c r="L764" s="38"/>
      <c r="M764" s="38"/>
      <c r="N764" s="38"/>
      <c r="O764" s="38"/>
      <c r="P764" s="38"/>
      <c r="Q764" s="38"/>
      <c r="R764" s="38"/>
      <c r="S764" s="38"/>
      <c r="T764" s="38"/>
      <c r="U764" s="38"/>
      <c r="V764" s="38"/>
      <c r="X764" s="162"/>
      <c r="Y764" s="162"/>
      <c r="Z764" s="162"/>
      <c r="AA764" s="77"/>
      <c r="AB764" s="77"/>
      <c r="AC764" s="77"/>
    </row>
    <row r="765" spans="1:29" ht="22.5" hidden="1" customHeight="1" thickBot="1" x14ac:dyDescent="0.25">
      <c r="A765" s="36"/>
      <c r="B765" s="44"/>
      <c r="C765" s="44"/>
      <c r="D765" s="44"/>
      <c r="E765" s="40"/>
      <c r="F765" s="1"/>
      <c r="G765" s="2"/>
      <c r="H765" s="2"/>
      <c r="I765" s="38"/>
      <c r="J765" s="38"/>
      <c r="K765" s="38"/>
      <c r="L765" s="38"/>
      <c r="M765" s="38"/>
      <c r="N765" s="38"/>
      <c r="O765" s="38"/>
      <c r="P765" s="38"/>
      <c r="Q765" s="38"/>
      <c r="R765" s="38"/>
      <c r="S765" s="38"/>
      <c r="T765" s="38"/>
      <c r="U765" s="38"/>
      <c r="V765" s="38"/>
      <c r="X765" s="161" t="s">
        <v>1</v>
      </c>
      <c r="Y765" s="161"/>
      <c r="Z765" s="67">
        <f>SUM(T206:T215)</f>
        <v>206.85714285714283</v>
      </c>
      <c r="AA765" s="77"/>
      <c r="AB765" s="77"/>
      <c r="AC765" s="77"/>
    </row>
    <row r="766" spans="1:29" ht="22.5" hidden="1" customHeight="1" thickBot="1" x14ac:dyDescent="0.25">
      <c r="A766" s="36"/>
      <c r="B766" s="44"/>
      <c r="C766" s="44"/>
      <c r="D766" s="44"/>
      <c r="E766" s="40"/>
      <c r="F766" s="1"/>
      <c r="G766" s="2"/>
      <c r="H766" s="2"/>
      <c r="I766" s="38"/>
      <c r="J766" s="38"/>
      <c r="K766" s="38"/>
      <c r="L766" s="38"/>
      <c r="M766" s="38"/>
      <c r="N766" s="38"/>
      <c r="O766" s="38"/>
      <c r="P766" s="38"/>
      <c r="Q766" s="38"/>
      <c r="R766" s="38"/>
      <c r="S766" s="38"/>
      <c r="T766" s="38"/>
      <c r="U766" s="38"/>
      <c r="V766" s="38"/>
      <c r="X766" s="161" t="s">
        <v>2</v>
      </c>
      <c r="Y766" s="161"/>
      <c r="Z766" s="67">
        <f>SUM(N206:N215)</f>
        <v>206.85714285714283</v>
      </c>
      <c r="AA766" s="77"/>
      <c r="AB766" s="77"/>
      <c r="AC766" s="77"/>
    </row>
    <row r="767" spans="1:29" ht="22.5" hidden="1" customHeight="1" thickBot="1" x14ac:dyDescent="0.25">
      <c r="A767" s="36"/>
      <c r="B767" s="44"/>
      <c r="C767" s="44"/>
      <c r="D767" s="44"/>
      <c r="E767" s="40"/>
      <c r="F767" s="1"/>
      <c r="G767" s="2"/>
      <c r="H767" s="2"/>
      <c r="I767" s="38"/>
      <c r="J767" s="38"/>
      <c r="K767" s="38"/>
      <c r="L767" s="38"/>
      <c r="M767" s="38"/>
      <c r="N767" s="38"/>
      <c r="O767" s="38"/>
      <c r="P767" s="38"/>
      <c r="Q767" s="38"/>
      <c r="R767" s="38"/>
      <c r="S767" s="38"/>
      <c r="T767" s="38"/>
      <c r="U767" s="38"/>
      <c r="V767" s="38"/>
      <c r="X767" s="161" t="s">
        <v>3</v>
      </c>
      <c r="Y767" s="161"/>
      <c r="Z767" s="71">
        <f>IF(SUM(S206:S215)=0,0,+(SUM(S206:S215)/Z765))</f>
        <v>0.76312154696132606</v>
      </c>
      <c r="AA767" s="77"/>
      <c r="AB767" s="77"/>
      <c r="AC767" s="77"/>
    </row>
    <row r="768" spans="1:29" ht="22.5" hidden="1" customHeight="1" thickBot="1" x14ac:dyDescent="0.25">
      <c r="A768" s="36"/>
      <c r="B768" s="44"/>
      <c r="C768" s="44"/>
      <c r="D768" s="44"/>
      <c r="E768" s="40"/>
      <c r="F768" s="1"/>
      <c r="G768" s="2"/>
      <c r="H768" s="2"/>
      <c r="I768" s="38"/>
      <c r="J768" s="38"/>
      <c r="K768" s="38"/>
      <c r="L768" s="38"/>
      <c r="M768" s="38"/>
      <c r="N768" s="38"/>
      <c r="O768" s="38"/>
      <c r="P768" s="38"/>
      <c r="Q768" s="38"/>
      <c r="R768" s="38"/>
      <c r="S768" s="38"/>
      <c r="T768" s="38"/>
      <c r="U768" s="38"/>
      <c r="V768" s="38"/>
      <c r="X768" s="161" t="s">
        <v>2464</v>
      </c>
      <c r="Y768" s="161"/>
      <c r="Z768" s="72">
        <f>IF(SUM(R206:R215)=0,0,+(SUM(R206:R215)/Z766))</f>
        <v>0.76312154696132606</v>
      </c>
      <c r="AA768" s="77"/>
      <c r="AB768" s="77"/>
      <c r="AC768" s="77"/>
    </row>
    <row r="769" spans="1:29" ht="22.5" hidden="1" customHeight="1" thickBot="1" x14ac:dyDescent="0.25">
      <c r="A769" s="36"/>
      <c r="B769" s="44"/>
      <c r="C769" s="44"/>
      <c r="D769" s="44"/>
      <c r="E769" s="40"/>
      <c r="F769" s="1"/>
      <c r="G769" s="2"/>
      <c r="H769" s="2"/>
      <c r="I769" s="38"/>
      <c r="J769" s="38"/>
      <c r="K769" s="38"/>
      <c r="L769" s="38"/>
      <c r="M769" s="38"/>
      <c r="N769" s="38"/>
      <c r="O769" s="38"/>
      <c r="P769" s="38"/>
      <c r="Q769" s="38"/>
      <c r="R769" s="38"/>
      <c r="S769" s="38"/>
      <c r="T769" s="38"/>
      <c r="U769" s="38"/>
      <c r="V769" s="38"/>
      <c r="X769" s="39"/>
      <c r="Y769" s="39"/>
      <c r="Z769" s="70"/>
      <c r="AA769" s="77"/>
      <c r="AB769" s="77"/>
      <c r="AC769" s="77"/>
    </row>
    <row r="770" spans="1:29" ht="22.5" hidden="1" customHeight="1" thickBot="1" x14ac:dyDescent="0.25">
      <c r="A770" s="36"/>
      <c r="B770" s="44"/>
      <c r="C770" s="44"/>
      <c r="D770" s="44"/>
      <c r="E770" s="40"/>
      <c r="F770" s="1"/>
      <c r="G770" s="2"/>
      <c r="H770" s="2"/>
      <c r="I770" s="38"/>
      <c r="J770" s="38"/>
      <c r="K770" s="38"/>
      <c r="L770" s="38"/>
      <c r="M770" s="38"/>
      <c r="N770" s="38"/>
      <c r="O770" s="38"/>
      <c r="P770" s="38"/>
      <c r="Q770" s="38"/>
      <c r="R770" s="38"/>
      <c r="S770" s="38"/>
      <c r="T770" s="38"/>
      <c r="U770" s="38"/>
      <c r="V770" s="38"/>
      <c r="X770" s="162" t="s">
        <v>1406</v>
      </c>
      <c r="Y770" s="162"/>
      <c r="Z770" s="162"/>
      <c r="AA770" s="77"/>
      <c r="AB770" s="77"/>
      <c r="AC770" s="77"/>
    </row>
    <row r="771" spans="1:29" ht="22.5" hidden="1" customHeight="1" thickBot="1" x14ac:dyDescent="0.25">
      <c r="A771" s="36"/>
      <c r="B771" s="44"/>
      <c r="C771" s="44"/>
      <c r="D771" s="44"/>
      <c r="E771" s="40"/>
      <c r="F771" s="1"/>
      <c r="G771" s="2"/>
      <c r="H771" s="2"/>
      <c r="I771" s="38"/>
      <c r="J771" s="38"/>
      <c r="K771" s="38"/>
      <c r="L771" s="38"/>
      <c r="M771" s="38"/>
      <c r="N771" s="38"/>
      <c r="O771" s="38"/>
      <c r="P771" s="38"/>
      <c r="Q771" s="38"/>
      <c r="R771" s="38"/>
      <c r="S771" s="38"/>
      <c r="T771" s="38"/>
      <c r="U771" s="38"/>
      <c r="V771" s="38"/>
      <c r="X771" s="162"/>
      <c r="Y771" s="162"/>
      <c r="Z771" s="162"/>
      <c r="AA771" s="77"/>
      <c r="AB771" s="77"/>
      <c r="AC771" s="77"/>
    </row>
    <row r="772" spans="1:29" ht="22.5" hidden="1" customHeight="1" thickBot="1" x14ac:dyDescent="0.25">
      <c r="A772" s="36"/>
      <c r="B772" s="44"/>
      <c r="C772" s="44"/>
      <c r="D772" s="44"/>
      <c r="E772" s="40"/>
      <c r="F772" s="1"/>
      <c r="G772" s="2"/>
      <c r="H772" s="2"/>
      <c r="I772" s="38"/>
      <c r="J772" s="38"/>
      <c r="K772" s="38"/>
      <c r="L772" s="38"/>
      <c r="M772" s="38"/>
      <c r="N772" s="38"/>
      <c r="O772" s="38"/>
      <c r="P772" s="38"/>
      <c r="Q772" s="38"/>
      <c r="R772" s="38"/>
      <c r="S772" s="38"/>
      <c r="T772" s="38"/>
      <c r="U772" s="38"/>
      <c r="V772" s="38"/>
      <c r="X772" s="161" t="s">
        <v>1</v>
      </c>
      <c r="Y772" s="161"/>
      <c r="Z772" s="67">
        <f>SUM(T216:T230)</f>
        <v>269.71428571428572</v>
      </c>
      <c r="AA772" s="77"/>
      <c r="AB772" s="77"/>
      <c r="AC772" s="77"/>
    </row>
    <row r="773" spans="1:29" ht="22.5" hidden="1" customHeight="1" thickBot="1" x14ac:dyDescent="0.25">
      <c r="A773" s="36"/>
      <c r="B773" s="44"/>
      <c r="C773" s="44"/>
      <c r="D773" s="44"/>
      <c r="E773" s="40"/>
      <c r="F773" s="1"/>
      <c r="G773" s="2"/>
      <c r="H773" s="2"/>
      <c r="I773" s="38"/>
      <c r="J773" s="38"/>
      <c r="K773" s="38"/>
      <c r="L773" s="38"/>
      <c r="M773" s="38"/>
      <c r="N773" s="38"/>
      <c r="O773" s="38"/>
      <c r="P773" s="38"/>
      <c r="Q773" s="38"/>
      <c r="R773" s="38"/>
      <c r="S773" s="38"/>
      <c r="T773" s="38"/>
      <c r="U773" s="38"/>
      <c r="V773" s="38"/>
      <c r="X773" s="161" t="s">
        <v>2</v>
      </c>
      <c r="Y773" s="161"/>
      <c r="Z773" s="67">
        <f>SUM(N216:N230)</f>
        <v>269.71428571428572</v>
      </c>
      <c r="AA773" s="77"/>
      <c r="AB773" s="77"/>
      <c r="AC773" s="77"/>
    </row>
    <row r="774" spans="1:29" ht="22.5" hidden="1" customHeight="1" thickBot="1" x14ac:dyDescent="0.25">
      <c r="A774" s="36"/>
      <c r="B774" s="44"/>
      <c r="C774" s="44"/>
      <c r="D774" s="44"/>
      <c r="E774" s="40"/>
      <c r="F774" s="1"/>
      <c r="G774" s="2"/>
      <c r="H774" s="2"/>
      <c r="I774" s="38"/>
      <c r="J774" s="38"/>
      <c r="K774" s="38"/>
      <c r="L774" s="38"/>
      <c r="M774" s="38"/>
      <c r="N774" s="38"/>
      <c r="O774" s="38"/>
      <c r="P774" s="38"/>
      <c r="Q774" s="38"/>
      <c r="R774" s="38"/>
      <c r="S774" s="38"/>
      <c r="T774" s="38"/>
      <c r="U774" s="38"/>
      <c r="V774" s="38"/>
      <c r="X774" s="161" t="s">
        <v>3</v>
      </c>
      <c r="Y774" s="161"/>
      <c r="Z774" s="71">
        <f>IF(SUM(S216:S230)=0,0,+(SUM(S216:S230)/Z772))</f>
        <v>1</v>
      </c>
      <c r="AA774" s="77"/>
      <c r="AB774" s="77"/>
      <c r="AC774" s="77"/>
    </row>
    <row r="775" spans="1:29" ht="22.5" hidden="1" customHeight="1" thickBot="1" x14ac:dyDescent="0.25">
      <c r="A775" s="36"/>
      <c r="B775" s="44"/>
      <c r="C775" s="44"/>
      <c r="D775" s="44"/>
      <c r="E775" s="40"/>
      <c r="F775" s="1"/>
      <c r="G775" s="2"/>
      <c r="H775" s="2"/>
      <c r="I775" s="38"/>
      <c r="J775" s="38"/>
      <c r="K775" s="38"/>
      <c r="L775" s="38"/>
      <c r="M775" s="38"/>
      <c r="N775" s="38"/>
      <c r="O775" s="38"/>
      <c r="P775" s="38"/>
      <c r="Q775" s="38"/>
      <c r="R775" s="38"/>
      <c r="S775" s="38"/>
      <c r="T775" s="38"/>
      <c r="U775" s="38"/>
      <c r="V775" s="38"/>
      <c r="X775" s="161" t="s">
        <v>2464</v>
      </c>
      <c r="Y775" s="161"/>
      <c r="Z775" s="72">
        <f>IF(SUM(R216:R230)=0,0,+(SUM(R216:R230)/Z773))</f>
        <v>1</v>
      </c>
      <c r="AA775" s="77"/>
      <c r="AB775" s="77"/>
      <c r="AC775" s="77"/>
    </row>
    <row r="776" spans="1:29" ht="22.5" hidden="1" customHeight="1" thickBot="1" x14ac:dyDescent="0.25">
      <c r="A776" s="36"/>
      <c r="B776" s="44"/>
      <c r="C776" s="44"/>
      <c r="D776" s="44"/>
      <c r="E776" s="40"/>
      <c r="F776" s="1"/>
      <c r="G776" s="2"/>
      <c r="H776" s="2"/>
      <c r="I776" s="38"/>
      <c r="J776" s="38"/>
      <c r="K776" s="38"/>
      <c r="L776" s="38"/>
      <c r="M776" s="38"/>
      <c r="N776" s="38"/>
      <c r="O776" s="38"/>
      <c r="P776" s="38"/>
      <c r="Q776" s="38"/>
      <c r="R776" s="38"/>
      <c r="S776" s="38"/>
      <c r="T776" s="38"/>
      <c r="U776" s="38"/>
      <c r="V776" s="38"/>
      <c r="X776" s="39"/>
      <c r="Y776" s="39"/>
      <c r="Z776" s="70"/>
      <c r="AA776" s="77"/>
      <c r="AB776" s="77"/>
      <c r="AC776" s="77"/>
    </row>
    <row r="777" spans="1:29" ht="22.5" hidden="1" customHeight="1" thickBot="1" x14ac:dyDescent="0.25">
      <c r="A777" s="36"/>
      <c r="B777" s="44"/>
      <c r="C777" s="44"/>
      <c r="D777" s="44"/>
      <c r="E777" s="40"/>
      <c r="F777" s="1"/>
      <c r="G777" s="2"/>
      <c r="H777" s="2"/>
      <c r="I777" s="38"/>
      <c r="J777" s="38"/>
      <c r="K777" s="38"/>
      <c r="L777" s="38"/>
      <c r="M777" s="38"/>
      <c r="N777" s="38"/>
      <c r="O777" s="38"/>
      <c r="P777" s="38"/>
      <c r="Q777" s="38"/>
      <c r="R777" s="38"/>
      <c r="S777" s="38"/>
      <c r="T777" s="38"/>
      <c r="U777" s="38"/>
      <c r="V777" s="38"/>
      <c r="X777" s="162" t="s">
        <v>1472</v>
      </c>
      <c r="Y777" s="162"/>
      <c r="Z777" s="162"/>
      <c r="AA777" s="77"/>
      <c r="AB777" s="77"/>
      <c r="AC777" s="77"/>
    </row>
    <row r="778" spans="1:29" ht="22.5" hidden="1" customHeight="1" thickBot="1" x14ac:dyDescent="0.25">
      <c r="A778" s="36"/>
      <c r="B778" s="44"/>
      <c r="C778" s="44"/>
      <c r="D778" s="44"/>
      <c r="E778" s="40"/>
      <c r="F778" s="1"/>
      <c r="G778" s="2"/>
      <c r="H778" s="2"/>
      <c r="I778" s="38"/>
      <c r="J778" s="38"/>
      <c r="K778" s="38"/>
      <c r="L778" s="38"/>
      <c r="M778" s="38"/>
      <c r="N778" s="38"/>
      <c r="O778" s="38"/>
      <c r="P778" s="38"/>
      <c r="Q778" s="38"/>
      <c r="R778" s="38"/>
      <c r="S778" s="38"/>
      <c r="T778" s="38"/>
      <c r="U778" s="38"/>
      <c r="V778" s="38"/>
      <c r="X778" s="162"/>
      <c r="Y778" s="162"/>
      <c r="Z778" s="162"/>
      <c r="AA778" s="77"/>
      <c r="AB778" s="77"/>
      <c r="AC778" s="77"/>
    </row>
    <row r="779" spans="1:29" ht="22.5" hidden="1" customHeight="1" thickBot="1" x14ac:dyDescent="0.25">
      <c r="A779" s="36"/>
      <c r="B779" s="44"/>
      <c r="C779" s="44"/>
      <c r="D779" s="44"/>
      <c r="E779" s="40"/>
      <c r="F779" s="1"/>
      <c r="G779" s="2"/>
      <c r="H779" s="2"/>
      <c r="I779" s="38"/>
      <c r="J779" s="38"/>
      <c r="K779" s="38"/>
      <c r="L779" s="38"/>
      <c r="M779" s="38"/>
      <c r="N779" s="38"/>
      <c r="O779" s="38"/>
      <c r="P779" s="38"/>
      <c r="Q779" s="38"/>
      <c r="R779" s="38"/>
      <c r="S779" s="38"/>
      <c r="T779" s="38"/>
      <c r="U779" s="38"/>
      <c r="V779" s="38"/>
      <c r="X779" s="161" t="s">
        <v>1</v>
      </c>
      <c r="Y779" s="161"/>
      <c r="Z779" s="67">
        <f>SUM(T231:T241)</f>
        <v>274.57142857142856</v>
      </c>
      <c r="AA779" s="77"/>
      <c r="AB779" s="77"/>
      <c r="AC779" s="77"/>
    </row>
    <row r="780" spans="1:29" ht="22.5" hidden="1" customHeight="1" thickBot="1" x14ac:dyDescent="0.25">
      <c r="A780" s="36"/>
      <c r="B780" s="44"/>
      <c r="C780" s="44"/>
      <c r="D780" s="44"/>
      <c r="E780" s="40"/>
      <c r="F780" s="1"/>
      <c r="G780" s="2"/>
      <c r="H780" s="2"/>
      <c r="I780" s="38"/>
      <c r="J780" s="38"/>
      <c r="K780" s="38"/>
      <c r="L780" s="38"/>
      <c r="M780" s="38"/>
      <c r="N780" s="38"/>
      <c r="O780" s="38"/>
      <c r="P780" s="38"/>
      <c r="Q780" s="38"/>
      <c r="R780" s="38"/>
      <c r="S780" s="38"/>
      <c r="T780" s="38"/>
      <c r="U780" s="38"/>
      <c r="V780" s="38"/>
      <c r="X780" s="161" t="s">
        <v>2</v>
      </c>
      <c r="Y780" s="161"/>
      <c r="Z780" s="67">
        <f>SUM(N231:N241)</f>
        <v>274.57142857142856</v>
      </c>
      <c r="AA780" s="77"/>
      <c r="AB780" s="77"/>
      <c r="AC780" s="77"/>
    </row>
    <row r="781" spans="1:29" ht="22.5" hidden="1" customHeight="1" thickBot="1" x14ac:dyDescent="0.25">
      <c r="A781" s="36"/>
      <c r="B781" s="44"/>
      <c r="C781" s="44"/>
      <c r="D781" s="44"/>
      <c r="E781" s="40"/>
      <c r="F781" s="1"/>
      <c r="G781" s="2"/>
      <c r="H781" s="2"/>
      <c r="I781" s="38"/>
      <c r="J781" s="38"/>
      <c r="K781" s="38"/>
      <c r="L781" s="38"/>
      <c r="M781" s="38"/>
      <c r="N781" s="38"/>
      <c r="O781" s="38"/>
      <c r="P781" s="38"/>
      <c r="Q781" s="38"/>
      <c r="R781" s="38"/>
      <c r="S781" s="38"/>
      <c r="T781" s="38"/>
      <c r="U781" s="38"/>
      <c r="V781" s="38"/>
      <c r="X781" s="161" t="s">
        <v>3</v>
      </c>
      <c r="Y781" s="161"/>
      <c r="Z781" s="71">
        <f>IF(SUM(S231:S241)=0,0,+(SUM(S231:S241)/Z779))</f>
        <v>0.11654526534859522</v>
      </c>
      <c r="AA781" s="77"/>
      <c r="AB781" s="77"/>
      <c r="AC781" s="77"/>
    </row>
    <row r="782" spans="1:29" ht="22.5" hidden="1" customHeight="1" thickBot="1" x14ac:dyDescent="0.25">
      <c r="A782" s="36"/>
      <c r="B782" s="44"/>
      <c r="C782" s="44"/>
      <c r="D782" s="44"/>
      <c r="E782" s="40"/>
      <c r="F782" s="1"/>
      <c r="G782" s="2"/>
      <c r="H782" s="2"/>
      <c r="I782" s="38"/>
      <c r="J782" s="38"/>
      <c r="K782" s="38"/>
      <c r="L782" s="38"/>
      <c r="M782" s="38"/>
      <c r="N782" s="38"/>
      <c r="O782" s="38"/>
      <c r="P782" s="38"/>
      <c r="Q782" s="38"/>
      <c r="R782" s="38"/>
      <c r="S782" s="38"/>
      <c r="T782" s="38"/>
      <c r="U782" s="38"/>
      <c r="V782" s="38"/>
      <c r="X782" s="161" t="s">
        <v>2464</v>
      </c>
      <c r="Y782" s="161"/>
      <c r="Z782" s="72">
        <f>IF(SUM(R231:R241)=0,0,+(SUM(R231:R241)/Z780))</f>
        <v>0.11654526534859522</v>
      </c>
      <c r="AA782" s="77"/>
      <c r="AB782" s="77"/>
      <c r="AC782" s="77"/>
    </row>
    <row r="783" spans="1:29" ht="22.5" hidden="1" customHeight="1" thickBot="1" x14ac:dyDescent="0.25">
      <c r="A783" s="36"/>
      <c r="B783" s="44"/>
      <c r="C783" s="44"/>
      <c r="D783" s="44"/>
      <c r="E783" s="40"/>
      <c r="F783" s="1"/>
      <c r="G783" s="2"/>
      <c r="H783" s="2"/>
      <c r="I783" s="38"/>
      <c r="J783" s="38"/>
      <c r="K783" s="38"/>
      <c r="L783" s="38"/>
      <c r="M783" s="38"/>
      <c r="N783" s="38"/>
      <c r="O783" s="38"/>
      <c r="P783" s="38"/>
      <c r="Q783" s="38"/>
      <c r="R783" s="38"/>
      <c r="S783" s="38"/>
      <c r="T783" s="38"/>
      <c r="U783" s="38"/>
      <c r="V783" s="38"/>
      <c r="X783" s="39"/>
      <c r="Y783" s="39"/>
      <c r="Z783" s="70"/>
      <c r="AA783" s="77"/>
      <c r="AB783" s="77"/>
      <c r="AC783" s="77"/>
    </row>
    <row r="784" spans="1:29" ht="22.5" hidden="1" customHeight="1" thickBot="1" x14ac:dyDescent="0.25">
      <c r="A784" s="36"/>
      <c r="B784" s="44"/>
      <c r="C784" s="44"/>
      <c r="D784" s="44"/>
      <c r="E784" s="40"/>
      <c r="F784" s="1"/>
      <c r="G784" s="2"/>
      <c r="H784" s="2"/>
      <c r="I784" s="38"/>
      <c r="J784" s="38"/>
      <c r="K784" s="38"/>
      <c r="L784" s="38"/>
      <c r="M784" s="38"/>
      <c r="N784" s="38"/>
      <c r="O784" s="38"/>
      <c r="P784" s="38"/>
      <c r="Q784" s="38"/>
      <c r="R784" s="38"/>
      <c r="S784" s="38"/>
      <c r="T784" s="38"/>
      <c r="U784" s="38"/>
      <c r="V784" s="38"/>
      <c r="X784" s="162" t="s">
        <v>1324</v>
      </c>
      <c r="Y784" s="162"/>
      <c r="Z784" s="162"/>
      <c r="AA784" s="77"/>
      <c r="AB784" s="77"/>
      <c r="AC784" s="77"/>
    </row>
    <row r="785" spans="1:29" ht="22.5" hidden="1" customHeight="1" thickBot="1" x14ac:dyDescent="0.25">
      <c r="A785" s="36"/>
      <c r="B785" s="44"/>
      <c r="C785" s="44"/>
      <c r="D785" s="44"/>
      <c r="E785" s="40"/>
      <c r="F785" s="1"/>
      <c r="G785" s="2"/>
      <c r="H785" s="2"/>
      <c r="I785" s="38"/>
      <c r="J785" s="38"/>
      <c r="K785" s="38"/>
      <c r="L785" s="38"/>
      <c r="M785" s="38"/>
      <c r="N785" s="38"/>
      <c r="O785" s="38"/>
      <c r="P785" s="38"/>
      <c r="Q785" s="38"/>
      <c r="R785" s="38"/>
      <c r="S785" s="38"/>
      <c r="T785" s="38"/>
      <c r="U785" s="38"/>
      <c r="V785" s="38"/>
      <c r="X785" s="162"/>
      <c r="Y785" s="162"/>
      <c r="Z785" s="162"/>
      <c r="AA785" s="77"/>
      <c r="AB785" s="77"/>
      <c r="AC785" s="77"/>
    </row>
    <row r="786" spans="1:29" ht="22.5" hidden="1" customHeight="1" thickBot="1" x14ac:dyDescent="0.25">
      <c r="A786" s="36"/>
      <c r="B786" s="44"/>
      <c r="C786" s="44"/>
      <c r="D786" s="44"/>
      <c r="E786" s="40"/>
      <c r="F786" s="1"/>
      <c r="G786" s="2"/>
      <c r="H786" s="2"/>
      <c r="I786" s="38"/>
      <c r="J786" s="38"/>
      <c r="K786" s="38"/>
      <c r="L786" s="38"/>
      <c r="M786" s="38"/>
      <c r="N786" s="38"/>
      <c r="O786" s="38"/>
      <c r="P786" s="38"/>
      <c r="Q786" s="38"/>
      <c r="R786" s="38"/>
      <c r="S786" s="38"/>
      <c r="T786" s="38"/>
      <c r="U786" s="38"/>
      <c r="V786" s="38"/>
      <c r="X786" s="161" t="s">
        <v>1</v>
      </c>
      <c r="Y786" s="161"/>
      <c r="Z786" s="67">
        <f>SUM(T242:T243)</f>
        <v>15.571428571428571</v>
      </c>
      <c r="AA786" s="77"/>
      <c r="AB786" s="77"/>
      <c r="AC786" s="77"/>
    </row>
    <row r="787" spans="1:29" ht="22.5" hidden="1" customHeight="1" thickBot="1" x14ac:dyDescent="0.25">
      <c r="A787" s="36"/>
      <c r="B787" s="44"/>
      <c r="C787" s="44"/>
      <c r="D787" s="44"/>
      <c r="E787" s="40"/>
      <c r="F787" s="1"/>
      <c r="G787" s="2"/>
      <c r="H787" s="2"/>
      <c r="I787" s="38"/>
      <c r="J787" s="38"/>
      <c r="K787" s="38"/>
      <c r="L787" s="38"/>
      <c r="M787" s="38"/>
      <c r="N787" s="38"/>
      <c r="O787" s="38"/>
      <c r="P787" s="38"/>
      <c r="Q787" s="38"/>
      <c r="R787" s="38"/>
      <c r="S787" s="38"/>
      <c r="T787" s="38"/>
      <c r="U787" s="38"/>
      <c r="V787" s="38"/>
      <c r="X787" s="161" t="s">
        <v>2</v>
      </c>
      <c r="Y787" s="161"/>
      <c r="Z787" s="67">
        <f>SUM(N242:N243)</f>
        <v>15.571428571428571</v>
      </c>
      <c r="AA787" s="77"/>
      <c r="AB787" s="77"/>
      <c r="AC787" s="77"/>
    </row>
    <row r="788" spans="1:29" ht="22.5" hidden="1" customHeight="1" thickBot="1" x14ac:dyDescent="0.25">
      <c r="A788" s="36"/>
      <c r="B788" s="44"/>
      <c r="C788" s="44"/>
      <c r="D788" s="44"/>
      <c r="E788" s="40"/>
      <c r="F788" s="1"/>
      <c r="G788" s="2"/>
      <c r="H788" s="2"/>
      <c r="I788" s="38"/>
      <c r="J788" s="38"/>
      <c r="K788" s="38"/>
      <c r="L788" s="38"/>
      <c r="M788" s="38"/>
      <c r="N788" s="38"/>
      <c r="O788" s="38"/>
      <c r="P788" s="38"/>
      <c r="Q788" s="38"/>
      <c r="R788" s="38"/>
      <c r="S788" s="38"/>
      <c r="T788" s="38"/>
      <c r="U788" s="38"/>
      <c r="V788" s="38"/>
      <c r="X788" s="161" t="s">
        <v>3</v>
      </c>
      <c r="Y788" s="161"/>
      <c r="Z788" s="71">
        <f>IF(SUM(S242:S243)=0,0,+(SUM(S242:S243)/Z786))</f>
        <v>0</v>
      </c>
      <c r="AA788" s="77"/>
      <c r="AB788" s="77"/>
      <c r="AC788" s="77"/>
    </row>
    <row r="789" spans="1:29" ht="22.5" hidden="1" customHeight="1" thickBot="1" x14ac:dyDescent="0.25">
      <c r="A789" s="36"/>
      <c r="B789" s="44"/>
      <c r="C789" s="44"/>
      <c r="D789" s="44"/>
      <c r="E789" s="40"/>
      <c r="F789" s="1"/>
      <c r="G789" s="2"/>
      <c r="H789" s="2"/>
      <c r="I789" s="38"/>
      <c r="J789" s="38"/>
      <c r="K789" s="38"/>
      <c r="L789" s="38"/>
      <c r="M789" s="38"/>
      <c r="N789" s="38"/>
      <c r="O789" s="38"/>
      <c r="P789" s="38"/>
      <c r="Q789" s="38"/>
      <c r="R789" s="38"/>
      <c r="S789" s="38"/>
      <c r="T789" s="38"/>
      <c r="U789" s="38"/>
      <c r="V789" s="38"/>
      <c r="X789" s="161" t="s">
        <v>2464</v>
      </c>
      <c r="Y789" s="161"/>
      <c r="Z789" s="72">
        <f>IF(SUM(R242:R243)=0,0,+(SUM(R242:R243)/Z787))</f>
        <v>0</v>
      </c>
      <c r="AA789" s="77"/>
      <c r="AB789" s="77"/>
      <c r="AC789" s="77"/>
    </row>
    <row r="790" spans="1:29" ht="22.5" hidden="1" customHeight="1" thickBot="1" x14ac:dyDescent="0.25">
      <c r="A790" s="36"/>
      <c r="B790" s="44"/>
      <c r="C790" s="44"/>
      <c r="D790" s="44"/>
      <c r="E790" s="40"/>
      <c r="F790" s="1"/>
      <c r="G790" s="2"/>
      <c r="H790" s="2"/>
      <c r="I790" s="38"/>
      <c r="J790" s="38"/>
      <c r="K790" s="38"/>
      <c r="L790" s="38"/>
      <c r="M790" s="38"/>
      <c r="N790" s="38"/>
      <c r="O790" s="38"/>
      <c r="P790" s="38"/>
      <c r="Q790" s="38"/>
      <c r="R790" s="38"/>
      <c r="S790" s="38"/>
      <c r="T790" s="38"/>
      <c r="U790" s="38"/>
      <c r="V790" s="38"/>
      <c r="X790" s="39"/>
      <c r="Y790" s="39"/>
      <c r="Z790" s="70"/>
      <c r="AA790" s="77"/>
      <c r="AB790" s="77"/>
      <c r="AC790" s="77"/>
    </row>
    <row r="791" spans="1:29" ht="18" hidden="1" customHeight="1" thickBot="1" x14ac:dyDescent="0.25">
      <c r="A791" s="36"/>
      <c r="B791" s="44"/>
      <c r="C791" s="44"/>
      <c r="D791" s="44"/>
      <c r="E791" s="40"/>
      <c r="F791" s="1"/>
      <c r="G791" s="2"/>
      <c r="H791" s="2"/>
      <c r="I791" s="38"/>
      <c r="J791" s="38"/>
      <c r="K791" s="38"/>
      <c r="L791" s="38"/>
      <c r="M791" s="38"/>
      <c r="N791" s="38"/>
      <c r="O791" s="38"/>
      <c r="P791" s="38"/>
      <c r="Q791" s="38"/>
      <c r="R791" s="38"/>
      <c r="S791" s="38"/>
      <c r="T791" s="38"/>
      <c r="U791" s="38"/>
      <c r="V791" s="38"/>
      <c r="X791" s="163" t="s">
        <v>1565</v>
      </c>
      <c r="Y791" s="163"/>
      <c r="Z791" s="163"/>
      <c r="AA791" s="77"/>
      <c r="AB791" s="77"/>
      <c r="AC791" s="77"/>
    </row>
    <row r="792" spans="1:29" ht="18" hidden="1" customHeight="1" thickBot="1" x14ac:dyDescent="0.25">
      <c r="A792" s="36"/>
      <c r="B792" s="44"/>
      <c r="C792" s="44"/>
      <c r="D792" s="44"/>
      <c r="E792" s="40"/>
      <c r="F792" s="1"/>
      <c r="G792" s="2"/>
      <c r="H792" s="2"/>
      <c r="I792" s="38"/>
      <c r="J792" s="38"/>
      <c r="K792" s="38"/>
      <c r="L792" s="38"/>
      <c r="M792" s="38"/>
      <c r="N792" s="38"/>
      <c r="O792" s="38"/>
      <c r="P792" s="38"/>
      <c r="Q792" s="38"/>
      <c r="R792" s="38"/>
      <c r="S792" s="38"/>
      <c r="T792" s="38"/>
      <c r="U792" s="38"/>
      <c r="V792" s="38"/>
      <c r="X792" s="163"/>
      <c r="Y792" s="163"/>
      <c r="Z792" s="163"/>
      <c r="AA792" s="77"/>
      <c r="AB792" s="77"/>
      <c r="AC792" s="77"/>
    </row>
    <row r="793" spans="1:29" ht="22.5" hidden="1" customHeight="1" thickBot="1" x14ac:dyDescent="0.25">
      <c r="A793" s="36"/>
      <c r="B793" s="44"/>
      <c r="C793" s="44"/>
      <c r="D793" s="44"/>
      <c r="E793" s="40"/>
      <c r="F793" s="1"/>
      <c r="G793" s="2"/>
      <c r="H793" s="2"/>
      <c r="I793" s="38"/>
      <c r="J793" s="38"/>
      <c r="K793" s="38"/>
      <c r="L793" s="38"/>
      <c r="M793" s="38"/>
      <c r="N793" s="38"/>
      <c r="O793" s="38"/>
      <c r="P793" s="38"/>
      <c r="Q793" s="38"/>
      <c r="R793" s="38"/>
      <c r="S793" s="38"/>
      <c r="T793" s="38"/>
      <c r="U793" s="38"/>
      <c r="V793" s="38"/>
      <c r="X793" s="161" t="s">
        <v>1</v>
      </c>
      <c r="Y793" s="161"/>
      <c r="Z793" s="67">
        <f>SUM(T244:T252)</f>
        <v>179.71428571428572</v>
      </c>
      <c r="AA793" s="77"/>
      <c r="AB793" s="77"/>
      <c r="AC793" s="77"/>
    </row>
    <row r="794" spans="1:29" ht="22.5" hidden="1" customHeight="1" thickBot="1" x14ac:dyDescent="0.25">
      <c r="A794" s="36"/>
      <c r="B794" s="44"/>
      <c r="C794" s="44"/>
      <c r="D794" s="44"/>
      <c r="E794" s="40"/>
      <c r="F794" s="1"/>
      <c r="G794" s="2"/>
      <c r="H794" s="2"/>
      <c r="I794" s="38"/>
      <c r="J794" s="38"/>
      <c r="K794" s="38"/>
      <c r="L794" s="38"/>
      <c r="M794" s="38"/>
      <c r="N794" s="38"/>
      <c r="O794" s="38"/>
      <c r="P794" s="38"/>
      <c r="Q794" s="38"/>
      <c r="R794" s="38"/>
      <c r="S794" s="38"/>
      <c r="T794" s="38"/>
      <c r="U794" s="38"/>
      <c r="V794" s="38"/>
      <c r="X794" s="161" t="s">
        <v>2</v>
      </c>
      <c r="Y794" s="161"/>
      <c r="Z794" s="67">
        <f>SUM(N244:N252)</f>
        <v>179.71428571428572</v>
      </c>
      <c r="AA794" s="77"/>
      <c r="AB794" s="77"/>
      <c r="AC794" s="77"/>
    </row>
    <row r="795" spans="1:29" ht="22.5" hidden="1" customHeight="1" thickBot="1" x14ac:dyDescent="0.25">
      <c r="A795" s="36"/>
      <c r="B795" s="44"/>
      <c r="C795" s="44"/>
      <c r="D795" s="44"/>
      <c r="E795" s="40"/>
      <c r="F795" s="1"/>
      <c r="G795" s="2"/>
      <c r="H795" s="2"/>
      <c r="I795" s="38"/>
      <c r="J795" s="38"/>
      <c r="K795" s="38"/>
      <c r="L795" s="38"/>
      <c r="M795" s="38"/>
      <c r="N795" s="38"/>
      <c r="O795" s="38"/>
      <c r="P795" s="38"/>
      <c r="Q795" s="38"/>
      <c r="R795" s="38"/>
      <c r="S795" s="38"/>
      <c r="T795" s="38"/>
      <c r="U795" s="38"/>
      <c r="V795" s="38"/>
      <c r="X795" s="161" t="s">
        <v>3</v>
      </c>
      <c r="Y795" s="161"/>
      <c r="Z795" s="68">
        <f>IF(SUM(S244:S252)=0,0,+(SUM(S244:S252)/Z793))</f>
        <v>0.71677265500794907</v>
      </c>
      <c r="AA795" s="77"/>
      <c r="AB795" s="77"/>
      <c r="AC795" s="77"/>
    </row>
    <row r="796" spans="1:29" ht="22.5" hidden="1" customHeight="1" thickBot="1" x14ac:dyDescent="0.25">
      <c r="A796" s="36"/>
      <c r="B796" s="44"/>
      <c r="C796" s="44"/>
      <c r="D796" s="44"/>
      <c r="E796" s="40"/>
      <c r="F796" s="1"/>
      <c r="G796" s="2"/>
      <c r="H796" s="2"/>
      <c r="I796" s="38"/>
      <c r="J796" s="38"/>
      <c r="K796" s="38"/>
      <c r="L796" s="38"/>
      <c r="M796" s="38"/>
      <c r="N796" s="38"/>
      <c r="O796" s="38"/>
      <c r="P796" s="38"/>
      <c r="Q796" s="38"/>
      <c r="R796" s="38"/>
      <c r="S796" s="38"/>
      <c r="T796" s="38"/>
      <c r="U796" s="38"/>
      <c r="V796" s="38"/>
      <c r="X796" s="161" t="s">
        <v>2464</v>
      </c>
      <c r="Y796" s="161"/>
      <c r="Z796" s="73">
        <f>IF(SUM(R244:R252)=0,0,+(SUM(R244:R252)/Z794))</f>
        <v>0.71677265500794907</v>
      </c>
      <c r="AA796" s="77"/>
      <c r="AB796" s="77"/>
      <c r="AC796" s="77"/>
    </row>
    <row r="797" spans="1:29" ht="22.5" hidden="1" customHeight="1" thickBot="1" x14ac:dyDescent="0.25">
      <c r="A797" s="36"/>
      <c r="B797" s="44"/>
      <c r="C797" s="44"/>
      <c r="D797" s="44"/>
      <c r="E797" s="40"/>
      <c r="F797" s="1"/>
      <c r="G797" s="2"/>
      <c r="H797" s="2"/>
      <c r="I797" s="38"/>
      <c r="J797" s="38"/>
      <c r="K797" s="38"/>
      <c r="L797" s="38"/>
      <c r="M797" s="38"/>
      <c r="N797" s="38"/>
      <c r="O797" s="38"/>
      <c r="P797" s="38"/>
      <c r="Q797" s="38"/>
      <c r="R797" s="38"/>
      <c r="S797" s="38"/>
      <c r="T797" s="38"/>
      <c r="U797" s="38"/>
      <c r="V797" s="38"/>
      <c r="X797" s="39"/>
      <c r="Y797" s="39"/>
      <c r="Z797" s="70"/>
      <c r="AA797" s="77"/>
      <c r="AB797" s="77"/>
      <c r="AC797" s="77"/>
    </row>
    <row r="798" spans="1:29" ht="18.75" hidden="1" customHeight="1" thickBot="1" x14ac:dyDescent="0.25">
      <c r="A798" s="36"/>
      <c r="B798" s="44"/>
      <c r="C798" s="44"/>
      <c r="D798" s="44"/>
      <c r="E798" s="40"/>
      <c r="F798" s="1"/>
      <c r="G798" s="2"/>
      <c r="H798" s="2"/>
      <c r="I798" s="38"/>
      <c r="J798" s="38"/>
      <c r="K798" s="38"/>
      <c r="L798" s="38"/>
      <c r="M798" s="38"/>
      <c r="N798" s="38"/>
      <c r="O798" s="38"/>
      <c r="P798" s="38"/>
      <c r="Q798" s="38"/>
      <c r="R798" s="38"/>
      <c r="S798" s="38"/>
      <c r="T798" s="38"/>
      <c r="U798" s="38"/>
      <c r="V798" s="38"/>
      <c r="X798" s="163" t="s">
        <v>1248</v>
      </c>
      <c r="Y798" s="163"/>
      <c r="Z798" s="163"/>
      <c r="AA798" s="77"/>
      <c r="AB798" s="77"/>
      <c r="AC798" s="77"/>
    </row>
    <row r="799" spans="1:29" ht="18" hidden="1" customHeight="1" thickBot="1" x14ac:dyDescent="0.25">
      <c r="A799" s="36"/>
      <c r="B799" s="44"/>
      <c r="C799" s="44"/>
      <c r="D799" s="44"/>
      <c r="E799" s="40"/>
      <c r="F799" s="1"/>
      <c r="G799" s="2"/>
      <c r="H799" s="2"/>
      <c r="I799" s="38"/>
      <c r="J799" s="38"/>
      <c r="K799" s="38"/>
      <c r="L799" s="38"/>
      <c r="M799" s="38"/>
      <c r="N799" s="38"/>
      <c r="O799" s="38"/>
      <c r="P799" s="38"/>
      <c r="Q799" s="38"/>
      <c r="R799" s="38"/>
      <c r="S799" s="38"/>
      <c r="T799" s="38"/>
      <c r="U799" s="38"/>
      <c r="V799" s="38"/>
      <c r="X799" s="163"/>
      <c r="Y799" s="163"/>
      <c r="Z799" s="163"/>
      <c r="AA799" s="77"/>
      <c r="AB799" s="77"/>
      <c r="AC799" s="77"/>
    </row>
    <row r="800" spans="1:29" ht="22.5" hidden="1" customHeight="1" thickBot="1" x14ac:dyDescent="0.25">
      <c r="A800" s="36"/>
      <c r="B800" s="44"/>
      <c r="C800" s="44"/>
      <c r="D800" s="44"/>
      <c r="E800" s="40"/>
      <c r="F800" s="1"/>
      <c r="G800" s="2"/>
      <c r="H800" s="2"/>
      <c r="I800" s="38"/>
      <c r="J800" s="38"/>
      <c r="K800" s="38"/>
      <c r="L800" s="38"/>
      <c r="M800" s="38"/>
      <c r="N800" s="38"/>
      <c r="O800" s="38"/>
      <c r="P800" s="38"/>
      <c r="Q800" s="38"/>
      <c r="R800" s="38"/>
      <c r="S800" s="38"/>
      <c r="T800" s="38"/>
      <c r="U800" s="38"/>
      <c r="V800" s="38"/>
      <c r="X800" s="161" t="s">
        <v>1</v>
      </c>
      <c r="Y800" s="161"/>
      <c r="Z800" s="67">
        <f>SUM(T253:T256)</f>
        <v>89.285714285714292</v>
      </c>
      <c r="AA800" s="77"/>
      <c r="AB800" s="77"/>
      <c r="AC800" s="77"/>
    </row>
    <row r="801" spans="1:29" ht="22.5" hidden="1" customHeight="1" thickBot="1" x14ac:dyDescent="0.25">
      <c r="A801" s="36"/>
      <c r="B801" s="44"/>
      <c r="C801" s="44"/>
      <c r="D801" s="44"/>
      <c r="E801" s="40"/>
      <c r="F801" s="1"/>
      <c r="G801" s="2"/>
      <c r="H801" s="2"/>
      <c r="I801" s="38"/>
      <c r="J801" s="38"/>
      <c r="K801" s="38"/>
      <c r="L801" s="38"/>
      <c r="M801" s="38"/>
      <c r="N801" s="38"/>
      <c r="O801" s="38"/>
      <c r="P801" s="38"/>
      <c r="Q801" s="38"/>
      <c r="R801" s="38"/>
      <c r="S801" s="38"/>
      <c r="T801" s="38"/>
      <c r="U801" s="38"/>
      <c r="V801" s="38"/>
      <c r="X801" s="161" t="s">
        <v>2</v>
      </c>
      <c r="Y801" s="161"/>
      <c r="Z801" s="67">
        <f>SUM(N253:N256)</f>
        <v>89.285714285714292</v>
      </c>
      <c r="AA801" s="77"/>
      <c r="AB801" s="77"/>
      <c r="AC801" s="77"/>
    </row>
    <row r="802" spans="1:29" ht="22.5" hidden="1" customHeight="1" thickBot="1" x14ac:dyDescent="0.25">
      <c r="A802" s="36"/>
      <c r="B802" s="44"/>
      <c r="C802" s="44"/>
      <c r="D802" s="44"/>
      <c r="E802" s="40"/>
      <c r="F802" s="1"/>
      <c r="G802" s="2"/>
      <c r="H802" s="2"/>
      <c r="I802" s="38"/>
      <c r="J802" s="38"/>
      <c r="K802" s="38"/>
      <c r="L802" s="38"/>
      <c r="M802" s="38"/>
      <c r="N802" s="38"/>
      <c r="O802" s="38"/>
      <c r="P802" s="38"/>
      <c r="Q802" s="38"/>
      <c r="R802" s="38"/>
      <c r="S802" s="38"/>
      <c r="T802" s="38"/>
      <c r="U802" s="38"/>
      <c r="V802" s="38"/>
      <c r="X802" s="161" t="s">
        <v>3</v>
      </c>
      <c r="Y802" s="161"/>
      <c r="Z802" s="68">
        <f>IF(SUM(S253:S256)=0,0,+(SUM(S253:S256)/Z800))</f>
        <v>0.58863999999999983</v>
      </c>
      <c r="AA802" s="77"/>
      <c r="AB802" s="77"/>
      <c r="AC802" s="77"/>
    </row>
    <row r="803" spans="1:29" ht="22.5" hidden="1" customHeight="1" thickBot="1" x14ac:dyDescent="0.25">
      <c r="A803" s="36"/>
      <c r="B803" s="44"/>
      <c r="C803" s="44"/>
      <c r="D803" s="44"/>
      <c r="E803" s="40"/>
      <c r="F803" s="1"/>
      <c r="G803" s="2"/>
      <c r="H803" s="2"/>
      <c r="I803" s="38"/>
      <c r="J803" s="38"/>
      <c r="K803" s="38"/>
      <c r="L803" s="38"/>
      <c r="M803" s="38"/>
      <c r="N803" s="38"/>
      <c r="O803" s="38"/>
      <c r="P803" s="38"/>
      <c r="Q803" s="38"/>
      <c r="R803" s="38"/>
      <c r="S803" s="38"/>
      <c r="T803" s="38"/>
      <c r="U803" s="38"/>
      <c r="V803" s="38"/>
      <c r="X803" s="161" t="s">
        <v>2464</v>
      </c>
      <c r="Y803" s="161"/>
      <c r="Z803" s="73">
        <f>IF(SUM(R253:R256)=0,0,+(SUM(R253:R256)/Z801))</f>
        <v>0.58863999999999983</v>
      </c>
      <c r="AA803" s="77"/>
      <c r="AB803" s="77"/>
      <c r="AC803" s="77"/>
    </row>
    <row r="804" spans="1:29" ht="22.5" hidden="1" customHeight="1" thickBot="1" x14ac:dyDescent="0.25">
      <c r="A804" s="36"/>
      <c r="B804" s="44"/>
      <c r="C804" s="44"/>
      <c r="D804" s="44"/>
      <c r="E804" s="40"/>
      <c r="F804" s="1"/>
      <c r="G804" s="2"/>
      <c r="H804" s="2"/>
      <c r="I804" s="38"/>
      <c r="J804" s="38"/>
      <c r="K804" s="38"/>
      <c r="L804" s="38"/>
      <c r="M804" s="38"/>
      <c r="N804" s="38"/>
      <c r="O804" s="38"/>
      <c r="P804" s="38"/>
      <c r="Q804" s="38"/>
      <c r="R804" s="38"/>
      <c r="S804" s="38"/>
      <c r="T804" s="38"/>
      <c r="U804" s="38"/>
      <c r="V804" s="38"/>
      <c r="X804" s="39"/>
      <c r="Y804" s="39"/>
      <c r="Z804" s="70"/>
      <c r="AA804" s="77"/>
      <c r="AB804" s="77"/>
      <c r="AC804" s="77"/>
    </row>
    <row r="805" spans="1:29" ht="13.5" hidden="1" thickBot="1" x14ac:dyDescent="0.25">
      <c r="A805" s="36"/>
      <c r="B805" s="44"/>
      <c r="C805" s="44"/>
      <c r="D805" s="44"/>
      <c r="E805" s="40"/>
      <c r="F805" s="1"/>
      <c r="G805" s="2"/>
      <c r="H805" s="2"/>
      <c r="I805" s="38"/>
      <c r="J805" s="38"/>
      <c r="K805" s="38"/>
      <c r="L805" s="38"/>
      <c r="M805" s="38"/>
      <c r="N805" s="38"/>
      <c r="O805" s="38"/>
      <c r="P805" s="38"/>
      <c r="Q805" s="38"/>
      <c r="R805" s="38"/>
      <c r="S805" s="38"/>
      <c r="T805" s="38"/>
      <c r="U805" s="38"/>
      <c r="V805" s="38"/>
      <c r="X805" s="163" t="s">
        <v>1098</v>
      </c>
      <c r="Y805" s="163"/>
      <c r="Z805" s="163"/>
      <c r="AA805" s="77"/>
      <c r="AB805" s="77"/>
      <c r="AC805" s="77"/>
    </row>
    <row r="806" spans="1:29" ht="13.5" hidden="1" thickBot="1" x14ac:dyDescent="0.25">
      <c r="A806" s="36"/>
      <c r="B806" s="44"/>
      <c r="C806" s="44"/>
      <c r="D806" s="44"/>
      <c r="E806" s="40"/>
      <c r="F806" s="1"/>
      <c r="G806" s="2"/>
      <c r="H806" s="2"/>
      <c r="I806" s="38"/>
      <c r="J806" s="38"/>
      <c r="K806" s="38"/>
      <c r="L806" s="38"/>
      <c r="M806" s="38"/>
      <c r="N806" s="38"/>
      <c r="O806" s="38"/>
      <c r="P806" s="38"/>
      <c r="Q806" s="38"/>
      <c r="R806" s="38"/>
      <c r="S806" s="38"/>
      <c r="T806" s="38"/>
      <c r="U806" s="38"/>
      <c r="V806" s="38"/>
      <c r="X806" s="163"/>
      <c r="Y806" s="163"/>
      <c r="Z806" s="163"/>
      <c r="AA806" s="77"/>
      <c r="AB806" s="77"/>
      <c r="AC806" s="77"/>
    </row>
    <row r="807" spans="1:29" ht="22.5" hidden="1" customHeight="1" thickBot="1" x14ac:dyDescent="0.25">
      <c r="A807" s="36"/>
      <c r="B807" s="44"/>
      <c r="C807" s="44"/>
      <c r="D807" s="44"/>
      <c r="E807" s="40"/>
      <c r="F807" s="1"/>
      <c r="G807" s="2"/>
      <c r="H807" s="2"/>
      <c r="I807" s="38"/>
      <c r="J807" s="38"/>
      <c r="K807" s="38"/>
      <c r="L807" s="38"/>
      <c r="M807" s="38"/>
      <c r="N807" s="38"/>
      <c r="O807" s="38"/>
      <c r="P807" s="38"/>
      <c r="Q807" s="38"/>
      <c r="R807" s="38"/>
      <c r="S807" s="38"/>
      <c r="T807" s="38"/>
      <c r="U807" s="38"/>
      <c r="V807" s="38"/>
      <c r="X807" s="161" t="s">
        <v>1</v>
      </c>
      <c r="Y807" s="161"/>
      <c r="Z807" s="67">
        <f>SUM(T257:T258)</f>
        <v>71.857142857142861</v>
      </c>
      <c r="AA807" s="77"/>
      <c r="AB807" s="77"/>
      <c r="AC807" s="77"/>
    </row>
    <row r="808" spans="1:29" ht="22.5" hidden="1" customHeight="1" thickBot="1" x14ac:dyDescent="0.25">
      <c r="A808" s="36"/>
      <c r="B808" s="44"/>
      <c r="C808" s="44"/>
      <c r="D808" s="44"/>
      <c r="E808" s="40"/>
      <c r="F808" s="1"/>
      <c r="G808" s="2"/>
      <c r="H808" s="2"/>
      <c r="I808" s="38"/>
      <c r="J808" s="38"/>
      <c r="K808" s="38"/>
      <c r="L808" s="38"/>
      <c r="M808" s="38"/>
      <c r="N808" s="38"/>
      <c r="O808" s="38"/>
      <c r="P808" s="38"/>
      <c r="Q808" s="38"/>
      <c r="R808" s="38"/>
      <c r="S808" s="38"/>
      <c r="T808" s="38"/>
      <c r="U808" s="38"/>
      <c r="V808" s="38"/>
      <c r="X808" s="161" t="s">
        <v>2</v>
      </c>
      <c r="Y808" s="161"/>
      <c r="Z808" s="67">
        <f>SUM(N257:N258)</f>
        <v>71.857142857142861</v>
      </c>
      <c r="AA808" s="77"/>
      <c r="AB808" s="77"/>
      <c r="AC808" s="77"/>
    </row>
    <row r="809" spans="1:29" ht="22.5" hidden="1" customHeight="1" thickBot="1" x14ac:dyDescent="0.25">
      <c r="A809" s="36"/>
      <c r="B809" s="44"/>
      <c r="C809" s="44"/>
      <c r="D809" s="44"/>
      <c r="E809" s="40"/>
      <c r="F809" s="1"/>
      <c r="G809" s="2"/>
      <c r="H809" s="2"/>
      <c r="I809" s="38"/>
      <c r="J809" s="38"/>
      <c r="K809" s="38"/>
      <c r="L809" s="38"/>
      <c r="M809" s="38"/>
      <c r="N809" s="38"/>
      <c r="O809" s="38"/>
      <c r="P809" s="38"/>
      <c r="Q809" s="38"/>
      <c r="R809" s="38"/>
      <c r="S809" s="38"/>
      <c r="T809" s="38"/>
      <c r="U809" s="38"/>
      <c r="V809" s="38"/>
      <c r="X809" s="161" t="s">
        <v>3</v>
      </c>
      <c r="Y809" s="161"/>
      <c r="Z809" s="68">
        <f>IF(SUM(S257:S258)=0,0,+(SUM(S257:S258)/Z807))</f>
        <v>1</v>
      </c>
      <c r="AA809" s="77"/>
      <c r="AB809" s="77"/>
      <c r="AC809" s="77"/>
    </row>
    <row r="810" spans="1:29" ht="22.5" hidden="1" customHeight="1" thickBot="1" x14ac:dyDescent="0.25">
      <c r="A810" s="36"/>
      <c r="B810" s="44"/>
      <c r="C810" s="44"/>
      <c r="D810" s="44"/>
      <c r="E810" s="40"/>
      <c r="F810" s="1"/>
      <c r="G810" s="2"/>
      <c r="H810" s="2"/>
      <c r="I810" s="38"/>
      <c r="J810" s="38"/>
      <c r="K810" s="38"/>
      <c r="L810" s="38"/>
      <c r="M810" s="38"/>
      <c r="N810" s="38"/>
      <c r="O810" s="38"/>
      <c r="P810" s="38"/>
      <c r="Q810" s="38"/>
      <c r="R810" s="38"/>
      <c r="S810" s="38"/>
      <c r="T810" s="38"/>
      <c r="U810" s="38"/>
      <c r="V810" s="38"/>
      <c r="X810" s="161" t="s">
        <v>2464</v>
      </c>
      <c r="Y810" s="161"/>
      <c r="Z810" s="73">
        <f>IF(SUM(R257:R258)=0,0,+(SUM(R257:R258)/Z808))</f>
        <v>1</v>
      </c>
      <c r="AA810" s="77"/>
      <c r="AB810" s="77"/>
      <c r="AC810" s="77"/>
    </row>
    <row r="811" spans="1:29" ht="13.5" hidden="1" thickBot="1" x14ac:dyDescent="0.25">
      <c r="A811" s="36"/>
      <c r="B811" s="44"/>
      <c r="C811" s="44"/>
      <c r="D811" s="44"/>
      <c r="E811" s="40"/>
      <c r="F811" s="1"/>
      <c r="G811" s="2"/>
      <c r="H811" s="2"/>
      <c r="I811" s="38"/>
      <c r="J811" s="38"/>
      <c r="K811" s="38"/>
      <c r="L811" s="38"/>
      <c r="M811" s="38"/>
      <c r="N811" s="38"/>
      <c r="O811" s="38"/>
      <c r="P811" s="38"/>
      <c r="Q811" s="38"/>
      <c r="R811" s="38"/>
      <c r="S811" s="38"/>
      <c r="T811" s="38"/>
      <c r="U811" s="38"/>
      <c r="V811" s="38"/>
      <c r="X811" s="39"/>
      <c r="Y811" s="39"/>
      <c r="Z811" s="70"/>
      <c r="AA811" s="77"/>
      <c r="AB811" s="77"/>
      <c r="AC811" s="77"/>
    </row>
    <row r="812" spans="1:29" ht="13.5" hidden="1" thickBot="1" x14ac:dyDescent="0.25">
      <c r="A812" s="36"/>
      <c r="B812" s="44"/>
      <c r="C812" s="44"/>
      <c r="D812" s="44"/>
      <c r="E812" s="40"/>
      <c r="F812" s="1"/>
      <c r="G812" s="2"/>
      <c r="H812" s="2"/>
      <c r="I812" s="38"/>
      <c r="J812" s="38"/>
      <c r="K812" s="38"/>
      <c r="L812" s="38"/>
      <c r="M812" s="38"/>
      <c r="N812" s="38"/>
      <c r="O812" s="38"/>
      <c r="P812" s="38"/>
      <c r="Q812" s="38"/>
      <c r="R812" s="38"/>
      <c r="S812" s="38"/>
      <c r="T812" s="38"/>
      <c r="U812" s="38"/>
      <c r="V812" s="38"/>
      <c r="X812" s="163" t="s">
        <v>1083</v>
      </c>
      <c r="Y812" s="163"/>
      <c r="Z812" s="163"/>
      <c r="AA812" s="77"/>
      <c r="AB812" s="77"/>
      <c r="AC812" s="77"/>
    </row>
    <row r="813" spans="1:29" ht="13.5" hidden="1" thickBot="1" x14ac:dyDescent="0.25">
      <c r="A813" s="36"/>
      <c r="B813" s="44"/>
      <c r="C813" s="44"/>
      <c r="D813" s="44"/>
      <c r="E813" s="40"/>
      <c r="F813" s="1"/>
      <c r="G813" s="2"/>
      <c r="H813" s="2"/>
      <c r="I813" s="38"/>
      <c r="J813" s="38"/>
      <c r="K813" s="38"/>
      <c r="L813" s="38"/>
      <c r="M813" s="38"/>
      <c r="N813" s="38"/>
      <c r="O813" s="38"/>
      <c r="P813" s="38"/>
      <c r="Q813" s="38"/>
      <c r="R813" s="38"/>
      <c r="S813" s="38"/>
      <c r="T813" s="38"/>
      <c r="U813" s="38"/>
      <c r="V813" s="38"/>
      <c r="X813" s="163"/>
      <c r="Y813" s="163"/>
      <c r="Z813" s="163"/>
      <c r="AA813" s="77"/>
      <c r="AB813" s="77"/>
      <c r="AC813" s="77"/>
    </row>
    <row r="814" spans="1:29" ht="22.5" hidden="1" customHeight="1" thickBot="1" x14ac:dyDescent="0.25">
      <c r="A814" s="36"/>
      <c r="B814" s="44"/>
      <c r="C814" s="44"/>
      <c r="D814" s="44"/>
      <c r="E814" s="40"/>
      <c r="F814" s="1"/>
      <c r="G814" s="2"/>
      <c r="H814" s="2"/>
      <c r="I814" s="38"/>
      <c r="J814" s="38"/>
      <c r="K814" s="38"/>
      <c r="L814" s="38"/>
      <c r="M814" s="38"/>
      <c r="N814" s="38"/>
      <c r="O814" s="38"/>
      <c r="P814" s="38"/>
      <c r="Q814" s="38"/>
      <c r="R814" s="38"/>
      <c r="S814" s="38"/>
      <c r="T814" s="38"/>
      <c r="U814" s="38"/>
      <c r="V814" s="38"/>
      <c r="X814" s="161" t="s">
        <v>1</v>
      </c>
      <c r="Y814" s="161"/>
      <c r="Z814" s="67">
        <f>SUM(T259:T292)</f>
        <v>924</v>
      </c>
      <c r="AA814" s="77"/>
      <c r="AB814" s="77"/>
      <c r="AC814" s="77"/>
    </row>
    <row r="815" spans="1:29" ht="22.5" hidden="1" customHeight="1" thickBot="1" x14ac:dyDescent="0.25">
      <c r="A815" s="36"/>
      <c r="B815" s="44"/>
      <c r="C815" s="44"/>
      <c r="D815" s="44"/>
      <c r="E815" s="40"/>
      <c r="F815" s="1"/>
      <c r="G815" s="2"/>
      <c r="H815" s="2"/>
      <c r="I815" s="38"/>
      <c r="J815" s="38"/>
      <c r="K815" s="38"/>
      <c r="L815" s="38"/>
      <c r="M815" s="38"/>
      <c r="N815" s="38"/>
      <c r="O815" s="38"/>
      <c r="P815" s="38"/>
      <c r="Q815" s="38"/>
      <c r="R815" s="38"/>
      <c r="S815" s="38"/>
      <c r="T815" s="38"/>
      <c r="U815" s="38"/>
      <c r="V815" s="38"/>
      <c r="X815" s="161" t="s">
        <v>2</v>
      </c>
      <c r="Y815" s="161"/>
      <c r="Z815" s="67">
        <f>SUM(N259:N292)</f>
        <v>924</v>
      </c>
      <c r="AA815" s="77"/>
      <c r="AB815" s="77"/>
      <c r="AC815" s="77"/>
    </row>
    <row r="816" spans="1:29" ht="22.5" hidden="1" customHeight="1" thickBot="1" x14ac:dyDescent="0.25">
      <c r="A816" s="36"/>
      <c r="B816" s="44"/>
      <c r="C816" s="44"/>
      <c r="D816" s="44"/>
      <c r="E816" s="40"/>
      <c r="F816" s="1"/>
      <c r="G816" s="2"/>
      <c r="H816" s="2"/>
      <c r="I816" s="38"/>
      <c r="J816" s="38"/>
      <c r="K816" s="38"/>
      <c r="L816" s="38"/>
      <c r="M816" s="38"/>
      <c r="N816" s="38"/>
      <c r="O816" s="38"/>
      <c r="P816" s="38"/>
      <c r="Q816" s="38"/>
      <c r="R816" s="38"/>
      <c r="S816" s="38"/>
      <c r="T816" s="38"/>
      <c r="U816" s="38"/>
      <c r="V816" s="38"/>
      <c r="X816" s="161" t="s">
        <v>3</v>
      </c>
      <c r="Y816" s="161"/>
      <c r="Z816" s="68">
        <f>IF(SUM(S259:S292)=0,0,+(SUM(S259:S292)/Z814))</f>
        <v>0.6433689463246115</v>
      </c>
      <c r="AA816" s="77"/>
      <c r="AB816" s="77"/>
      <c r="AC816" s="77"/>
    </row>
    <row r="817" spans="1:29" ht="22.5" hidden="1" customHeight="1" thickBot="1" x14ac:dyDescent="0.25">
      <c r="A817" s="36"/>
      <c r="B817" s="44"/>
      <c r="C817" s="44"/>
      <c r="D817" s="44"/>
      <c r="E817" s="40"/>
      <c r="F817" s="1"/>
      <c r="G817" s="2"/>
      <c r="H817" s="2"/>
      <c r="I817" s="38"/>
      <c r="J817" s="38"/>
      <c r="K817" s="38"/>
      <c r="L817" s="38"/>
      <c r="M817" s="38"/>
      <c r="N817" s="38"/>
      <c r="O817" s="38"/>
      <c r="P817" s="38"/>
      <c r="Q817" s="38"/>
      <c r="R817" s="38"/>
      <c r="S817" s="38"/>
      <c r="T817" s="38"/>
      <c r="U817" s="38"/>
      <c r="V817" s="38"/>
      <c r="X817" s="161" t="s">
        <v>2464</v>
      </c>
      <c r="Y817" s="161"/>
      <c r="Z817" s="73">
        <f>IF(SUM(R259:R292)=0,0,+(SUM(R259:R292)/Z815))</f>
        <v>0.6433689463246115</v>
      </c>
      <c r="AA817" s="77"/>
      <c r="AB817" s="77"/>
      <c r="AC817" s="77"/>
    </row>
    <row r="818" spans="1:29" ht="13.5" hidden="1" thickBot="1" x14ac:dyDescent="0.25">
      <c r="A818" s="36"/>
      <c r="B818" s="44"/>
      <c r="C818" s="44"/>
      <c r="D818" s="44"/>
      <c r="E818" s="40"/>
      <c r="F818" s="1"/>
      <c r="G818" s="2"/>
      <c r="H818" s="2"/>
      <c r="I818" s="38"/>
      <c r="J818" s="38"/>
      <c r="K818" s="38"/>
      <c r="L818" s="38"/>
      <c r="M818" s="38"/>
      <c r="N818" s="38"/>
      <c r="O818" s="38"/>
      <c r="P818" s="38"/>
      <c r="Q818" s="38"/>
      <c r="R818" s="38"/>
      <c r="S818" s="38"/>
      <c r="T818" s="38"/>
      <c r="U818" s="38"/>
      <c r="V818" s="38"/>
      <c r="X818" s="39"/>
      <c r="Y818" s="39"/>
      <c r="Z818" s="70"/>
      <c r="AA818" s="77"/>
      <c r="AB818" s="77"/>
      <c r="AC818" s="77"/>
    </row>
    <row r="819" spans="1:29" ht="13.5" hidden="1" thickBot="1" x14ac:dyDescent="0.25">
      <c r="A819" s="36"/>
      <c r="B819" s="44"/>
      <c r="C819" s="44"/>
      <c r="D819" s="44"/>
      <c r="E819" s="40"/>
      <c r="F819" s="1"/>
      <c r="G819" s="2"/>
      <c r="H819" s="2"/>
      <c r="I819" s="38"/>
      <c r="J819" s="38"/>
      <c r="K819" s="38"/>
      <c r="L819" s="38"/>
      <c r="M819" s="38"/>
      <c r="N819" s="38"/>
      <c r="O819" s="38"/>
      <c r="P819" s="38"/>
      <c r="Q819" s="38"/>
      <c r="R819" s="38"/>
      <c r="S819" s="38"/>
      <c r="T819" s="38"/>
      <c r="U819" s="38"/>
      <c r="V819" s="38"/>
      <c r="X819" s="163" t="s">
        <v>1008</v>
      </c>
      <c r="Y819" s="163"/>
      <c r="Z819" s="163"/>
      <c r="AA819" s="77"/>
      <c r="AB819" s="77"/>
      <c r="AC819" s="77"/>
    </row>
    <row r="820" spans="1:29" ht="13.5" hidden="1" thickBot="1" x14ac:dyDescent="0.25">
      <c r="A820" s="36"/>
      <c r="B820" s="44"/>
      <c r="C820" s="44"/>
      <c r="D820" s="44"/>
      <c r="E820" s="40"/>
      <c r="F820" s="1"/>
      <c r="G820" s="2"/>
      <c r="H820" s="2"/>
      <c r="I820" s="38"/>
      <c r="J820" s="38"/>
      <c r="K820" s="38"/>
      <c r="L820" s="38"/>
      <c r="M820" s="38"/>
      <c r="N820" s="38"/>
      <c r="O820" s="38"/>
      <c r="P820" s="38"/>
      <c r="Q820" s="38"/>
      <c r="R820" s="38"/>
      <c r="S820" s="38"/>
      <c r="T820" s="38"/>
      <c r="U820" s="38"/>
      <c r="V820" s="38"/>
      <c r="X820" s="163"/>
      <c r="Y820" s="163"/>
      <c r="Z820" s="163"/>
      <c r="AA820" s="77"/>
      <c r="AB820" s="77"/>
      <c r="AC820" s="77"/>
    </row>
    <row r="821" spans="1:29" ht="22.5" hidden="1" customHeight="1" thickBot="1" x14ac:dyDescent="0.25">
      <c r="A821" s="36"/>
      <c r="B821" s="44"/>
      <c r="C821" s="44"/>
      <c r="D821" s="44"/>
      <c r="E821" s="40"/>
      <c r="F821" s="1"/>
      <c r="G821" s="2"/>
      <c r="H821" s="2"/>
      <c r="I821" s="38"/>
      <c r="J821" s="38"/>
      <c r="K821" s="38"/>
      <c r="L821" s="38"/>
      <c r="M821" s="38"/>
      <c r="N821" s="38"/>
      <c r="O821" s="38"/>
      <c r="P821" s="38"/>
      <c r="Q821" s="38"/>
      <c r="R821" s="38"/>
      <c r="S821" s="38"/>
      <c r="T821" s="38"/>
      <c r="U821" s="38"/>
      <c r="V821" s="38"/>
      <c r="X821" s="161" t="s">
        <v>1</v>
      </c>
      <c r="Y821" s="161"/>
      <c r="Z821" s="67">
        <f>SUM(T293:T296)</f>
        <v>25.142857142857142</v>
      </c>
      <c r="AA821" s="77"/>
      <c r="AB821" s="77"/>
      <c r="AC821" s="77"/>
    </row>
    <row r="822" spans="1:29" ht="22.5" hidden="1" customHeight="1" thickBot="1" x14ac:dyDescent="0.25">
      <c r="A822" s="36"/>
      <c r="B822" s="44"/>
      <c r="C822" s="44"/>
      <c r="D822" s="44"/>
      <c r="E822" s="40"/>
      <c r="F822" s="1"/>
      <c r="G822" s="2"/>
      <c r="H822" s="2"/>
      <c r="I822" s="38"/>
      <c r="J822" s="38"/>
      <c r="K822" s="38"/>
      <c r="L822" s="38"/>
      <c r="M822" s="38"/>
      <c r="N822" s="38"/>
      <c r="O822" s="38"/>
      <c r="P822" s="38"/>
      <c r="Q822" s="38"/>
      <c r="R822" s="38"/>
      <c r="S822" s="38"/>
      <c r="T822" s="38"/>
      <c r="U822" s="38"/>
      <c r="V822" s="38"/>
      <c r="X822" s="161" t="s">
        <v>2</v>
      </c>
      <c r="Y822" s="161"/>
      <c r="Z822" s="67">
        <f>SUM(N293:N296)</f>
        <v>25.142857142857142</v>
      </c>
      <c r="AA822" s="77"/>
      <c r="AB822" s="77"/>
      <c r="AC822" s="77"/>
    </row>
    <row r="823" spans="1:29" ht="22.5" hidden="1" customHeight="1" thickBot="1" x14ac:dyDescent="0.25">
      <c r="A823" s="36"/>
      <c r="B823" s="44"/>
      <c r="C823" s="44"/>
      <c r="D823" s="44"/>
      <c r="E823" s="40"/>
      <c r="F823" s="1"/>
      <c r="G823" s="2"/>
      <c r="H823" s="2"/>
      <c r="I823" s="38"/>
      <c r="J823" s="38"/>
      <c r="K823" s="38"/>
      <c r="L823" s="38"/>
      <c r="M823" s="38"/>
      <c r="N823" s="38"/>
      <c r="O823" s="38"/>
      <c r="P823" s="38"/>
      <c r="Q823" s="38"/>
      <c r="R823" s="38"/>
      <c r="S823" s="38"/>
      <c r="T823" s="38"/>
      <c r="U823" s="38"/>
      <c r="V823" s="38"/>
      <c r="X823" s="161" t="s">
        <v>3</v>
      </c>
      <c r="Y823" s="161"/>
      <c r="Z823" s="68">
        <f>IF(SUM(S293:S296)=0,0,+(SUM(S293:S296)/Z821))</f>
        <v>0.54999999999999993</v>
      </c>
      <c r="AA823" s="77"/>
      <c r="AB823" s="77"/>
      <c r="AC823" s="77"/>
    </row>
    <row r="824" spans="1:29" ht="22.5" hidden="1" customHeight="1" thickBot="1" x14ac:dyDescent="0.25">
      <c r="A824" s="36"/>
      <c r="B824" s="44"/>
      <c r="C824" s="44"/>
      <c r="D824" s="44"/>
      <c r="E824" s="40"/>
      <c r="F824" s="1"/>
      <c r="G824" s="2"/>
      <c r="H824" s="2"/>
      <c r="I824" s="38"/>
      <c r="J824" s="38"/>
      <c r="K824" s="38"/>
      <c r="L824" s="38"/>
      <c r="M824" s="38"/>
      <c r="N824" s="38"/>
      <c r="O824" s="38"/>
      <c r="P824" s="38"/>
      <c r="Q824" s="38"/>
      <c r="R824" s="38"/>
      <c r="S824" s="38"/>
      <c r="T824" s="38"/>
      <c r="U824" s="38"/>
      <c r="V824" s="38"/>
      <c r="X824" s="161" t="s">
        <v>2464</v>
      </c>
      <c r="Y824" s="161"/>
      <c r="Z824" s="73">
        <f>IF(SUM(R293:R296)=0,0,+(SUM(R293:R296)/Z822))</f>
        <v>0.54999999999999993</v>
      </c>
      <c r="AA824" s="77"/>
      <c r="AB824" s="77"/>
      <c r="AC824" s="77"/>
    </row>
    <row r="825" spans="1:29" ht="13.5" hidden="1" thickBot="1" x14ac:dyDescent="0.25">
      <c r="A825" s="36"/>
      <c r="B825" s="44"/>
      <c r="C825" s="44"/>
      <c r="D825" s="44"/>
      <c r="E825" s="40"/>
      <c r="F825" s="1"/>
      <c r="G825" s="2"/>
      <c r="H825" s="2"/>
      <c r="I825" s="38"/>
      <c r="J825" s="38"/>
      <c r="K825" s="38"/>
      <c r="L825" s="38"/>
      <c r="M825" s="38"/>
      <c r="N825" s="38"/>
      <c r="O825" s="38"/>
      <c r="P825" s="38"/>
      <c r="Q825" s="38"/>
      <c r="R825" s="38"/>
      <c r="S825" s="38"/>
      <c r="T825" s="38"/>
      <c r="U825" s="38"/>
      <c r="V825" s="38"/>
      <c r="X825" s="39"/>
      <c r="Y825" s="39"/>
      <c r="Z825" s="70"/>
      <c r="AA825" s="77"/>
      <c r="AB825" s="77"/>
      <c r="AC825" s="77"/>
    </row>
    <row r="826" spans="1:29" ht="13.5" hidden="1" thickBot="1" x14ac:dyDescent="0.25">
      <c r="A826" s="36"/>
      <c r="B826" s="44"/>
      <c r="C826" s="44"/>
      <c r="D826" s="44"/>
      <c r="E826" s="40"/>
      <c r="F826" s="1"/>
      <c r="G826" s="2"/>
      <c r="H826" s="2"/>
      <c r="I826" s="38"/>
      <c r="J826" s="38"/>
      <c r="K826" s="38"/>
      <c r="L826" s="38"/>
      <c r="M826" s="38"/>
      <c r="N826" s="38"/>
      <c r="O826" s="38"/>
      <c r="P826" s="38"/>
      <c r="Q826" s="38"/>
      <c r="R826" s="38"/>
      <c r="S826" s="38"/>
      <c r="T826" s="38"/>
      <c r="U826" s="38"/>
      <c r="V826" s="38"/>
      <c r="X826" s="163" t="s">
        <v>997</v>
      </c>
      <c r="Y826" s="163"/>
      <c r="Z826" s="163"/>
      <c r="AA826" s="77"/>
      <c r="AB826" s="77"/>
      <c r="AC826" s="77"/>
    </row>
    <row r="827" spans="1:29" ht="13.5" hidden="1" thickBot="1" x14ac:dyDescent="0.25">
      <c r="A827" s="36"/>
      <c r="B827" s="44"/>
      <c r="C827" s="44"/>
      <c r="D827" s="44"/>
      <c r="E827" s="40"/>
      <c r="F827" s="1"/>
      <c r="G827" s="2"/>
      <c r="H827" s="2"/>
      <c r="I827" s="38"/>
      <c r="J827" s="38"/>
      <c r="K827" s="38"/>
      <c r="L827" s="38"/>
      <c r="M827" s="38"/>
      <c r="N827" s="38"/>
      <c r="O827" s="38"/>
      <c r="P827" s="38"/>
      <c r="Q827" s="38"/>
      <c r="R827" s="38"/>
      <c r="S827" s="38"/>
      <c r="T827" s="38"/>
      <c r="U827" s="38"/>
      <c r="V827" s="38"/>
      <c r="X827" s="163"/>
      <c r="Y827" s="163"/>
      <c r="Z827" s="163"/>
      <c r="AA827" s="77"/>
      <c r="AB827" s="77"/>
      <c r="AC827" s="77"/>
    </row>
    <row r="828" spans="1:29" ht="22.5" hidden="1" customHeight="1" thickBot="1" x14ac:dyDescent="0.25">
      <c r="A828" s="36"/>
      <c r="B828" s="44"/>
      <c r="C828" s="44"/>
      <c r="D828" s="44"/>
      <c r="E828" s="40"/>
      <c r="F828" s="1"/>
      <c r="G828" s="2"/>
      <c r="H828" s="2"/>
      <c r="I828" s="38"/>
      <c r="J828" s="38"/>
      <c r="K828" s="38"/>
      <c r="L828" s="38"/>
      <c r="M828" s="38"/>
      <c r="N828" s="38"/>
      <c r="O828" s="38"/>
      <c r="P828" s="38"/>
      <c r="Q828" s="38"/>
      <c r="R828" s="38"/>
      <c r="S828" s="38"/>
      <c r="T828" s="38"/>
      <c r="U828" s="38"/>
      <c r="V828" s="38"/>
      <c r="X828" s="161" t="s">
        <v>1</v>
      </c>
      <c r="Y828" s="161"/>
      <c r="Z828" s="67">
        <f>SUM(T297:T324)</f>
        <v>480.00000000000011</v>
      </c>
      <c r="AA828" s="77"/>
      <c r="AB828" s="77"/>
      <c r="AC828" s="77"/>
    </row>
    <row r="829" spans="1:29" ht="22.5" hidden="1" customHeight="1" thickBot="1" x14ac:dyDescent="0.25">
      <c r="A829" s="36"/>
      <c r="B829" s="44"/>
      <c r="C829" s="44"/>
      <c r="D829" s="44"/>
      <c r="E829" s="40"/>
      <c r="F829" s="1"/>
      <c r="G829" s="2"/>
      <c r="H829" s="2"/>
      <c r="I829" s="38"/>
      <c r="J829" s="38"/>
      <c r="K829" s="38"/>
      <c r="L829" s="38"/>
      <c r="M829" s="38"/>
      <c r="N829" s="38"/>
      <c r="O829" s="38"/>
      <c r="P829" s="38"/>
      <c r="Q829" s="38"/>
      <c r="R829" s="38"/>
      <c r="S829" s="38"/>
      <c r="T829" s="38"/>
      <c r="U829" s="38"/>
      <c r="V829" s="38"/>
      <c r="X829" s="161" t="s">
        <v>2</v>
      </c>
      <c r="Y829" s="161"/>
      <c r="Z829" s="67">
        <f>SUM(N297:N324)</f>
        <v>480.00000000000011</v>
      </c>
      <c r="AA829" s="77"/>
      <c r="AB829" s="77"/>
      <c r="AC829" s="77"/>
    </row>
    <row r="830" spans="1:29" ht="22.5" hidden="1" customHeight="1" thickBot="1" x14ac:dyDescent="0.25">
      <c r="A830" s="36"/>
      <c r="B830" s="44"/>
      <c r="C830" s="44"/>
      <c r="D830" s="44"/>
      <c r="E830" s="40"/>
      <c r="F830" s="1"/>
      <c r="G830" s="2"/>
      <c r="H830" s="2"/>
      <c r="I830" s="38"/>
      <c r="J830" s="38"/>
      <c r="K830" s="38"/>
      <c r="L830" s="38"/>
      <c r="M830" s="38"/>
      <c r="N830" s="38"/>
      <c r="O830" s="38"/>
      <c r="P830" s="38"/>
      <c r="Q830" s="38"/>
      <c r="R830" s="38"/>
      <c r="S830" s="38"/>
      <c r="T830" s="38"/>
      <c r="U830" s="38"/>
      <c r="V830" s="38"/>
      <c r="X830" s="161" t="s">
        <v>3</v>
      </c>
      <c r="Y830" s="161"/>
      <c r="Z830" s="68">
        <f>IF(SUM(S297:S324)=0,0,+(SUM(S297:S324)/Z828))</f>
        <v>0.32142857142857134</v>
      </c>
      <c r="AA830" s="77"/>
      <c r="AB830" s="77"/>
      <c r="AC830" s="77"/>
    </row>
    <row r="831" spans="1:29" ht="22.5" hidden="1" customHeight="1" thickBot="1" x14ac:dyDescent="0.25">
      <c r="A831" s="36"/>
      <c r="B831" s="44"/>
      <c r="C831" s="44"/>
      <c r="D831" s="44"/>
      <c r="E831" s="40"/>
      <c r="F831" s="1"/>
      <c r="G831" s="2"/>
      <c r="H831" s="2"/>
      <c r="I831" s="38"/>
      <c r="J831" s="38"/>
      <c r="K831" s="38"/>
      <c r="L831" s="38"/>
      <c r="M831" s="38"/>
      <c r="N831" s="38"/>
      <c r="O831" s="38"/>
      <c r="P831" s="38"/>
      <c r="Q831" s="38"/>
      <c r="R831" s="38"/>
      <c r="S831" s="38"/>
      <c r="T831" s="38"/>
      <c r="U831" s="38"/>
      <c r="V831" s="38"/>
      <c r="X831" s="161" t="s">
        <v>2464</v>
      </c>
      <c r="Y831" s="161"/>
      <c r="Z831" s="73">
        <f>IF(SUM(R297:R324)=0,0,+(SUM(R297:R324)/Z829))</f>
        <v>0.32142857142857134</v>
      </c>
      <c r="AA831" s="77"/>
      <c r="AB831" s="77"/>
      <c r="AC831" s="77"/>
    </row>
    <row r="832" spans="1:29" ht="13.5" hidden="1" thickBot="1" x14ac:dyDescent="0.25">
      <c r="A832" s="36"/>
      <c r="B832" s="44"/>
      <c r="C832" s="44"/>
      <c r="D832" s="44"/>
      <c r="E832" s="40"/>
      <c r="F832" s="1"/>
      <c r="G832" s="2"/>
      <c r="H832" s="2"/>
      <c r="I832" s="38"/>
      <c r="J832" s="38"/>
      <c r="K832" s="38"/>
      <c r="L832" s="38"/>
      <c r="M832" s="38"/>
      <c r="N832" s="38"/>
      <c r="O832" s="38"/>
      <c r="P832" s="38"/>
      <c r="Q832" s="38"/>
      <c r="R832" s="38"/>
      <c r="S832" s="38"/>
      <c r="T832" s="38"/>
      <c r="U832" s="38"/>
      <c r="V832" s="38"/>
      <c r="X832" s="39"/>
      <c r="Y832" s="39"/>
      <c r="Z832" s="70"/>
      <c r="AA832" s="77"/>
      <c r="AB832" s="77"/>
      <c r="AC832" s="77"/>
    </row>
    <row r="833" spans="1:31" ht="13.5" hidden="1" thickBot="1" x14ac:dyDescent="0.25">
      <c r="A833" s="36"/>
      <c r="B833" s="44"/>
      <c r="C833" s="44"/>
      <c r="D833" s="44"/>
      <c r="E833" s="40"/>
      <c r="F833" s="1"/>
      <c r="G833" s="2"/>
      <c r="H833" s="2"/>
      <c r="I833" s="38"/>
      <c r="J833" s="38"/>
      <c r="K833" s="38"/>
      <c r="L833" s="38"/>
      <c r="M833" s="38"/>
      <c r="N833" s="38"/>
      <c r="O833" s="38"/>
      <c r="P833" s="38"/>
      <c r="Q833" s="38"/>
      <c r="R833" s="38"/>
      <c r="S833" s="38"/>
      <c r="T833" s="38"/>
      <c r="U833" s="38"/>
      <c r="V833" s="38"/>
      <c r="X833" s="163" t="s">
        <v>825</v>
      </c>
      <c r="Y833" s="163"/>
      <c r="Z833" s="163"/>
      <c r="AA833" s="77"/>
      <c r="AB833" s="77"/>
      <c r="AC833" s="77"/>
    </row>
    <row r="834" spans="1:31" ht="13.5" hidden="1" thickBot="1" x14ac:dyDescent="0.25">
      <c r="A834" s="36"/>
      <c r="B834" s="44"/>
      <c r="C834" s="44"/>
      <c r="D834" s="44"/>
      <c r="E834" s="40"/>
      <c r="F834" s="1"/>
      <c r="G834" s="2"/>
      <c r="H834" s="2"/>
      <c r="I834" s="38"/>
      <c r="J834" s="38"/>
      <c r="K834" s="38"/>
      <c r="L834" s="38"/>
      <c r="M834" s="38"/>
      <c r="N834" s="38"/>
      <c r="O834" s="38"/>
      <c r="P834" s="38"/>
      <c r="Q834" s="38"/>
      <c r="R834" s="38"/>
      <c r="S834" s="38"/>
      <c r="T834" s="38"/>
      <c r="U834" s="38"/>
      <c r="V834" s="38"/>
      <c r="X834" s="163"/>
      <c r="Y834" s="163"/>
      <c r="Z834" s="163"/>
      <c r="AA834" s="77"/>
      <c r="AB834" s="77"/>
      <c r="AC834" s="77"/>
    </row>
    <row r="835" spans="1:31" ht="22.5" hidden="1" customHeight="1" thickBot="1" x14ac:dyDescent="0.25">
      <c r="A835" s="36"/>
      <c r="B835" s="44"/>
      <c r="C835" s="44"/>
      <c r="D835" s="44"/>
      <c r="E835" s="40"/>
      <c r="F835" s="1"/>
      <c r="G835" s="2"/>
      <c r="H835" s="2"/>
      <c r="I835" s="38"/>
      <c r="J835" s="38"/>
      <c r="K835" s="38"/>
      <c r="L835" s="38"/>
      <c r="M835" s="38"/>
      <c r="N835" s="38"/>
      <c r="O835" s="38"/>
      <c r="P835" s="38"/>
      <c r="Q835" s="38"/>
      <c r="R835" s="38"/>
      <c r="S835" s="38"/>
      <c r="T835" s="38"/>
      <c r="U835" s="38"/>
      <c r="V835" s="38"/>
      <c r="X835" s="161" t="s">
        <v>1</v>
      </c>
      <c r="Y835" s="161"/>
      <c r="Z835" s="67">
        <f>SUM(T325:T329)</f>
        <v>152.42857142857142</v>
      </c>
      <c r="AA835" s="77"/>
      <c r="AB835" s="77"/>
      <c r="AC835" s="77"/>
    </row>
    <row r="836" spans="1:31" ht="22.5" hidden="1" customHeight="1" thickBot="1" x14ac:dyDescent="0.25">
      <c r="A836" s="36"/>
      <c r="B836" s="44"/>
      <c r="C836" s="44"/>
      <c r="D836" s="44"/>
      <c r="E836" s="40"/>
      <c r="F836" s="1"/>
      <c r="G836" s="2"/>
      <c r="H836" s="2"/>
      <c r="I836" s="38"/>
      <c r="J836" s="38"/>
      <c r="K836" s="38"/>
      <c r="L836" s="38"/>
      <c r="M836" s="38"/>
      <c r="N836" s="38"/>
      <c r="O836" s="38"/>
      <c r="P836" s="38"/>
      <c r="Q836" s="38"/>
      <c r="R836" s="38"/>
      <c r="S836" s="38"/>
      <c r="T836" s="38"/>
      <c r="U836" s="38"/>
      <c r="V836" s="38"/>
      <c r="X836" s="161" t="s">
        <v>2</v>
      </c>
      <c r="Y836" s="161"/>
      <c r="Z836" s="67">
        <f>SUM(N325:N329)</f>
        <v>152.42857142857142</v>
      </c>
      <c r="AA836" s="77"/>
      <c r="AB836" s="77"/>
      <c r="AC836" s="77"/>
    </row>
    <row r="837" spans="1:31" ht="22.5" hidden="1" customHeight="1" thickBot="1" x14ac:dyDescent="0.25">
      <c r="A837" s="36"/>
      <c r="B837" s="44"/>
      <c r="C837" s="44"/>
      <c r="D837" s="44"/>
      <c r="E837" s="40"/>
      <c r="F837" s="1"/>
      <c r="G837" s="2"/>
      <c r="H837" s="2"/>
      <c r="I837" s="38"/>
      <c r="J837" s="38"/>
      <c r="K837" s="38"/>
      <c r="L837" s="38"/>
      <c r="M837" s="38"/>
      <c r="N837" s="38"/>
      <c r="O837" s="38"/>
      <c r="P837" s="38"/>
      <c r="Q837" s="38"/>
      <c r="R837" s="38"/>
      <c r="S837" s="38"/>
      <c r="T837" s="38"/>
      <c r="U837" s="38"/>
      <c r="V837" s="38"/>
      <c r="X837" s="161" t="s">
        <v>3</v>
      </c>
      <c r="Y837" s="161"/>
      <c r="Z837" s="68">
        <f>IF(SUM(S325:S329)=0,0,+(SUM(S325:S329)/Z835))</f>
        <v>6.8416119962511721E-2</v>
      </c>
      <c r="AA837" s="77"/>
      <c r="AB837" s="77"/>
      <c r="AC837" s="77"/>
    </row>
    <row r="838" spans="1:31" ht="22.5" hidden="1" customHeight="1" thickBot="1" x14ac:dyDescent="0.25">
      <c r="A838" s="36"/>
      <c r="B838" s="44"/>
      <c r="C838" s="44"/>
      <c r="D838" s="44"/>
      <c r="E838" s="40"/>
      <c r="F838" s="1"/>
      <c r="G838" s="2"/>
      <c r="H838" s="2"/>
      <c r="I838" s="38"/>
      <c r="J838" s="38"/>
      <c r="K838" s="38"/>
      <c r="L838" s="38"/>
      <c r="M838" s="38"/>
      <c r="N838" s="38"/>
      <c r="O838" s="38"/>
      <c r="P838" s="38"/>
      <c r="Q838" s="38"/>
      <c r="R838" s="38"/>
      <c r="S838" s="38"/>
      <c r="T838" s="38"/>
      <c r="U838" s="38"/>
      <c r="V838" s="38"/>
      <c r="X838" s="161" t="s">
        <v>2464</v>
      </c>
      <c r="Y838" s="161"/>
      <c r="Z838" s="73">
        <f>IF(SUM(R325:R329)=0,0,+(SUM(R325:R329)/Z836))</f>
        <v>6.8416119962511721E-2</v>
      </c>
      <c r="AA838" s="77"/>
      <c r="AB838" s="77"/>
      <c r="AC838" s="77"/>
    </row>
    <row r="839" spans="1:31" ht="15.75" hidden="1" customHeight="1" thickBot="1" x14ac:dyDescent="0.25">
      <c r="A839" s="36"/>
      <c r="B839" s="44"/>
      <c r="C839" s="44"/>
      <c r="D839" s="44"/>
      <c r="E839" s="40"/>
      <c r="F839" s="1"/>
      <c r="G839" s="2"/>
      <c r="H839" s="2"/>
      <c r="I839" s="38"/>
      <c r="J839" s="38"/>
      <c r="K839" s="38"/>
      <c r="L839" s="38"/>
      <c r="M839" s="38"/>
      <c r="N839" s="38"/>
      <c r="O839" s="38"/>
      <c r="P839" s="38"/>
      <c r="Q839" s="38"/>
      <c r="R839" s="38"/>
      <c r="S839" s="38"/>
      <c r="T839" s="38"/>
      <c r="U839" s="38"/>
      <c r="V839" s="38"/>
      <c r="X839" s="39"/>
      <c r="Y839" s="39"/>
      <c r="Z839" s="70"/>
      <c r="AA839" s="77"/>
      <c r="AB839" s="77"/>
      <c r="AC839" s="77"/>
    </row>
    <row r="840" spans="1:31" ht="13.5" hidden="1" thickBot="1" x14ac:dyDescent="0.25">
      <c r="A840" s="36"/>
      <c r="B840" s="44"/>
      <c r="C840" s="44"/>
      <c r="D840" s="44"/>
      <c r="E840" s="40"/>
      <c r="F840" s="1"/>
      <c r="G840" s="2"/>
      <c r="H840" s="2"/>
      <c r="I840" s="38"/>
      <c r="J840" s="38"/>
      <c r="K840" s="38"/>
      <c r="L840" s="38"/>
      <c r="M840" s="38"/>
      <c r="N840" s="38"/>
      <c r="O840" s="38"/>
      <c r="P840" s="38"/>
      <c r="Q840" s="38"/>
      <c r="R840" s="38"/>
      <c r="S840" s="38"/>
      <c r="T840" s="38"/>
      <c r="U840" s="38"/>
      <c r="V840" s="38"/>
      <c r="X840" s="163" t="s">
        <v>787</v>
      </c>
      <c r="Y840" s="163"/>
      <c r="Z840" s="163"/>
      <c r="AA840" s="77"/>
      <c r="AB840" s="77"/>
      <c r="AC840" s="77"/>
    </row>
    <row r="841" spans="1:31" ht="13.5" hidden="1" thickBot="1" x14ac:dyDescent="0.25">
      <c r="A841" s="36"/>
      <c r="B841" s="44"/>
      <c r="C841" s="44"/>
      <c r="D841" s="44"/>
      <c r="E841" s="40"/>
      <c r="F841" s="1"/>
      <c r="G841" s="2"/>
      <c r="H841" s="2"/>
      <c r="I841" s="38"/>
      <c r="J841" s="38"/>
      <c r="K841" s="38"/>
      <c r="L841" s="38"/>
      <c r="M841" s="38"/>
      <c r="N841" s="38"/>
      <c r="O841" s="38"/>
      <c r="P841" s="38"/>
      <c r="Q841" s="38"/>
      <c r="R841" s="38"/>
      <c r="S841" s="38"/>
      <c r="T841" s="38"/>
      <c r="U841" s="38"/>
      <c r="V841" s="38"/>
      <c r="X841" s="163"/>
      <c r="Y841" s="163"/>
      <c r="Z841" s="163"/>
      <c r="AA841" s="77"/>
      <c r="AB841" s="77"/>
      <c r="AC841" s="77"/>
    </row>
    <row r="842" spans="1:31" ht="22.5" hidden="1" customHeight="1" thickBot="1" x14ac:dyDescent="0.25">
      <c r="A842" s="36"/>
      <c r="B842" s="44"/>
      <c r="C842" s="44"/>
      <c r="D842" s="44"/>
      <c r="E842" s="40"/>
      <c r="F842" s="1"/>
      <c r="G842" s="2"/>
      <c r="H842" s="2"/>
      <c r="I842" s="38"/>
      <c r="J842" s="38"/>
      <c r="K842" s="38"/>
      <c r="L842" s="38"/>
      <c r="M842" s="38"/>
      <c r="N842" s="38"/>
      <c r="O842" s="38"/>
      <c r="P842" s="38"/>
      <c r="Q842" s="38"/>
      <c r="R842" s="38"/>
      <c r="S842" s="38"/>
      <c r="T842" s="38"/>
      <c r="U842" s="38"/>
      <c r="V842" s="38"/>
      <c r="X842" s="161" t="s">
        <v>1</v>
      </c>
      <c r="Y842" s="161"/>
      <c r="Z842" s="67">
        <f>SUM(T330:T364)</f>
        <v>1091.2857142857144</v>
      </c>
      <c r="AA842" s="77"/>
      <c r="AB842" s="77"/>
      <c r="AC842" s="77"/>
    </row>
    <row r="843" spans="1:31" ht="22.5" hidden="1" customHeight="1" thickBot="1" x14ac:dyDescent="0.25">
      <c r="X843" s="161" t="s">
        <v>2</v>
      </c>
      <c r="Y843" s="161"/>
      <c r="Z843" s="67">
        <f>SUM(N330:N364)</f>
        <v>1091.2857142857144</v>
      </c>
      <c r="AE843" s="43"/>
    </row>
    <row r="844" spans="1:31" ht="22.5" hidden="1" customHeight="1" thickBot="1" x14ac:dyDescent="0.25">
      <c r="X844" s="161" t="s">
        <v>3</v>
      </c>
      <c r="Y844" s="161"/>
      <c r="Z844" s="68">
        <f>IF(SUM(S330:S364)=0,0,+(SUM(S330:S364)/Z842))</f>
        <v>1</v>
      </c>
      <c r="AE844" s="43"/>
    </row>
    <row r="845" spans="1:31" ht="22.5" hidden="1" customHeight="1" thickBot="1" x14ac:dyDescent="0.25">
      <c r="X845" s="161" t="s">
        <v>2464</v>
      </c>
      <c r="Y845" s="161"/>
      <c r="Z845" s="73">
        <f>IF(SUM(R330:R364)=0,0,+(SUM(R330:R364)/Z843))</f>
        <v>1</v>
      </c>
      <c r="AE845" s="43"/>
    </row>
    <row r="846" spans="1:31" ht="13.5" hidden="1" thickBot="1" x14ac:dyDescent="0.25"/>
    <row r="847" spans="1:31" ht="13.5" hidden="1" thickBot="1" x14ac:dyDescent="0.25">
      <c r="X847" s="163" t="s">
        <v>709</v>
      </c>
      <c r="Y847" s="163"/>
      <c r="Z847" s="163"/>
    </row>
    <row r="848" spans="1:31" ht="13.5" hidden="1" thickBot="1" x14ac:dyDescent="0.25">
      <c r="X848" s="163"/>
      <c r="Y848" s="163"/>
      <c r="Z848" s="163"/>
    </row>
    <row r="849" spans="24:26" ht="22.5" hidden="1" customHeight="1" thickBot="1" x14ac:dyDescent="0.25">
      <c r="X849" s="161" t="s">
        <v>1</v>
      </c>
      <c r="Y849" s="161"/>
      <c r="Z849" s="67">
        <f>SUM(T365:T368)</f>
        <v>206.14285714285714</v>
      </c>
    </row>
    <row r="850" spans="24:26" ht="22.5" hidden="1" customHeight="1" thickBot="1" x14ac:dyDescent="0.25">
      <c r="X850" s="161" t="s">
        <v>2</v>
      </c>
      <c r="Y850" s="161"/>
      <c r="Z850" s="67">
        <f>SUM(N365:N368)</f>
        <v>206.14285714285714</v>
      </c>
    </row>
    <row r="851" spans="24:26" ht="22.5" hidden="1" customHeight="1" thickBot="1" x14ac:dyDescent="0.25">
      <c r="X851" s="161" t="s">
        <v>3</v>
      </c>
      <c r="Y851" s="161"/>
      <c r="Z851" s="68">
        <f>IF(SUM(S365:S368)=0,0,+(SUM(S365:S368)/Z849))</f>
        <v>0.9494109494109495</v>
      </c>
    </row>
    <row r="852" spans="24:26" ht="22.5" hidden="1" customHeight="1" thickBot="1" x14ac:dyDescent="0.25">
      <c r="X852" s="161" t="s">
        <v>2464</v>
      </c>
      <c r="Y852" s="161"/>
      <c r="Z852" s="73">
        <f>IF(SUM(R365:R368)=0,0,+(SUM(R365:R368)/Z850))</f>
        <v>0.9494109494109495</v>
      </c>
    </row>
    <row r="853" spans="24:26" ht="13.5" hidden="1" thickBot="1" x14ac:dyDescent="0.25"/>
    <row r="854" spans="24:26" ht="13.5" hidden="1" thickBot="1" x14ac:dyDescent="0.25">
      <c r="X854" s="163" t="s">
        <v>710</v>
      </c>
      <c r="Y854" s="163"/>
      <c r="Z854" s="163"/>
    </row>
    <row r="855" spans="24:26" ht="13.5" hidden="1" thickBot="1" x14ac:dyDescent="0.25">
      <c r="X855" s="163"/>
      <c r="Y855" s="163"/>
      <c r="Z855" s="163"/>
    </row>
    <row r="856" spans="24:26" ht="22.5" hidden="1" customHeight="1" thickBot="1" x14ac:dyDescent="0.25">
      <c r="X856" s="161" t="s">
        <v>1</v>
      </c>
      <c r="Y856" s="161"/>
      <c r="Z856" s="67">
        <f>SUM(T369:T419)</f>
        <v>1483.2857142857144</v>
      </c>
    </row>
    <row r="857" spans="24:26" ht="22.5" hidden="1" customHeight="1" thickBot="1" x14ac:dyDescent="0.25">
      <c r="X857" s="161" t="s">
        <v>2</v>
      </c>
      <c r="Y857" s="161"/>
      <c r="Z857" s="67">
        <f>SUM(N369:N419)</f>
        <v>1483.2857142857144</v>
      </c>
    </row>
    <row r="858" spans="24:26" ht="22.5" hidden="1" customHeight="1" thickBot="1" x14ac:dyDescent="0.25">
      <c r="X858" s="161" t="s">
        <v>3</v>
      </c>
      <c r="Y858" s="161"/>
      <c r="Z858" s="68">
        <f>IF(SUM(S369:S419)=0,0,+(SUM(S369:S419)/Z856))</f>
        <v>0.86846865067899459</v>
      </c>
    </row>
    <row r="859" spans="24:26" ht="22.5" hidden="1" customHeight="1" thickBot="1" x14ac:dyDescent="0.25">
      <c r="X859" s="161" t="s">
        <v>2464</v>
      </c>
      <c r="Y859" s="161"/>
      <c r="Z859" s="73">
        <f>IF(SUM(R369:R419)=0,0,+(SUM(R369:R419)/Z857))</f>
        <v>0.86846865067899459</v>
      </c>
    </row>
    <row r="860" spans="24:26" ht="13.5" hidden="1" thickBot="1" x14ac:dyDescent="0.25"/>
    <row r="861" spans="24:26" ht="13.5" hidden="1" thickBot="1" x14ac:dyDescent="0.25">
      <c r="X861" s="163" t="s">
        <v>711</v>
      </c>
      <c r="Y861" s="163"/>
      <c r="Z861" s="163"/>
    </row>
    <row r="862" spans="24:26" ht="13.5" hidden="1" thickBot="1" x14ac:dyDescent="0.25">
      <c r="X862" s="163"/>
      <c r="Y862" s="163"/>
      <c r="Z862" s="163"/>
    </row>
    <row r="863" spans="24:26" ht="22.5" hidden="1" customHeight="1" thickBot="1" x14ac:dyDescent="0.25">
      <c r="X863" s="161" t="s">
        <v>1</v>
      </c>
      <c r="Y863" s="161"/>
      <c r="Z863" s="67">
        <f>SUM(T420:T424)</f>
        <v>56.571428571428577</v>
      </c>
    </row>
    <row r="864" spans="24:26" ht="22.5" hidden="1" customHeight="1" thickBot="1" x14ac:dyDescent="0.25">
      <c r="X864" s="161" t="s">
        <v>2</v>
      </c>
      <c r="Y864" s="161"/>
      <c r="Z864" s="67">
        <f>SUM(N420:N424)</f>
        <v>56.571428571428577</v>
      </c>
    </row>
    <row r="865" spans="24:26" ht="22.5" hidden="1" customHeight="1" thickBot="1" x14ac:dyDescent="0.25">
      <c r="X865" s="161" t="s">
        <v>3</v>
      </c>
      <c r="Y865" s="161"/>
      <c r="Z865" s="68">
        <f>IF(SUM(S420:S424)=0,0,+(SUM(S420:S424)/Z863))</f>
        <v>1</v>
      </c>
    </row>
    <row r="866" spans="24:26" ht="22.5" hidden="1" customHeight="1" thickBot="1" x14ac:dyDescent="0.25">
      <c r="X866" s="161" t="s">
        <v>2464</v>
      </c>
      <c r="Y866" s="161"/>
      <c r="Z866" s="73">
        <f>IF(SUM(R420:R424)=0,0,+(SUM(R420:R424)/Z864))</f>
        <v>1</v>
      </c>
    </row>
    <row r="867" spans="24:26" ht="13.5" hidden="1" thickBot="1" x14ac:dyDescent="0.25"/>
    <row r="868" spans="24:26" ht="13.5" hidden="1" thickBot="1" x14ac:dyDescent="0.25">
      <c r="X868" s="163" t="s">
        <v>712</v>
      </c>
      <c r="Y868" s="163"/>
      <c r="Z868" s="163"/>
    </row>
    <row r="869" spans="24:26" ht="13.5" hidden="1" thickBot="1" x14ac:dyDescent="0.25">
      <c r="X869" s="163"/>
      <c r="Y869" s="163"/>
      <c r="Z869" s="163"/>
    </row>
    <row r="870" spans="24:26" ht="22.5" hidden="1" customHeight="1" thickBot="1" x14ac:dyDescent="0.25">
      <c r="X870" s="161" t="s">
        <v>1</v>
      </c>
      <c r="Y870" s="161"/>
      <c r="Z870" s="67">
        <f>SUM(T425:T447)</f>
        <v>507.42857142857139</v>
      </c>
    </row>
    <row r="871" spans="24:26" ht="22.5" hidden="1" customHeight="1" thickBot="1" x14ac:dyDescent="0.25">
      <c r="X871" s="161" t="s">
        <v>2</v>
      </c>
      <c r="Y871" s="161"/>
      <c r="Z871" s="67">
        <f>SUM(N425:N447)</f>
        <v>507.42857142857139</v>
      </c>
    </row>
    <row r="872" spans="24:26" ht="22.5" hidden="1" customHeight="1" thickBot="1" x14ac:dyDescent="0.25">
      <c r="X872" s="161" t="s">
        <v>3</v>
      </c>
      <c r="Y872" s="161"/>
      <c r="Z872" s="68">
        <f>IF(SUM(S425:S447)=0,0,+(SUM(S425:S447)/Z870))</f>
        <v>0.80054770551801813</v>
      </c>
    </row>
    <row r="873" spans="24:26" ht="22.5" hidden="1" customHeight="1" thickBot="1" x14ac:dyDescent="0.25">
      <c r="X873" s="161" t="s">
        <v>2464</v>
      </c>
      <c r="Y873" s="161"/>
      <c r="Z873" s="73">
        <f>IF(SUM(R425:R447)=0,0,+(SUM(R425:R447)/Z871))</f>
        <v>0.80054770551801813</v>
      </c>
    </row>
    <row r="874" spans="24:26" ht="13.5" hidden="1" thickBot="1" x14ac:dyDescent="0.25"/>
    <row r="875" spans="24:26" ht="13.5" hidden="1" thickBot="1" x14ac:dyDescent="0.25">
      <c r="X875" s="163" t="s">
        <v>713</v>
      </c>
      <c r="Y875" s="163"/>
      <c r="Z875" s="163"/>
    </row>
    <row r="876" spans="24:26" ht="13.5" hidden="1" thickBot="1" x14ac:dyDescent="0.25">
      <c r="X876" s="163"/>
      <c r="Y876" s="163"/>
      <c r="Z876" s="163"/>
    </row>
    <row r="877" spans="24:26" ht="22.5" hidden="1" customHeight="1" thickBot="1" x14ac:dyDescent="0.25">
      <c r="X877" s="161" t="s">
        <v>1</v>
      </c>
      <c r="Y877" s="161"/>
      <c r="Z877" s="67">
        <f>SUM(T448:T451)</f>
        <v>42.142857142857146</v>
      </c>
    </row>
    <row r="878" spans="24:26" ht="22.5" hidden="1" customHeight="1" thickBot="1" x14ac:dyDescent="0.25">
      <c r="X878" s="161" t="s">
        <v>2</v>
      </c>
      <c r="Y878" s="161"/>
      <c r="Z878" s="67">
        <f>SUM(N448:N451)</f>
        <v>42.142857142857146</v>
      </c>
    </row>
    <row r="879" spans="24:26" ht="22.5" hidden="1" customHeight="1" thickBot="1" x14ac:dyDescent="0.25">
      <c r="X879" s="161" t="s">
        <v>3</v>
      </c>
      <c r="Y879" s="161"/>
      <c r="Z879" s="68">
        <f>IF(SUM(S448:S451)=0,0,+(SUM(S448:S451)/Z877))</f>
        <v>1</v>
      </c>
    </row>
    <row r="880" spans="24:26" ht="22.5" hidden="1" customHeight="1" thickBot="1" x14ac:dyDescent="0.25">
      <c r="X880" s="161" t="s">
        <v>2464</v>
      </c>
      <c r="Y880" s="161"/>
      <c r="Z880" s="73">
        <f>IF(SUM(R448:R451)=0,0,+(SUM(R448:R451)/Z878))</f>
        <v>1</v>
      </c>
    </row>
    <row r="881" spans="24:26" ht="13.5" hidden="1" thickBot="1" x14ac:dyDescent="0.25"/>
    <row r="882" spans="24:26" ht="13.5" hidden="1" thickBot="1" x14ac:dyDescent="0.25">
      <c r="X882" s="163" t="s">
        <v>714</v>
      </c>
      <c r="Y882" s="163"/>
      <c r="Z882" s="163"/>
    </row>
    <row r="883" spans="24:26" ht="13.5" hidden="1" thickBot="1" x14ac:dyDescent="0.25">
      <c r="X883" s="163"/>
      <c r="Y883" s="163"/>
      <c r="Z883" s="163"/>
    </row>
    <row r="884" spans="24:26" ht="22.5" hidden="1" customHeight="1" thickBot="1" x14ac:dyDescent="0.25">
      <c r="X884" s="161" t="s">
        <v>1</v>
      </c>
      <c r="Y884" s="161"/>
      <c r="Z884" s="67">
        <f>SUM(T452:T498)</f>
        <v>1284.9999999999995</v>
      </c>
    </row>
    <row r="885" spans="24:26" ht="22.5" hidden="1" customHeight="1" thickBot="1" x14ac:dyDescent="0.25">
      <c r="X885" s="161" t="s">
        <v>2</v>
      </c>
      <c r="Y885" s="161"/>
      <c r="Z885" s="67">
        <f>SUM(N452:N498)</f>
        <v>1284.9999999999995</v>
      </c>
    </row>
    <row r="886" spans="24:26" ht="22.5" hidden="1" customHeight="1" thickBot="1" x14ac:dyDescent="0.25">
      <c r="X886" s="161" t="s">
        <v>3</v>
      </c>
      <c r="Y886" s="161"/>
      <c r="Z886" s="68">
        <f>IF(SUM(S452:S498)=0,0,+(SUM(S452:S498)/Z884))</f>
        <v>0.71386325736520317</v>
      </c>
    </row>
    <row r="887" spans="24:26" ht="22.5" hidden="1" customHeight="1" thickBot="1" x14ac:dyDescent="0.25">
      <c r="X887" s="161" t="s">
        <v>2464</v>
      </c>
      <c r="Y887" s="161"/>
      <c r="Z887" s="73">
        <f>IF(SUM(R452:R498)=0,0,+(SUM(R452:R498)/Z885))</f>
        <v>0.71386325736520317</v>
      </c>
    </row>
    <row r="888" spans="24:26" ht="13.5" hidden="1" thickBot="1" x14ac:dyDescent="0.25"/>
    <row r="889" spans="24:26" ht="13.5" hidden="1" thickBot="1" x14ac:dyDescent="0.25">
      <c r="X889" s="163" t="s">
        <v>715</v>
      </c>
      <c r="Y889" s="163"/>
      <c r="Z889" s="163"/>
    </row>
    <row r="890" spans="24:26" ht="13.5" hidden="1" thickBot="1" x14ac:dyDescent="0.25">
      <c r="X890" s="163"/>
      <c r="Y890" s="163"/>
      <c r="Z890" s="163"/>
    </row>
    <row r="891" spans="24:26" ht="22.5" hidden="1" customHeight="1" thickBot="1" x14ac:dyDescent="0.25">
      <c r="X891" s="161" t="s">
        <v>1</v>
      </c>
      <c r="Y891" s="161"/>
      <c r="Z891" s="67">
        <f>SUM(T499:T571)</f>
        <v>1899.9999999999998</v>
      </c>
    </row>
    <row r="892" spans="24:26" ht="22.5" hidden="1" customHeight="1" thickBot="1" x14ac:dyDescent="0.25">
      <c r="X892" s="161" t="s">
        <v>2</v>
      </c>
      <c r="Y892" s="161"/>
      <c r="Z892" s="67">
        <f>SUM(N499:N571)</f>
        <v>2107.9999999999995</v>
      </c>
    </row>
    <row r="893" spans="24:26" ht="22.5" hidden="1" customHeight="1" thickBot="1" x14ac:dyDescent="0.25">
      <c r="X893" s="161" t="s">
        <v>3</v>
      </c>
      <c r="Y893" s="161"/>
      <c r="Z893" s="68">
        <f>IF(SUM(S499:S571)=0,0,+(SUM(S499:S571)/Z891))</f>
        <v>0.80242857142857149</v>
      </c>
    </row>
    <row r="894" spans="24:26" ht="22.5" hidden="1" customHeight="1" thickBot="1" x14ac:dyDescent="0.25">
      <c r="X894" s="161" t="s">
        <v>2464</v>
      </c>
      <c r="Y894" s="161"/>
      <c r="Z894" s="73">
        <f>IF(SUM(R499:R571)=0,0,+(SUM(R499:R571)/Z892))</f>
        <v>0.7232515586879914</v>
      </c>
    </row>
  </sheetData>
  <sheetProtection algorithmName="SHA-512" hashValue="c/WHPuhHgXTOdh/7uwHr2XwYN4m3PCl8dwFj1DFchymHe01lqFdXpz70gdZ52FuOZsipvp1Z2HJefELW91Sz4A==" saltValue="8sBhlIbyhTz9x+lUxAuwVg==" spinCount="100000" sheet="1" objects="1" scenarios="1" autoFilter="0" pivotTables="0"/>
  <autoFilter ref="A1:Z573" xr:uid="{00000000-0009-0000-0000-000002000000}"/>
  <mergeCells count="244">
    <mergeCell ref="X595:Z596"/>
    <mergeCell ref="X597:Y597"/>
    <mergeCell ref="X598:Y598"/>
    <mergeCell ref="X599:Y599"/>
    <mergeCell ref="X600:Y600"/>
    <mergeCell ref="I586:V586"/>
    <mergeCell ref="X693:Z694"/>
    <mergeCell ref="X695:Y695"/>
    <mergeCell ref="X696:Y696"/>
    <mergeCell ref="X677:Y677"/>
    <mergeCell ref="X679:Z680"/>
    <mergeCell ref="X681:Y681"/>
    <mergeCell ref="X682:Y682"/>
    <mergeCell ref="X683:Y683"/>
    <mergeCell ref="X684:Y684"/>
    <mergeCell ref="X628:Y628"/>
    <mergeCell ref="X588:Z589"/>
    <mergeCell ref="X590:Y590"/>
    <mergeCell ref="X591:Y591"/>
    <mergeCell ref="X592:Y592"/>
    <mergeCell ref="X593:Y593"/>
    <mergeCell ref="X697:Y697"/>
    <mergeCell ref="X698:Y698"/>
    <mergeCell ref="X647:Y647"/>
    <mergeCell ref="X648:Y648"/>
    <mergeCell ref="X649:Y649"/>
    <mergeCell ref="X651:Z652"/>
    <mergeCell ref="X653:Y653"/>
    <mergeCell ref="X654:Y654"/>
    <mergeCell ref="X655:Y655"/>
    <mergeCell ref="X656:Y656"/>
    <mergeCell ref="X665:Z666"/>
    <mergeCell ref="X667:Y667"/>
    <mergeCell ref="X668:Y668"/>
    <mergeCell ref="X669:Y669"/>
    <mergeCell ref="X670:Y670"/>
    <mergeCell ref="X686:Z687"/>
    <mergeCell ref="X688:Y688"/>
    <mergeCell ref="X689:Y689"/>
    <mergeCell ref="X690:Y690"/>
    <mergeCell ref="X691:Y691"/>
    <mergeCell ref="X672:Z673"/>
    <mergeCell ref="X674:Y674"/>
    <mergeCell ref="X675:Y675"/>
    <mergeCell ref="X676:Y676"/>
    <mergeCell ref="X584:Y584"/>
    <mergeCell ref="X586:Y586"/>
    <mergeCell ref="X585:Y585"/>
    <mergeCell ref="X658:Z659"/>
    <mergeCell ref="X660:Y660"/>
    <mergeCell ref="X661:Y661"/>
    <mergeCell ref="X662:Y662"/>
    <mergeCell ref="X663:Y663"/>
    <mergeCell ref="X644:Z645"/>
    <mergeCell ref="X646:Y646"/>
    <mergeCell ref="X637:Z638"/>
    <mergeCell ref="X639:Y639"/>
    <mergeCell ref="X640:Y640"/>
    <mergeCell ref="X641:Y641"/>
    <mergeCell ref="X642:Y642"/>
    <mergeCell ref="X630:Z631"/>
    <mergeCell ref="X632:Y632"/>
    <mergeCell ref="X633:Y633"/>
    <mergeCell ref="X634:Y634"/>
    <mergeCell ref="X635:Y635"/>
    <mergeCell ref="X623:Z624"/>
    <mergeCell ref="X625:Y625"/>
    <mergeCell ref="X626:Y626"/>
    <mergeCell ref="X627:Y627"/>
    <mergeCell ref="X724:Y724"/>
    <mergeCell ref="X725:Y725"/>
    <mergeCell ref="X726:Y726"/>
    <mergeCell ref="X728:Z729"/>
    <mergeCell ref="X700:Z701"/>
    <mergeCell ref="X702:Y702"/>
    <mergeCell ref="X703:Y703"/>
    <mergeCell ref="X704:Y704"/>
    <mergeCell ref="X705:Y705"/>
    <mergeCell ref="X707:Z708"/>
    <mergeCell ref="X709:Y709"/>
    <mergeCell ref="X710:Y710"/>
    <mergeCell ref="X711:Y711"/>
    <mergeCell ref="X712:Y712"/>
    <mergeCell ref="X714:Z715"/>
    <mergeCell ref="X716:Y716"/>
    <mergeCell ref="X717:Y717"/>
    <mergeCell ref="X718:Y718"/>
    <mergeCell ref="X719:Y719"/>
    <mergeCell ref="X723:Y723"/>
    <mergeCell ref="X721:Z722"/>
    <mergeCell ref="X807:Y807"/>
    <mergeCell ref="X808:Y808"/>
    <mergeCell ref="X809:Y809"/>
    <mergeCell ref="X791:Z792"/>
    <mergeCell ref="X784:Z785"/>
    <mergeCell ref="X786:Y786"/>
    <mergeCell ref="X787:Y787"/>
    <mergeCell ref="X788:Y788"/>
    <mergeCell ref="X789:Y789"/>
    <mergeCell ref="X793:Y793"/>
    <mergeCell ref="X794:Y794"/>
    <mergeCell ref="X795:Y795"/>
    <mergeCell ref="X796:Y796"/>
    <mergeCell ref="X798:Z799"/>
    <mergeCell ref="X801:Y801"/>
    <mergeCell ref="X802:Y802"/>
    <mergeCell ref="X803:Y803"/>
    <mergeCell ref="X805:Z806"/>
    <mergeCell ref="X767:Y767"/>
    <mergeCell ref="X581:Z582"/>
    <mergeCell ref="X583:Y583"/>
    <mergeCell ref="X810:Y810"/>
    <mergeCell ref="X752:Y752"/>
    <mergeCell ref="X753:Y753"/>
    <mergeCell ref="X754:Y754"/>
    <mergeCell ref="X756:Z757"/>
    <mergeCell ref="X758:Y758"/>
    <mergeCell ref="X759:Y759"/>
    <mergeCell ref="X760:Y760"/>
    <mergeCell ref="X733:Y733"/>
    <mergeCell ref="X735:Z736"/>
    <mergeCell ref="X737:Y737"/>
    <mergeCell ref="X738:Y738"/>
    <mergeCell ref="X739:Y739"/>
    <mergeCell ref="X740:Y740"/>
    <mergeCell ref="X730:Y730"/>
    <mergeCell ref="X731:Y731"/>
    <mergeCell ref="X732:Y732"/>
    <mergeCell ref="X800:Y800"/>
    <mergeCell ref="X747:Y747"/>
    <mergeCell ref="X761:Y761"/>
    <mergeCell ref="X763:Z764"/>
    <mergeCell ref="X782:Y782"/>
    <mergeCell ref="X779:Y779"/>
    <mergeCell ref="X780:Y780"/>
    <mergeCell ref="X781:Y781"/>
    <mergeCell ref="X770:Z771"/>
    <mergeCell ref="X772:Y772"/>
    <mergeCell ref="X773:Y773"/>
    <mergeCell ref="X774:Y774"/>
    <mergeCell ref="X775:Y775"/>
    <mergeCell ref="X777:Z778"/>
    <mergeCell ref="A572:Q572"/>
    <mergeCell ref="A573:P573"/>
    <mergeCell ref="A585:E585"/>
    <mergeCell ref="F585:G585"/>
    <mergeCell ref="A582:G582"/>
    <mergeCell ref="I582:T582"/>
    <mergeCell ref="A583:E583"/>
    <mergeCell ref="F583:G583"/>
    <mergeCell ref="A581:G581"/>
    <mergeCell ref="K578:M578"/>
    <mergeCell ref="K576:M576"/>
    <mergeCell ref="K575:M575"/>
    <mergeCell ref="A584:E584"/>
    <mergeCell ref="F584:G584"/>
    <mergeCell ref="I585:V585"/>
    <mergeCell ref="K577:M577"/>
    <mergeCell ref="I583:V583"/>
    <mergeCell ref="I584:V584"/>
    <mergeCell ref="X894:Y894"/>
    <mergeCell ref="X882:Z883"/>
    <mergeCell ref="X884:Y884"/>
    <mergeCell ref="X885:Y885"/>
    <mergeCell ref="X886:Y886"/>
    <mergeCell ref="X887:Y887"/>
    <mergeCell ref="X863:Y863"/>
    <mergeCell ref="X864:Y864"/>
    <mergeCell ref="X865:Y865"/>
    <mergeCell ref="X866:Y866"/>
    <mergeCell ref="X868:Z869"/>
    <mergeCell ref="X870:Y870"/>
    <mergeCell ref="X871:Y871"/>
    <mergeCell ref="X872:Y872"/>
    <mergeCell ref="X873:Y873"/>
    <mergeCell ref="X889:Z890"/>
    <mergeCell ref="X891:Y891"/>
    <mergeCell ref="X892:Y892"/>
    <mergeCell ref="X893:Y893"/>
    <mergeCell ref="X875:Z876"/>
    <mergeCell ref="X877:Y877"/>
    <mergeCell ref="X878:Y878"/>
    <mergeCell ref="X879:Y879"/>
    <mergeCell ref="X880:Y880"/>
    <mergeCell ref="X843:Y843"/>
    <mergeCell ref="X844:Y844"/>
    <mergeCell ref="X859:Y859"/>
    <mergeCell ref="X861:Z862"/>
    <mergeCell ref="X847:Z848"/>
    <mergeCell ref="X849:Y849"/>
    <mergeCell ref="X850:Y850"/>
    <mergeCell ref="X851:Y851"/>
    <mergeCell ref="X852:Y852"/>
    <mergeCell ref="X854:Z855"/>
    <mergeCell ref="X856:Y856"/>
    <mergeCell ref="X857:Y857"/>
    <mergeCell ref="X858:Y858"/>
    <mergeCell ref="X845:Y845"/>
    <mergeCell ref="X831:Y831"/>
    <mergeCell ref="X812:Z813"/>
    <mergeCell ref="X837:Y837"/>
    <mergeCell ref="X838:Y838"/>
    <mergeCell ref="X842:Y842"/>
    <mergeCell ref="X819:Z820"/>
    <mergeCell ref="X821:Y821"/>
    <mergeCell ref="X822:Y822"/>
    <mergeCell ref="X823:Y823"/>
    <mergeCell ref="X824:Y824"/>
    <mergeCell ref="X826:Z827"/>
    <mergeCell ref="X828:Y828"/>
    <mergeCell ref="X829:Y829"/>
    <mergeCell ref="X830:Y830"/>
    <mergeCell ref="X833:Z834"/>
    <mergeCell ref="X835:Y835"/>
    <mergeCell ref="X836:Y836"/>
    <mergeCell ref="X840:Z841"/>
    <mergeCell ref="X814:Y814"/>
    <mergeCell ref="X815:Y815"/>
    <mergeCell ref="X816:Y816"/>
    <mergeCell ref="X817:Y817"/>
    <mergeCell ref="X768:Y768"/>
    <mergeCell ref="X614:Y614"/>
    <mergeCell ref="X616:Z617"/>
    <mergeCell ref="X618:Y618"/>
    <mergeCell ref="X619:Y619"/>
    <mergeCell ref="X620:Y620"/>
    <mergeCell ref="X621:Y621"/>
    <mergeCell ref="X602:Z603"/>
    <mergeCell ref="X604:Y604"/>
    <mergeCell ref="X605:Y605"/>
    <mergeCell ref="X606:Y606"/>
    <mergeCell ref="X607:Y607"/>
    <mergeCell ref="X609:Z610"/>
    <mergeCell ref="X611:Y611"/>
    <mergeCell ref="X612:Y612"/>
    <mergeCell ref="X613:Y613"/>
    <mergeCell ref="X742:Z743"/>
    <mergeCell ref="X744:Y744"/>
    <mergeCell ref="X745:Y745"/>
    <mergeCell ref="X746:Y746"/>
    <mergeCell ref="X765:Y765"/>
    <mergeCell ref="X766:Y766"/>
    <mergeCell ref="X749:Z750"/>
    <mergeCell ref="X751:Y751"/>
  </mergeCells>
  <phoneticPr fontId="6" type="noConversion"/>
  <conditionalFormatting sqref="L369:M369 E528:G528 N456 E456:G456 E463:G463 N467 E467:G467 E484:G484 N484 N433 E433:G433 E451:G451 E389:G391 L384:M384 L414:M415 L388:M388 N563:N565 N399 E399:H399 N401 E401:H401 E369:J369 X881:Z881 E519 G519:J519 A575:J578 E365:K366 E367:I367 E368:K368 O367:O369 L371:M372 E400:G400 I400:J400 L400:N400 E520:J527 H557:J562 F335:G337 F339:G343 F345:G345 F347:G347 F349:G349 F351:G351 F353:G353 F355:G361 D557:D570 E275:E277 O277 E385:G387 E242:E243 C231:M241 D244:E245 H303:H310 I303:I306 H311:I311 E297:E324 F331:I331 F332:G333 L402:N407 D408:J413 L457:N462 E457:J462 E464:J466 L464:N466 E485:J494 L485:N494 G268:G269 E402:J407 O197 O231 O422 L413:O413 L412:N412 O433:O434 N451:O451 L501:N501 L506:N506 L510:N510 O236 L411:O411 L410:N410 O425:O431 O478:O484 O199:O205 O207:O210 O212:O215 O382 O384 O392 L408:O409 O436:O439 O442:O447 O452:O461 O486:O487 L502:O505 L557:O558 O465:O475 L568:O569 O492 L497:N498 L570:N570 C171:E196 H267:I267 E267:E269 C134:C153 C154:K154 L549:M549 O560:O565 L560:N562 L559:M559 C119:C120 G250 E256 C257:G258 K257:K258 O259:O264 E271:G272 D279:G279 D283:G283 O285:O289 E285:G285 E291:G292 C259:C292 D295:E296 H295:H296 I295 O292:O296 E325:M329 E330:E332 O325:O332 D325:D332 M362:O362 O363:O364 F363:G364 E361:E364 D361:D369 L373:O379 E388:J388 O414:O419 E434:J450 L434:N450 E452:J455 L452:N455 N463:O463 L495:O496 D495:J497 E498:J506 L499:O500 E507:G509 N507:N509 H533:J549 L533:N548 L571:O571 H568:J571 C571:D571 C88:C116 N550:O552 K42:K43 D30:D41 E32:G43 H42:I42 O26:O43 D60:E60 O58:O60 C24:C64 W13:W64 N26:N65 C68:C86 E68:E86 W68:W86 F68:G83 O68:O71 C122:C131 W122:W131 E122:E131 O154:O155 C155:C170 E155:E170 W154:W196 F155:G160 E198:E215 H197:M215 C197:C229 W198:W231 C230:E230 F247:G247 E246:E250 O244:O251 C242:C256 W244:W365 L380:N383 E371:J384 O394:O401 E392:J398 L392:N398 D371:D407 E414:J432 L416:N432 W369:W453 E468:J483 L468:N483 D414:D494 E510:J518 L511:O527 N528:N532 O529:O548 D498:D552 W455:W571 C295:C570 O2:O10 B2:C8 Q8:T571 W7:W8 D2 F2:M2 D3:M9 A847:W852 A854:W859 A861:W866 A868:W873 A875:W894 A580:W582 A840:W845 A833:W838 A826:W831 A819:W824 A812:W817 A805:W810 A791:W796 A798:W803 A784:W789 A777:W782 A770:W775 A749:W754 A756:W761 A763:W768 A742:W747 A735:W740 A728:W733 A721:W726 A700:W705 A707:W712 A714:W719 A693:W698 A686:W691 A672:W677 A679:W684 A665:W670 A658:W663 A651:W656 A644:W649 A637:W642 A630:W635 A623:W628 A602:W607 A609:W614 A616:W621 A595:W600 A588:W593 U2:Z2 AA847:XFD852 AA854:XFD859 AA861:XFD866 AA868:XFD873 AA875:XFD894 AA580:XFD582 AA840:XFD845 AA833:XFD838 AA826:XFD831 AA819:XFD824 AA812:XFD817 AA805:XFD810 AA791:XFD796 AA798:XFD803 AA784:XFD789 AA777:XFD782 AA770:XFD775 AA749:XFD754 AA756:XFD761 AA763:XFD768 AA742:XFD747 AA735:XFD740 AA728:XFD733 AA721:XFD726 AA700:XFD705 AA707:XFD712 AA714:XFD719 AA693:XFD698 AA686:XFD691 AA672:XFD677 AA679:XFD684 AA665:XFD670 AA658:XFD663 AA651:XFD656 AA644:XFD649 AA637:XFD642 AA630:XFD635 AA623:XFD628 AA602:XFD607 AA609:XFD614 AA616:XFD621 AA595:XFD600 AE2:XFD571 AA588:XFD593 A1:XFD1 A572:XFD574 A895:XFD1048576 A853:XFD853 A860:XFD860 A867:XFD867 A874:XFD874 A846:XFD846 A839:XFD839 A579:XFD579 N575:XFD578 A832:XFD832 A825:XFD825 A818:XFD818 A811:XFD811 A797:XFD797 A804:XFD804 A790:XFD790 A783:XFD783 A776:XFD776 A755:XFD755 A762:XFD762 A769:XFD769 A748:XFD748 A741:XFD741 A734:XFD734 A727:XFD727 A706:XFD706 A713:XFD713 A720:XFD720 A699:XFD699 A692:XFD692 A583:XFD587 A678:XFD678 A685:XFD685 A671:XFD671 A664:XFD664 A657:XFD657 A650:XFD650 A643:XFD643 A636:XFD636 A629:XFD629 A608:XFD608 A615:XFD615 A622:XFD622 A601:XFD601 A594:XFD594">
    <cfRule type="containsErrors" dxfId="1098" priority="4396">
      <formula>ISERROR(A1)</formula>
    </cfRule>
  </conditionalFormatting>
  <conditionalFormatting sqref="N371:N372 N387 N414 N257:N329 N71:N80 N122:N131 N154:N170 N199:N215 N244:N252 N2:N10 P2:P571">
    <cfRule type="cellIs" dxfId="1097" priority="4378" operator="equal">
      <formula>0</formula>
    </cfRule>
  </conditionalFormatting>
  <conditionalFormatting sqref="N369">
    <cfRule type="cellIs" dxfId="1096" priority="4393" operator="equal">
      <formula>0</formula>
    </cfRule>
  </conditionalFormatting>
  <conditionalFormatting sqref="N391">
    <cfRule type="cellIs" dxfId="1095" priority="4296" operator="equal">
      <formula>0</formula>
    </cfRule>
  </conditionalFormatting>
  <conditionalFormatting sqref="N370">
    <cfRule type="cellIs" dxfId="1094" priority="4358" operator="equal">
      <formula>0</formula>
    </cfRule>
  </conditionalFormatting>
  <conditionalFormatting sqref="N385">
    <cfRule type="cellIs" dxfId="1093" priority="4346" operator="equal">
      <formula>0</formula>
    </cfRule>
  </conditionalFormatting>
  <conditionalFormatting sqref="N386">
    <cfRule type="cellIs" dxfId="1092" priority="4343" operator="equal">
      <formula>0</formula>
    </cfRule>
  </conditionalFormatting>
  <conditionalFormatting sqref="N389">
    <cfRule type="cellIs" dxfId="1091" priority="4306" operator="equal">
      <formula>0</formula>
    </cfRule>
  </conditionalFormatting>
  <conditionalFormatting sqref="N390">
    <cfRule type="cellIs" dxfId="1090" priority="4302" operator="equal">
      <formula>0</formula>
    </cfRule>
  </conditionalFormatting>
  <conditionalFormatting sqref="N384">
    <cfRule type="cellIs" dxfId="1089" priority="4290" operator="equal">
      <formula>0</formula>
    </cfRule>
  </conditionalFormatting>
  <conditionalFormatting sqref="N415">
    <cfRule type="cellIs" dxfId="1088" priority="4284" operator="equal">
      <formula>0</formula>
    </cfRule>
  </conditionalFormatting>
  <conditionalFormatting sqref="N388">
    <cfRule type="cellIs" dxfId="1087" priority="4280" operator="equal">
      <formula>0</formula>
    </cfRule>
  </conditionalFormatting>
  <conditionalFormatting sqref="N365">
    <cfRule type="cellIs" dxfId="1086" priority="4220" operator="equal">
      <formula>0</formula>
    </cfRule>
  </conditionalFormatting>
  <conditionalFormatting sqref="N366">
    <cfRule type="cellIs" dxfId="1085" priority="4216" operator="equal">
      <formula>0</formula>
    </cfRule>
  </conditionalFormatting>
  <conditionalFormatting sqref="N367">
    <cfRule type="cellIs" dxfId="1084" priority="4196" operator="equal">
      <formula>0</formula>
    </cfRule>
  </conditionalFormatting>
  <conditionalFormatting sqref="N368">
    <cfRule type="cellIs" dxfId="1083" priority="4183" operator="equal">
      <formula>0</formula>
    </cfRule>
  </conditionalFormatting>
  <conditionalFormatting sqref="F519">
    <cfRule type="containsErrors" dxfId="1082" priority="4129">
      <formula>ISERROR(F519)</formula>
    </cfRule>
  </conditionalFormatting>
  <conditionalFormatting sqref="F330:G330 N364 J332:K332 N341 M359:N359 F362:J362 N343 N361 N345 N347 N349 N351 N353 N355 N357">
    <cfRule type="containsErrors" dxfId="1081" priority="4128">
      <formula>ISERROR(F330)</formula>
    </cfRule>
  </conditionalFormatting>
  <conditionalFormatting sqref="N363">
    <cfRule type="cellIs" dxfId="1080" priority="4125" operator="equal">
      <formula>0</formula>
    </cfRule>
  </conditionalFormatting>
  <conditionalFormatting sqref="N333 N335:N337 N339">
    <cfRule type="cellIs" dxfId="1079" priority="4124" operator="equal">
      <formula>0</formula>
    </cfRule>
  </conditionalFormatting>
  <conditionalFormatting sqref="N330">
    <cfRule type="cellIs" dxfId="1078" priority="4123" operator="equal">
      <formula>0</formula>
    </cfRule>
  </conditionalFormatting>
  <conditionalFormatting sqref="N331">
    <cfRule type="cellIs" dxfId="1077" priority="4118" operator="equal">
      <formula>0</formula>
    </cfRule>
  </conditionalFormatting>
  <conditionalFormatting sqref="N332">
    <cfRule type="cellIs" dxfId="1076" priority="4107" operator="equal">
      <formula>0</formula>
    </cfRule>
  </conditionalFormatting>
  <conditionalFormatting sqref="H330:K330">
    <cfRule type="containsErrors" dxfId="1075" priority="4106">
      <formula>ISERROR(H330)</formula>
    </cfRule>
  </conditionalFormatting>
  <conditionalFormatting sqref="H332:I332">
    <cfRule type="containsErrors" dxfId="1074" priority="4094">
      <formula>ISERROR(H332)</formula>
    </cfRule>
  </conditionalFormatting>
  <conditionalFormatting sqref="M333:M335 H336:J336 H333:H334">
    <cfRule type="containsErrors" dxfId="1073" priority="4093">
      <formula>ISERROR(H333)</formula>
    </cfRule>
  </conditionalFormatting>
  <conditionalFormatting sqref="M336">
    <cfRule type="containsErrors" dxfId="1072" priority="4092">
      <formula>ISERROR(M336)</formula>
    </cfRule>
  </conditionalFormatting>
  <conditionalFormatting sqref="M340">
    <cfRule type="containsErrors" dxfId="1071" priority="4089">
      <formula>ISERROR(M340)</formula>
    </cfRule>
  </conditionalFormatting>
  <conditionalFormatting sqref="M342">
    <cfRule type="containsErrors" dxfId="1070" priority="4086">
      <formula>ISERROR(M342)</formula>
    </cfRule>
  </conditionalFormatting>
  <conditionalFormatting sqref="H340 J340">
    <cfRule type="containsErrors" dxfId="1069" priority="4090">
      <formula>ISERROR(H340)</formula>
    </cfRule>
  </conditionalFormatting>
  <conditionalFormatting sqref="J342">
    <cfRule type="containsErrors" dxfId="1068" priority="4087">
      <formula>ISERROR(J342)</formula>
    </cfRule>
  </conditionalFormatting>
  <conditionalFormatting sqref="M360">
    <cfRule type="containsErrors" dxfId="1067" priority="4083">
      <formula>ISERROR(M360)</formula>
    </cfRule>
  </conditionalFormatting>
  <conditionalFormatting sqref="J360">
    <cfRule type="containsErrors" dxfId="1066" priority="4084">
      <formula>ISERROR(J360)</formula>
    </cfRule>
  </conditionalFormatting>
  <conditionalFormatting sqref="N340">
    <cfRule type="cellIs" dxfId="1065" priority="4082" operator="equal">
      <formula>0</formula>
    </cfRule>
  </conditionalFormatting>
  <conditionalFormatting sqref="N342">
    <cfRule type="containsErrors" dxfId="1064" priority="4081">
      <formula>ISERROR(N342)</formula>
    </cfRule>
  </conditionalFormatting>
  <conditionalFormatting sqref="N360">
    <cfRule type="containsErrors" dxfId="1063" priority="4080">
      <formula>ISERROR(N360)</formula>
    </cfRule>
  </conditionalFormatting>
  <conditionalFormatting sqref="I333:I334">
    <cfRule type="containsErrors" dxfId="1062" priority="4029">
      <formula>ISERROR(I333)</formula>
    </cfRule>
  </conditionalFormatting>
  <conditionalFormatting sqref="H335">
    <cfRule type="containsErrors" dxfId="1061" priority="4028">
      <formula>ISERROR(H335)</formula>
    </cfRule>
  </conditionalFormatting>
  <conditionalFormatting sqref="I335">
    <cfRule type="containsErrors" dxfId="1060" priority="4027">
      <formula>ISERROR(I335)</formula>
    </cfRule>
  </conditionalFormatting>
  <conditionalFormatting sqref="J359">
    <cfRule type="containsErrors" dxfId="1059" priority="3992">
      <formula>ISERROR(J359)</formula>
    </cfRule>
  </conditionalFormatting>
  <conditionalFormatting sqref="M337:M338 H337:H338">
    <cfRule type="containsErrors" dxfId="1058" priority="4026">
      <formula>ISERROR(H337)</formula>
    </cfRule>
  </conditionalFormatting>
  <conditionalFormatting sqref="I337:I338">
    <cfRule type="containsErrors" dxfId="1057" priority="4025">
      <formula>ISERROR(I337)</formula>
    </cfRule>
  </conditionalFormatting>
  <conditionalFormatting sqref="M339 H339">
    <cfRule type="containsErrors" dxfId="1056" priority="4024">
      <formula>ISERROR(H339)</formula>
    </cfRule>
  </conditionalFormatting>
  <conditionalFormatting sqref="I339">
    <cfRule type="containsErrors" dxfId="1055" priority="4023">
      <formula>ISERROR(I339)</formula>
    </cfRule>
  </conditionalFormatting>
  <conditionalFormatting sqref="J339">
    <cfRule type="containsErrors" dxfId="1054" priority="4022">
      <formula>ISERROR(J339)</formula>
    </cfRule>
  </conditionalFormatting>
  <conditionalFormatting sqref="J337:J338">
    <cfRule type="containsErrors" dxfId="1053" priority="4021">
      <formula>ISERROR(J337)</formula>
    </cfRule>
  </conditionalFormatting>
  <conditionalFormatting sqref="J335">
    <cfRule type="containsErrors" dxfId="1052" priority="4020">
      <formula>ISERROR(J335)</formula>
    </cfRule>
  </conditionalFormatting>
  <conditionalFormatting sqref="J333:J334">
    <cfRule type="containsErrors" dxfId="1051" priority="4019">
      <formula>ISERROR(J333)</formula>
    </cfRule>
  </conditionalFormatting>
  <conditionalFormatting sqref="I340">
    <cfRule type="containsErrors" dxfId="1050" priority="4018">
      <formula>ISERROR(I340)</formula>
    </cfRule>
  </conditionalFormatting>
  <conditionalFormatting sqref="M341 H341">
    <cfRule type="containsErrors" dxfId="1049" priority="4017">
      <formula>ISERROR(H341)</formula>
    </cfRule>
  </conditionalFormatting>
  <conditionalFormatting sqref="I341">
    <cfRule type="containsErrors" dxfId="1048" priority="4016">
      <formula>ISERROR(I341)</formula>
    </cfRule>
  </conditionalFormatting>
  <conditionalFormatting sqref="J341">
    <cfRule type="containsErrors" dxfId="1047" priority="4015">
      <formula>ISERROR(J341)</formula>
    </cfRule>
  </conditionalFormatting>
  <conditionalFormatting sqref="H342">
    <cfRule type="containsErrors" dxfId="1046" priority="4014">
      <formula>ISERROR(H342)</formula>
    </cfRule>
  </conditionalFormatting>
  <conditionalFormatting sqref="I342">
    <cfRule type="containsErrors" dxfId="1045" priority="4013">
      <formula>ISERROR(I342)</formula>
    </cfRule>
  </conditionalFormatting>
  <conditionalFormatting sqref="M343:M344 H343:H344">
    <cfRule type="containsErrors" dxfId="1044" priority="4012">
      <formula>ISERROR(H343)</formula>
    </cfRule>
  </conditionalFormatting>
  <conditionalFormatting sqref="I343:I344">
    <cfRule type="containsErrors" dxfId="1043" priority="4011">
      <formula>ISERROR(I343)</formula>
    </cfRule>
  </conditionalFormatting>
  <conditionalFormatting sqref="J343:J344">
    <cfRule type="containsErrors" dxfId="1042" priority="4010">
      <formula>ISERROR(J343)</formula>
    </cfRule>
  </conditionalFormatting>
  <conditionalFormatting sqref="M345:M346 H345:H346">
    <cfRule type="containsErrors" dxfId="1041" priority="4009">
      <formula>ISERROR(H345)</formula>
    </cfRule>
  </conditionalFormatting>
  <conditionalFormatting sqref="I345:I346">
    <cfRule type="containsErrors" dxfId="1040" priority="4008">
      <formula>ISERROR(I345)</formula>
    </cfRule>
  </conditionalFormatting>
  <conditionalFormatting sqref="J345:J346">
    <cfRule type="containsErrors" dxfId="1039" priority="4007">
      <formula>ISERROR(J345)</formula>
    </cfRule>
  </conditionalFormatting>
  <conditionalFormatting sqref="M347:M348 H347:H348">
    <cfRule type="containsErrors" dxfId="1038" priority="4006">
      <formula>ISERROR(H347)</formula>
    </cfRule>
  </conditionalFormatting>
  <conditionalFormatting sqref="I347:I348">
    <cfRule type="containsErrors" dxfId="1037" priority="4005">
      <formula>ISERROR(I347)</formula>
    </cfRule>
  </conditionalFormatting>
  <conditionalFormatting sqref="J347:J348">
    <cfRule type="containsErrors" dxfId="1036" priority="4004">
      <formula>ISERROR(J347)</formula>
    </cfRule>
  </conditionalFormatting>
  <conditionalFormatting sqref="M349:M352 H349:H352">
    <cfRule type="containsErrors" dxfId="1035" priority="4003">
      <formula>ISERROR(H349)</formula>
    </cfRule>
  </conditionalFormatting>
  <conditionalFormatting sqref="I349:I352">
    <cfRule type="containsErrors" dxfId="1034" priority="4002">
      <formula>ISERROR(I349)</formula>
    </cfRule>
  </conditionalFormatting>
  <conditionalFormatting sqref="J349:J352">
    <cfRule type="containsErrors" dxfId="1033" priority="4001">
      <formula>ISERROR(J349)</formula>
    </cfRule>
  </conditionalFormatting>
  <conditionalFormatting sqref="H359">
    <cfRule type="containsErrors" dxfId="1032" priority="3994">
      <formula>ISERROR(H359)</formula>
    </cfRule>
  </conditionalFormatting>
  <conditionalFormatting sqref="I359">
    <cfRule type="containsErrors" dxfId="1031" priority="3993">
      <formula>ISERROR(I359)</formula>
    </cfRule>
  </conditionalFormatting>
  <conditionalFormatting sqref="H360">
    <cfRule type="containsErrors" dxfId="1030" priority="3991">
      <formula>ISERROR(H360)</formula>
    </cfRule>
  </conditionalFormatting>
  <conditionalFormatting sqref="I360">
    <cfRule type="containsErrors" dxfId="1029" priority="3990">
      <formula>ISERROR(I360)</formula>
    </cfRule>
  </conditionalFormatting>
  <conditionalFormatting sqref="E333">
    <cfRule type="containsErrors" dxfId="1028" priority="3982">
      <formula>ISERROR(E333)</formula>
    </cfRule>
  </conditionalFormatting>
  <conditionalFormatting sqref="E335:E336">
    <cfRule type="containsErrors" dxfId="1027" priority="3981">
      <formula>ISERROR(E335)</formula>
    </cfRule>
  </conditionalFormatting>
  <conditionalFormatting sqref="E337 E339">
    <cfRule type="containsErrors" dxfId="1026" priority="3980">
      <formula>ISERROR(E337)</formula>
    </cfRule>
  </conditionalFormatting>
  <conditionalFormatting sqref="E340:E341">
    <cfRule type="containsErrors" dxfId="1025" priority="3979">
      <formula>ISERROR(E340)</formula>
    </cfRule>
  </conditionalFormatting>
  <conditionalFormatting sqref="E342:E343 E345 E347 E349 E351 E353 E355:E358">
    <cfRule type="containsErrors" dxfId="1024" priority="3978">
      <formula>ISERROR(E342)</formula>
    </cfRule>
  </conditionalFormatting>
  <conditionalFormatting sqref="E359">
    <cfRule type="containsErrors" dxfId="1023" priority="3977">
      <formula>ISERROR(E359)</formula>
    </cfRule>
  </conditionalFormatting>
  <conditionalFormatting sqref="E360">
    <cfRule type="containsErrors" dxfId="1022" priority="3976">
      <formula>ISERROR(E360)</formula>
    </cfRule>
  </conditionalFormatting>
  <conditionalFormatting sqref="O388 O365:O366">
    <cfRule type="containsErrors" dxfId="1021" priority="3924">
      <formula>ISERROR(O365)</formula>
    </cfRule>
  </conditionalFormatting>
  <conditionalFormatting sqref="O333 O335:O337 O339 O341 O343 O345 O347 O349 O359">
    <cfRule type="containsErrors" dxfId="1020" priority="3921">
      <formula>ISERROR(O333)</formula>
    </cfRule>
  </conditionalFormatting>
  <conditionalFormatting sqref="D333">
    <cfRule type="containsErrors" dxfId="1019" priority="3903">
      <formula>ISERROR(D333)</formula>
    </cfRule>
  </conditionalFormatting>
  <conditionalFormatting sqref="D335">
    <cfRule type="containsErrors" dxfId="1018" priority="3902">
      <formula>ISERROR(D335)</formula>
    </cfRule>
  </conditionalFormatting>
  <conditionalFormatting sqref="D336">
    <cfRule type="containsErrors" dxfId="1017" priority="3901">
      <formula>ISERROR(D336)</formula>
    </cfRule>
  </conditionalFormatting>
  <conditionalFormatting sqref="D337 D339">
    <cfRule type="containsErrors" dxfId="1016" priority="3900">
      <formula>ISERROR(D337)</formula>
    </cfRule>
  </conditionalFormatting>
  <conditionalFormatting sqref="D340">
    <cfRule type="containsErrors" dxfId="1015" priority="3899">
      <formula>ISERROR(D340)</formula>
    </cfRule>
  </conditionalFormatting>
  <conditionalFormatting sqref="D341">
    <cfRule type="containsErrors" dxfId="1014" priority="3898">
      <formula>ISERROR(D341)</formula>
    </cfRule>
  </conditionalFormatting>
  <conditionalFormatting sqref="D342">
    <cfRule type="containsErrors" dxfId="1013" priority="3897">
      <formula>ISERROR(D342)</formula>
    </cfRule>
  </conditionalFormatting>
  <conditionalFormatting sqref="D343">
    <cfRule type="containsErrors" dxfId="1012" priority="3896">
      <formula>ISERROR(D343)</formula>
    </cfRule>
  </conditionalFormatting>
  <conditionalFormatting sqref="D345">
    <cfRule type="containsErrors" dxfId="1011" priority="3895">
      <formula>ISERROR(D345)</formula>
    </cfRule>
  </conditionalFormatting>
  <conditionalFormatting sqref="D347">
    <cfRule type="containsErrors" dxfId="1010" priority="3894">
      <formula>ISERROR(D347)</formula>
    </cfRule>
  </conditionalFormatting>
  <conditionalFormatting sqref="D349 D351">
    <cfRule type="containsErrors" dxfId="1009" priority="3893">
      <formula>ISERROR(D349)</formula>
    </cfRule>
  </conditionalFormatting>
  <conditionalFormatting sqref="D353">
    <cfRule type="containsErrors" dxfId="1008" priority="3892">
      <formula>ISERROR(D353)</formula>
    </cfRule>
  </conditionalFormatting>
  <conditionalFormatting sqref="D355:D356">
    <cfRule type="containsErrors" dxfId="1007" priority="3891">
      <formula>ISERROR(D355)</formula>
    </cfRule>
  </conditionalFormatting>
  <conditionalFormatting sqref="D357:D358">
    <cfRule type="containsErrors" dxfId="1006" priority="3890">
      <formula>ISERROR(D357)</formula>
    </cfRule>
  </conditionalFormatting>
  <conditionalFormatting sqref="D359">
    <cfRule type="containsErrors" dxfId="1005" priority="3889">
      <formula>ISERROR(D359)</formula>
    </cfRule>
  </conditionalFormatting>
  <conditionalFormatting sqref="D360">
    <cfRule type="containsErrors" dxfId="1004" priority="3888">
      <formula>ISERROR(D360)</formula>
    </cfRule>
  </conditionalFormatting>
  <conditionalFormatting sqref="D370">
    <cfRule type="containsErrors" dxfId="1003" priority="3887">
      <formula>ISERROR(D370)</formula>
    </cfRule>
  </conditionalFormatting>
  <conditionalFormatting sqref="F319">
    <cfRule type="containsErrors" dxfId="1002" priority="3861">
      <formula>ISERROR(F319)</formula>
    </cfRule>
  </conditionalFormatting>
  <conditionalFormatting sqref="F320:F324">
    <cfRule type="containsErrors" dxfId="1001" priority="3860">
      <formula>ISERROR(F320)</formula>
    </cfRule>
  </conditionalFormatting>
  <conditionalFormatting sqref="G319:G324">
    <cfRule type="containsErrors" dxfId="1000" priority="3859">
      <formula>ISERROR(G319)</formula>
    </cfRule>
  </conditionalFormatting>
  <conditionalFormatting sqref="F305:G307">
    <cfRule type="containsErrors" dxfId="999" priority="3858">
      <formula>ISERROR(F305)</formula>
    </cfRule>
  </conditionalFormatting>
  <conditionalFormatting sqref="F304:G304">
    <cfRule type="containsErrors" dxfId="998" priority="3857">
      <formula>ISERROR(F304)</formula>
    </cfRule>
  </conditionalFormatting>
  <conditionalFormatting sqref="F309:G309 G310">
    <cfRule type="containsErrors" dxfId="997" priority="3856">
      <formula>ISERROR(F309)</formula>
    </cfRule>
  </conditionalFormatting>
  <conditionalFormatting sqref="F308:G308">
    <cfRule type="containsErrors" dxfId="996" priority="3855">
      <formula>ISERROR(F308)</formula>
    </cfRule>
  </conditionalFormatting>
  <conditionalFormatting sqref="H298:H301">
    <cfRule type="containsErrors" dxfId="995" priority="3854">
      <formula>ISERROR(H298)</formula>
    </cfRule>
  </conditionalFormatting>
  <conditionalFormatting sqref="H314:H315">
    <cfRule type="containsErrors" dxfId="994" priority="3853">
      <formula>ISERROR(H314)</formula>
    </cfRule>
  </conditionalFormatting>
  <conditionalFormatting sqref="H318">
    <cfRule type="containsErrors" dxfId="993" priority="3851">
      <formula>ISERROR(H318)</formula>
    </cfRule>
  </conditionalFormatting>
  <conditionalFormatting sqref="H324">
    <cfRule type="containsErrors" dxfId="992" priority="3850">
      <formula>ISERROR(H324)</formula>
    </cfRule>
  </conditionalFormatting>
  <conditionalFormatting sqref="H316">
    <cfRule type="containsErrors" dxfId="991" priority="3849">
      <formula>ISERROR(H316)</formula>
    </cfRule>
  </conditionalFormatting>
  <conditionalFormatting sqref="H317">
    <cfRule type="containsErrors" dxfId="990" priority="3848">
      <formula>ISERROR(H317)</formula>
    </cfRule>
  </conditionalFormatting>
  <conditionalFormatting sqref="H319">
    <cfRule type="containsErrors" dxfId="989" priority="3847">
      <formula>ISERROR(H319)</formula>
    </cfRule>
  </conditionalFormatting>
  <conditionalFormatting sqref="H313">
    <cfRule type="containsErrors" dxfId="988" priority="3846">
      <formula>ISERROR(H313)</formula>
    </cfRule>
  </conditionalFormatting>
  <conditionalFormatting sqref="H319">
    <cfRule type="containsErrors" dxfId="987" priority="3845">
      <formula>ISERROR(H319)</formula>
    </cfRule>
  </conditionalFormatting>
  <conditionalFormatting sqref="H322">
    <cfRule type="containsErrors" dxfId="986" priority="3844">
      <formula>ISERROR(H322)</formula>
    </cfRule>
  </conditionalFormatting>
  <conditionalFormatting sqref="H321">
    <cfRule type="containsErrors" dxfId="985" priority="3843">
      <formula>ISERROR(H321)</formula>
    </cfRule>
  </conditionalFormatting>
  <conditionalFormatting sqref="H323">
    <cfRule type="containsErrors" dxfId="984" priority="3842">
      <formula>ISERROR(H323)</formula>
    </cfRule>
  </conditionalFormatting>
  <conditionalFormatting sqref="I298:I301 I308:I310">
    <cfRule type="containsErrors" dxfId="983" priority="3841">
      <formula>ISERROR(I298)</formula>
    </cfRule>
  </conditionalFormatting>
  <conditionalFormatting sqref="I314:I315">
    <cfRule type="containsErrors" dxfId="982" priority="3840">
      <formula>ISERROR(I314)</formula>
    </cfRule>
  </conditionalFormatting>
  <conditionalFormatting sqref="I318">
    <cfRule type="containsErrors" dxfId="981" priority="3838">
      <formula>ISERROR(I318)</formula>
    </cfRule>
  </conditionalFormatting>
  <conditionalFormatting sqref="I324">
    <cfRule type="containsErrors" dxfId="980" priority="3837">
      <formula>ISERROR(I324)</formula>
    </cfRule>
  </conditionalFormatting>
  <conditionalFormatting sqref="I316">
    <cfRule type="containsErrors" dxfId="979" priority="3836">
      <formula>ISERROR(I316)</formula>
    </cfRule>
  </conditionalFormatting>
  <conditionalFormatting sqref="I317">
    <cfRule type="containsErrors" dxfId="978" priority="3835">
      <formula>ISERROR(I317)</formula>
    </cfRule>
  </conditionalFormatting>
  <conditionalFormatting sqref="I319">
    <cfRule type="containsErrors" dxfId="977" priority="3834">
      <formula>ISERROR(I319)</formula>
    </cfRule>
  </conditionalFormatting>
  <conditionalFormatting sqref="I320">
    <cfRule type="containsErrors" dxfId="976" priority="3833">
      <formula>ISERROR(I320)</formula>
    </cfRule>
  </conditionalFormatting>
  <conditionalFormatting sqref="I322">
    <cfRule type="containsErrors" dxfId="975" priority="3832">
      <formula>ISERROR(I322)</formula>
    </cfRule>
  </conditionalFormatting>
  <conditionalFormatting sqref="I312">
    <cfRule type="containsErrors" dxfId="974" priority="3831">
      <formula>ISERROR(I312)</formula>
    </cfRule>
  </conditionalFormatting>
  <conditionalFormatting sqref="I302">
    <cfRule type="containsErrors" dxfId="973" priority="3830">
      <formula>ISERROR(I302)</formula>
    </cfRule>
  </conditionalFormatting>
  <conditionalFormatting sqref="I297">
    <cfRule type="containsErrors" dxfId="972" priority="3829">
      <formula>ISERROR(I297)</formula>
    </cfRule>
  </conditionalFormatting>
  <conditionalFormatting sqref="I319">
    <cfRule type="containsErrors" dxfId="971" priority="3828">
      <formula>ISERROR(I319)</formula>
    </cfRule>
  </conditionalFormatting>
  <conditionalFormatting sqref="I307">
    <cfRule type="containsErrors" dxfId="970" priority="3827">
      <formula>ISERROR(I307)</formula>
    </cfRule>
  </conditionalFormatting>
  <conditionalFormatting sqref="I313">
    <cfRule type="containsErrors" dxfId="969" priority="3826">
      <formula>ISERROR(I313)</formula>
    </cfRule>
  </conditionalFormatting>
  <conditionalFormatting sqref="I321">
    <cfRule type="containsErrors" dxfId="968" priority="3825">
      <formula>ISERROR(I321)</formula>
    </cfRule>
  </conditionalFormatting>
  <conditionalFormatting sqref="I323">
    <cfRule type="containsErrors" dxfId="967" priority="3824">
      <formula>ISERROR(I323)</formula>
    </cfRule>
  </conditionalFormatting>
  <conditionalFormatting sqref="J298 J305:J306">
    <cfRule type="containsErrors" dxfId="966" priority="3823">
      <formula>ISERROR(J298)</formula>
    </cfRule>
  </conditionalFormatting>
  <conditionalFormatting sqref="J302">
    <cfRule type="containsErrors" dxfId="965" priority="3821">
      <formula>ISERROR(J302)</formula>
    </cfRule>
  </conditionalFormatting>
  <conditionalFormatting sqref="J297">
    <cfRule type="containsErrors" dxfId="964" priority="3820">
      <formula>ISERROR(J297)</formula>
    </cfRule>
  </conditionalFormatting>
  <conditionalFormatting sqref="J299">
    <cfRule type="containsErrors" dxfId="963" priority="3819">
      <formula>ISERROR(J299)</formula>
    </cfRule>
  </conditionalFormatting>
  <conditionalFormatting sqref="J300">
    <cfRule type="containsErrors" dxfId="962" priority="3818">
      <formula>ISERROR(J300)</formula>
    </cfRule>
  </conditionalFormatting>
  <conditionalFormatting sqref="J301">
    <cfRule type="containsErrors" dxfId="961" priority="3817">
      <formula>ISERROR(J301)</formula>
    </cfRule>
  </conditionalFormatting>
  <conditionalFormatting sqref="J303">
    <cfRule type="containsErrors" dxfId="960" priority="3816">
      <formula>ISERROR(J303)</formula>
    </cfRule>
  </conditionalFormatting>
  <conditionalFormatting sqref="J304">
    <cfRule type="containsErrors" dxfId="959" priority="3815">
      <formula>ISERROR(J304)</formula>
    </cfRule>
  </conditionalFormatting>
  <conditionalFormatting sqref="J307">
    <cfRule type="containsErrors" dxfId="958" priority="3814">
      <formula>ISERROR(J307)</formula>
    </cfRule>
  </conditionalFormatting>
  <conditionalFormatting sqref="J309">
    <cfRule type="containsErrors" dxfId="957" priority="3813">
      <formula>ISERROR(J309)</formula>
    </cfRule>
  </conditionalFormatting>
  <conditionalFormatting sqref="J308">
    <cfRule type="containsErrors" dxfId="956" priority="3812">
      <formula>ISERROR(J308)</formula>
    </cfRule>
  </conditionalFormatting>
  <conditionalFormatting sqref="J310">
    <cfRule type="containsErrors" dxfId="955" priority="3811">
      <formula>ISERROR(J310)</formula>
    </cfRule>
  </conditionalFormatting>
  <conditionalFormatting sqref="J311">
    <cfRule type="containsErrors" dxfId="954" priority="3809">
      <formula>ISERROR(J311)</formula>
    </cfRule>
  </conditionalFormatting>
  <conditionalFormatting sqref="J312">
    <cfRule type="containsErrors" dxfId="953" priority="3808">
      <formula>ISERROR(J312)</formula>
    </cfRule>
  </conditionalFormatting>
  <conditionalFormatting sqref="J313">
    <cfRule type="containsErrors" dxfId="952" priority="3807">
      <formula>ISERROR(J313)</formula>
    </cfRule>
  </conditionalFormatting>
  <conditionalFormatting sqref="J319">
    <cfRule type="containsErrors" dxfId="951" priority="3806">
      <formula>ISERROR(J319)</formula>
    </cfRule>
  </conditionalFormatting>
  <conditionalFormatting sqref="J320">
    <cfRule type="containsErrors" dxfId="950" priority="3805">
      <formula>ISERROR(J320)</formula>
    </cfRule>
  </conditionalFormatting>
  <conditionalFormatting sqref="J322">
    <cfRule type="containsErrors" dxfId="949" priority="3804">
      <formula>ISERROR(J322)</formula>
    </cfRule>
  </conditionalFormatting>
  <conditionalFormatting sqref="J324">
    <cfRule type="containsErrors" dxfId="948" priority="3803">
      <formula>ISERROR(J324)</formula>
    </cfRule>
  </conditionalFormatting>
  <conditionalFormatting sqref="K297">
    <cfRule type="containsErrors" dxfId="947" priority="3802">
      <formula>ISERROR(K297)</formula>
    </cfRule>
  </conditionalFormatting>
  <conditionalFormatting sqref="K298">
    <cfRule type="containsErrors" dxfId="946" priority="3801">
      <formula>ISERROR(K298)</formula>
    </cfRule>
  </conditionalFormatting>
  <conditionalFormatting sqref="K299">
    <cfRule type="containsErrors" dxfId="945" priority="3800">
      <formula>ISERROR(K299)</formula>
    </cfRule>
  </conditionalFormatting>
  <conditionalFormatting sqref="K300">
    <cfRule type="containsErrors" dxfId="944" priority="3799">
      <formula>ISERROR(K300)</formula>
    </cfRule>
  </conditionalFormatting>
  <conditionalFormatting sqref="K301">
    <cfRule type="containsErrors" dxfId="943" priority="3798">
      <formula>ISERROR(K301)</formula>
    </cfRule>
  </conditionalFormatting>
  <conditionalFormatting sqref="K302">
    <cfRule type="containsErrors" dxfId="942" priority="3797">
      <formula>ISERROR(K302)</formula>
    </cfRule>
  </conditionalFormatting>
  <conditionalFormatting sqref="K303">
    <cfRule type="containsErrors" dxfId="941" priority="3795">
      <formula>ISERROR(K303)</formula>
    </cfRule>
  </conditionalFormatting>
  <conditionalFormatting sqref="K304">
    <cfRule type="containsErrors" dxfId="940" priority="3794">
      <formula>ISERROR(K304)</formula>
    </cfRule>
  </conditionalFormatting>
  <conditionalFormatting sqref="K305">
    <cfRule type="containsErrors" dxfId="939" priority="3793">
      <formula>ISERROR(K305)</formula>
    </cfRule>
  </conditionalFormatting>
  <conditionalFormatting sqref="K306">
    <cfRule type="containsErrors" dxfId="938" priority="3792">
      <formula>ISERROR(K306)</formula>
    </cfRule>
  </conditionalFormatting>
  <conditionalFormatting sqref="K307">
    <cfRule type="containsErrors" dxfId="937" priority="3791">
      <formula>ISERROR(K307)</formula>
    </cfRule>
  </conditionalFormatting>
  <conditionalFormatting sqref="K309">
    <cfRule type="containsErrors" dxfId="936" priority="3790">
      <formula>ISERROR(K309)</formula>
    </cfRule>
  </conditionalFormatting>
  <conditionalFormatting sqref="K308">
    <cfRule type="containsErrors" dxfId="935" priority="3789">
      <formula>ISERROR(K308)</formula>
    </cfRule>
  </conditionalFormatting>
  <conditionalFormatting sqref="K310">
    <cfRule type="containsErrors" dxfId="934" priority="3788">
      <formula>ISERROR(K310)</formula>
    </cfRule>
  </conditionalFormatting>
  <conditionalFormatting sqref="K311">
    <cfRule type="containsErrors" dxfId="933" priority="3786">
      <formula>ISERROR(K311)</formula>
    </cfRule>
  </conditionalFormatting>
  <conditionalFormatting sqref="K312">
    <cfRule type="containsErrors" dxfId="932" priority="3784">
      <formula>ISERROR(K312)</formula>
    </cfRule>
  </conditionalFormatting>
  <conditionalFormatting sqref="K313">
    <cfRule type="containsErrors" dxfId="931" priority="3783">
      <formula>ISERROR(K313)</formula>
    </cfRule>
  </conditionalFormatting>
  <conditionalFormatting sqref="K317">
    <cfRule type="containsErrors" dxfId="930" priority="3782">
      <formula>ISERROR(K317)</formula>
    </cfRule>
  </conditionalFormatting>
  <conditionalFormatting sqref="K319">
    <cfRule type="containsErrors" dxfId="929" priority="3781">
      <formula>ISERROR(K319)</formula>
    </cfRule>
  </conditionalFormatting>
  <conditionalFormatting sqref="K320">
    <cfRule type="containsErrors" dxfId="928" priority="3780">
      <formula>ISERROR(K320)</formula>
    </cfRule>
  </conditionalFormatting>
  <conditionalFormatting sqref="K322">
    <cfRule type="containsErrors" dxfId="927" priority="3779">
      <formula>ISERROR(K322)</formula>
    </cfRule>
  </conditionalFormatting>
  <conditionalFormatting sqref="K324">
    <cfRule type="containsErrors" dxfId="926" priority="3778">
      <formula>ISERROR(K324)</formula>
    </cfRule>
  </conditionalFormatting>
  <conditionalFormatting sqref="O297">
    <cfRule type="containsErrors" dxfId="925" priority="3762">
      <formula>ISERROR(O297)</formula>
    </cfRule>
  </conditionalFormatting>
  <conditionalFormatting sqref="A572:A1048576 A1">
    <cfRule type="duplicateValues" dxfId="924" priority="3741"/>
  </conditionalFormatting>
  <conditionalFormatting sqref="C293:E294">
    <cfRule type="containsErrors" dxfId="923" priority="3702">
      <formula>ISERROR(C293)</formula>
    </cfRule>
  </conditionalFormatting>
  <conditionalFormatting sqref="H293:I294">
    <cfRule type="containsErrors" dxfId="922" priority="3700">
      <formula>ISERROR(H293)</formula>
    </cfRule>
  </conditionalFormatting>
  <conditionalFormatting sqref="D275 F276:G277 D292 H270:J270 L270:M270 F287:G287">
    <cfRule type="containsErrors" dxfId="921" priority="3653">
      <formula>ISERROR(D270)</formula>
    </cfRule>
  </conditionalFormatting>
  <conditionalFormatting sqref="F288:G290">
    <cfRule type="containsErrors" dxfId="920" priority="3651">
      <formula>ISERROR(F288)</formula>
    </cfRule>
  </conditionalFormatting>
  <conditionalFormatting sqref="D287:D291">
    <cfRule type="containsErrors" dxfId="919" priority="3645">
      <formula>ISERROR(D287)</formula>
    </cfRule>
  </conditionalFormatting>
  <conditionalFormatting sqref="F275:G275">
    <cfRule type="containsErrors" dxfId="918" priority="3644">
      <formula>ISERROR(F275)</formula>
    </cfRule>
  </conditionalFormatting>
  <conditionalFormatting sqref="F268">
    <cfRule type="containsErrors" dxfId="917" priority="3642">
      <formula>ISERROR(F268)</formula>
    </cfRule>
  </conditionalFormatting>
  <conditionalFormatting sqref="F269">
    <cfRule type="containsErrors" dxfId="916" priority="3641">
      <formula>ISERROR(F269)</formula>
    </cfRule>
  </conditionalFormatting>
  <conditionalFormatting sqref="I269">
    <cfRule type="containsErrors" dxfId="915" priority="3628">
      <formula>ISERROR(I269)</formula>
    </cfRule>
  </conditionalFormatting>
  <conditionalFormatting sqref="J269">
    <cfRule type="containsErrors" dxfId="914" priority="3624">
      <formula>ISERROR(J269)</formula>
    </cfRule>
  </conditionalFormatting>
  <conditionalFormatting sqref="K269">
    <cfRule type="containsErrors" dxfId="913" priority="3622">
      <formula>ISERROR(K269)</formula>
    </cfRule>
  </conditionalFormatting>
  <conditionalFormatting sqref="O271 O265:O266">
    <cfRule type="containsErrors" dxfId="912" priority="3620">
      <formula>ISERROR(O265)</formula>
    </cfRule>
  </conditionalFormatting>
  <conditionalFormatting sqref="E259 E262 E265 E287:E290">
    <cfRule type="containsErrors" dxfId="911" priority="3617">
      <formula>ISERROR(E259)</formula>
    </cfRule>
  </conditionalFormatting>
  <conditionalFormatting sqref="D276">
    <cfRule type="containsErrors" dxfId="910" priority="3611">
      <formula>ISERROR(D276)</formula>
    </cfRule>
  </conditionalFormatting>
  <conditionalFormatting sqref="D277">
    <cfRule type="containsErrors" dxfId="909" priority="3610">
      <formula>ISERROR(D277)</formula>
    </cfRule>
  </conditionalFormatting>
  <conditionalFormatting sqref="D285">
    <cfRule type="containsErrors" dxfId="908" priority="3609">
      <formula>ISERROR(D285)</formula>
    </cfRule>
  </conditionalFormatting>
  <conditionalFormatting sqref="E260">
    <cfRule type="containsErrors" dxfId="907" priority="3565">
      <formula>ISERROR(E260)</formula>
    </cfRule>
  </conditionalFormatting>
  <conditionalFormatting sqref="E261">
    <cfRule type="containsErrors" dxfId="906" priority="3564">
      <formula>ISERROR(E261)</formula>
    </cfRule>
  </conditionalFormatting>
  <conditionalFormatting sqref="I259 K259">
    <cfRule type="containsErrors" dxfId="905" priority="3563">
      <formula>ISERROR(I259)</formula>
    </cfRule>
  </conditionalFormatting>
  <conditionalFormatting sqref="H259">
    <cfRule type="containsErrors" dxfId="904" priority="3562">
      <formula>ISERROR(H259)</formula>
    </cfRule>
  </conditionalFormatting>
  <conditionalFormatting sqref="K260">
    <cfRule type="containsErrors" dxfId="903" priority="3561">
      <formula>ISERROR(K260)</formula>
    </cfRule>
  </conditionalFormatting>
  <conditionalFormatting sqref="H260">
    <cfRule type="containsErrors" dxfId="902" priority="3560">
      <formula>ISERROR(H260)</formula>
    </cfRule>
  </conditionalFormatting>
  <conditionalFormatting sqref="I260">
    <cfRule type="containsErrors" dxfId="901" priority="3559">
      <formula>ISERROR(I260)</formula>
    </cfRule>
  </conditionalFormatting>
  <conditionalFormatting sqref="J260">
    <cfRule type="containsErrors" dxfId="900" priority="3558">
      <formula>ISERROR(J260)</formula>
    </cfRule>
  </conditionalFormatting>
  <conditionalFormatting sqref="I261">
    <cfRule type="containsErrors" dxfId="899" priority="3557">
      <formula>ISERROR(I261)</formula>
    </cfRule>
  </conditionalFormatting>
  <conditionalFormatting sqref="K261">
    <cfRule type="containsErrors" dxfId="898" priority="3556">
      <formula>ISERROR(K261)</formula>
    </cfRule>
  </conditionalFormatting>
  <conditionalFormatting sqref="J261">
    <cfRule type="containsErrors" dxfId="897" priority="3555">
      <formula>ISERROR(J261)</formula>
    </cfRule>
  </conditionalFormatting>
  <conditionalFormatting sqref="H261">
    <cfRule type="containsErrors" dxfId="896" priority="3554">
      <formula>ISERROR(H261)</formula>
    </cfRule>
  </conditionalFormatting>
  <conditionalFormatting sqref="E263">
    <cfRule type="containsErrors" dxfId="895" priority="3541">
      <formula>ISERROR(E263)</formula>
    </cfRule>
  </conditionalFormatting>
  <conditionalFormatting sqref="E264">
    <cfRule type="containsErrors" dxfId="894" priority="3540">
      <formula>ISERROR(E264)</formula>
    </cfRule>
  </conditionalFormatting>
  <conditionalFormatting sqref="I262 K262">
    <cfRule type="containsErrors" dxfId="893" priority="3539">
      <formula>ISERROR(I262)</formula>
    </cfRule>
  </conditionalFormatting>
  <conditionalFormatting sqref="H262">
    <cfRule type="containsErrors" dxfId="892" priority="3538">
      <formula>ISERROR(H262)</formula>
    </cfRule>
  </conditionalFormatting>
  <conditionalFormatting sqref="K263">
    <cfRule type="containsErrors" dxfId="891" priority="3537">
      <formula>ISERROR(K263)</formula>
    </cfRule>
  </conditionalFormatting>
  <conditionalFormatting sqref="H263">
    <cfRule type="containsErrors" dxfId="890" priority="3536">
      <formula>ISERROR(H263)</formula>
    </cfRule>
  </conditionalFormatting>
  <conditionalFormatting sqref="I263">
    <cfRule type="containsErrors" dxfId="889" priority="3535">
      <formula>ISERROR(I263)</formula>
    </cfRule>
  </conditionalFormatting>
  <conditionalFormatting sqref="J263">
    <cfRule type="containsErrors" dxfId="888" priority="3534">
      <formula>ISERROR(J263)</formula>
    </cfRule>
  </conditionalFormatting>
  <conditionalFormatting sqref="I264">
    <cfRule type="containsErrors" dxfId="887" priority="3533">
      <formula>ISERROR(I264)</formula>
    </cfRule>
  </conditionalFormatting>
  <conditionalFormatting sqref="K264">
    <cfRule type="containsErrors" dxfId="886" priority="3532">
      <formula>ISERROR(K264)</formula>
    </cfRule>
  </conditionalFormatting>
  <conditionalFormatting sqref="J264">
    <cfRule type="containsErrors" dxfId="885" priority="3531">
      <formula>ISERROR(J264)</formula>
    </cfRule>
  </conditionalFormatting>
  <conditionalFormatting sqref="H264">
    <cfRule type="containsErrors" dxfId="884" priority="3530">
      <formula>ISERROR(H264)</formula>
    </cfRule>
  </conditionalFormatting>
  <conditionalFormatting sqref="E266">
    <cfRule type="containsErrors" dxfId="883" priority="3444">
      <formula>ISERROR(E266)</formula>
    </cfRule>
  </conditionalFormatting>
  <conditionalFormatting sqref="I265 K265">
    <cfRule type="containsErrors" dxfId="882" priority="3443">
      <formula>ISERROR(I265)</formula>
    </cfRule>
  </conditionalFormatting>
  <conditionalFormatting sqref="H265">
    <cfRule type="containsErrors" dxfId="881" priority="3442">
      <formula>ISERROR(H265)</formula>
    </cfRule>
  </conditionalFormatting>
  <conditionalFormatting sqref="I266:K266">
    <cfRule type="containsErrors" dxfId="880" priority="3441">
      <formula>ISERROR(I266)</formula>
    </cfRule>
  </conditionalFormatting>
  <conditionalFormatting sqref="H266">
    <cfRule type="containsErrors" dxfId="879" priority="3440">
      <formula>ISERROR(H266)</formula>
    </cfRule>
  </conditionalFormatting>
  <conditionalFormatting sqref="H266">
    <cfRule type="containsErrors" dxfId="878" priority="3439">
      <formula>ISERROR(H266)</formula>
    </cfRule>
  </conditionalFormatting>
  <conditionalFormatting sqref="H292">
    <cfRule type="containsErrors" dxfId="877" priority="3435">
      <formula>ISERROR(H292)</formula>
    </cfRule>
  </conditionalFormatting>
  <conditionalFormatting sqref="I292">
    <cfRule type="containsErrors" dxfId="876" priority="3434">
      <formula>ISERROR(I292)</formula>
    </cfRule>
  </conditionalFormatting>
  <conditionalFormatting sqref="H285:M286">
    <cfRule type="containsErrors" dxfId="875" priority="3373">
      <formula>ISERROR(H285)</formula>
    </cfRule>
  </conditionalFormatting>
  <conditionalFormatting sqref="I289:K289">
    <cfRule type="containsErrors" dxfId="874" priority="3372">
      <formula>ISERROR(I289)</formula>
    </cfRule>
  </conditionalFormatting>
  <conditionalFormatting sqref="F273">
    <cfRule type="containsErrors" dxfId="873" priority="3345">
      <formula>ISERROR(F273)</formula>
    </cfRule>
  </conditionalFormatting>
  <conditionalFormatting sqref="G273">
    <cfRule type="containsErrors" dxfId="872" priority="3344">
      <formula>ISERROR(G273)</formula>
    </cfRule>
  </conditionalFormatting>
  <conditionalFormatting sqref="E273">
    <cfRule type="containsErrors" dxfId="871" priority="3343">
      <formula>ISERROR(E273)</formula>
    </cfRule>
  </conditionalFormatting>
  <conditionalFormatting sqref="F274">
    <cfRule type="containsErrors" dxfId="870" priority="3342">
      <formula>ISERROR(F274)</formula>
    </cfRule>
  </conditionalFormatting>
  <conditionalFormatting sqref="G274">
    <cfRule type="containsErrors" dxfId="869" priority="3341">
      <formula>ISERROR(G274)</formula>
    </cfRule>
  </conditionalFormatting>
  <conditionalFormatting sqref="E274">
    <cfRule type="containsErrors" dxfId="868" priority="3340">
      <formula>ISERROR(E274)</formula>
    </cfRule>
  </conditionalFormatting>
  <conditionalFormatting sqref="H272">
    <cfRule type="containsErrors" dxfId="867" priority="3339">
      <formula>ISERROR(H272)</formula>
    </cfRule>
  </conditionalFormatting>
  <conditionalFormatting sqref="I272:M272">
    <cfRule type="containsErrors" dxfId="866" priority="3338">
      <formula>ISERROR(I272)</formula>
    </cfRule>
  </conditionalFormatting>
  <conditionalFormatting sqref="H273">
    <cfRule type="containsErrors" dxfId="865" priority="3337">
      <formula>ISERROR(H273)</formula>
    </cfRule>
  </conditionalFormatting>
  <conditionalFormatting sqref="I273:J273 L273:M273">
    <cfRule type="containsErrors" dxfId="864" priority="3336">
      <formula>ISERROR(I273)</formula>
    </cfRule>
  </conditionalFormatting>
  <conditionalFormatting sqref="K273">
    <cfRule type="containsErrors" dxfId="863" priority="3335">
      <formula>ISERROR(K273)</formula>
    </cfRule>
  </conditionalFormatting>
  <conditionalFormatting sqref="H274">
    <cfRule type="containsErrors" dxfId="862" priority="3334">
      <formula>ISERROR(H274)</formula>
    </cfRule>
  </conditionalFormatting>
  <conditionalFormatting sqref="I274:M274">
    <cfRule type="containsErrors" dxfId="861" priority="3333">
      <formula>ISERROR(I274)</formula>
    </cfRule>
  </conditionalFormatting>
  <conditionalFormatting sqref="F278:G278">
    <cfRule type="containsErrors" dxfId="860" priority="3332">
      <formula>ISERROR(F278)</formula>
    </cfRule>
  </conditionalFormatting>
  <conditionalFormatting sqref="E278">
    <cfRule type="containsErrors" dxfId="859" priority="3331">
      <formula>ISERROR(E278)</formula>
    </cfRule>
  </conditionalFormatting>
  <conditionalFormatting sqref="D278">
    <cfRule type="containsErrors" dxfId="858" priority="3330">
      <formula>ISERROR(D278)</formula>
    </cfRule>
  </conditionalFormatting>
  <conditionalFormatting sqref="J277">
    <cfRule type="containsErrors" dxfId="857" priority="3329">
      <formula>ISERROR(J277)</formula>
    </cfRule>
  </conditionalFormatting>
  <conditionalFormatting sqref="K277">
    <cfRule type="cellIs" dxfId="856" priority="3328" operator="equal">
      <formula>0</formula>
    </cfRule>
  </conditionalFormatting>
  <conditionalFormatting sqref="H277">
    <cfRule type="containsErrors" dxfId="855" priority="3327">
      <formula>ISERROR(H277)</formula>
    </cfRule>
  </conditionalFormatting>
  <conditionalFormatting sqref="L277:M277">
    <cfRule type="containsErrors" dxfId="854" priority="3326">
      <formula>ISERROR(L277)</formula>
    </cfRule>
  </conditionalFormatting>
  <conditionalFormatting sqref="J278">
    <cfRule type="containsErrors" dxfId="853" priority="3325">
      <formula>ISERROR(J278)</formula>
    </cfRule>
  </conditionalFormatting>
  <conditionalFormatting sqref="K278">
    <cfRule type="cellIs" dxfId="852" priority="3324" operator="equal">
      <formula>0</formula>
    </cfRule>
  </conditionalFormatting>
  <conditionalFormatting sqref="H278">
    <cfRule type="containsErrors" dxfId="851" priority="3323">
      <formula>ISERROR(H278)</formula>
    </cfRule>
  </conditionalFormatting>
  <conditionalFormatting sqref="L278:M278">
    <cfRule type="containsErrors" dxfId="850" priority="3322">
      <formula>ISERROR(L278)</formula>
    </cfRule>
  </conditionalFormatting>
  <conditionalFormatting sqref="F280:G280">
    <cfRule type="containsErrors" dxfId="849" priority="3320">
      <formula>ISERROR(F280)</formula>
    </cfRule>
  </conditionalFormatting>
  <conditionalFormatting sqref="D280">
    <cfRule type="containsErrors" dxfId="848" priority="3319">
      <formula>ISERROR(D280)</formula>
    </cfRule>
  </conditionalFormatting>
  <conditionalFormatting sqref="E280">
    <cfRule type="containsErrors" dxfId="847" priority="3318">
      <formula>ISERROR(E280)</formula>
    </cfRule>
  </conditionalFormatting>
  <conditionalFormatting sqref="F281:G281">
    <cfRule type="containsErrors" dxfId="846" priority="3317">
      <formula>ISERROR(F281)</formula>
    </cfRule>
  </conditionalFormatting>
  <conditionalFormatting sqref="D281">
    <cfRule type="containsErrors" dxfId="845" priority="3316">
      <formula>ISERROR(D281)</formula>
    </cfRule>
  </conditionalFormatting>
  <conditionalFormatting sqref="E281">
    <cfRule type="containsErrors" dxfId="844" priority="3315">
      <formula>ISERROR(E281)</formula>
    </cfRule>
  </conditionalFormatting>
  <conditionalFormatting sqref="H279:K279">
    <cfRule type="containsErrors" dxfId="843" priority="3314">
      <formula>ISERROR(H279)</formula>
    </cfRule>
  </conditionalFormatting>
  <conditionalFormatting sqref="L279:M279">
    <cfRule type="containsErrors" dxfId="842" priority="3313">
      <formula>ISERROR(L279)</formula>
    </cfRule>
  </conditionalFormatting>
  <conditionalFormatting sqref="H280:M280">
    <cfRule type="containsErrors" dxfId="841" priority="3312">
      <formula>ISERROR(H280)</formula>
    </cfRule>
  </conditionalFormatting>
  <conditionalFormatting sqref="H281">
    <cfRule type="containsErrors" dxfId="840" priority="3311">
      <formula>ISERROR(H281)</formula>
    </cfRule>
  </conditionalFormatting>
  <conditionalFormatting sqref="I281:K281">
    <cfRule type="containsErrors" dxfId="839" priority="3310">
      <formula>ISERROR(I281)</formula>
    </cfRule>
  </conditionalFormatting>
  <conditionalFormatting sqref="L281:M281">
    <cfRule type="containsErrors" dxfId="838" priority="3309">
      <formula>ISERROR(L281)</formula>
    </cfRule>
  </conditionalFormatting>
  <conditionalFormatting sqref="F282:G282">
    <cfRule type="containsErrors" dxfId="837" priority="3308">
      <formula>ISERROR(F282)</formula>
    </cfRule>
  </conditionalFormatting>
  <conditionalFormatting sqref="D282">
    <cfRule type="containsErrors" dxfId="836" priority="3307">
      <formula>ISERROR(D282)</formula>
    </cfRule>
  </conditionalFormatting>
  <conditionalFormatting sqref="E282">
    <cfRule type="containsErrors" dxfId="835" priority="3306">
      <formula>ISERROR(E282)</formula>
    </cfRule>
  </conditionalFormatting>
  <conditionalFormatting sqref="F284:G284">
    <cfRule type="containsErrors" dxfId="834" priority="3304">
      <formula>ISERROR(F284)</formula>
    </cfRule>
  </conditionalFormatting>
  <conditionalFormatting sqref="D284">
    <cfRule type="containsErrors" dxfId="833" priority="3303">
      <formula>ISERROR(D284)</formula>
    </cfRule>
  </conditionalFormatting>
  <conditionalFormatting sqref="E284">
    <cfRule type="containsErrors" dxfId="832" priority="3302">
      <formula>ISERROR(E284)</formula>
    </cfRule>
  </conditionalFormatting>
  <conditionalFormatting sqref="H283:M283">
    <cfRule type="containsErrors" dxfId="831" priority="3301">
      <formula>ISERROR(H283)</formula>
    </cfRule>
  </conditionalFormatting>
  <conditionalFormatting sqref="H284 J284:M284">
    <cfRule type="containsErrors" dxfId="830" priority="3300">
      <formula>ISERROR(H284)</formula>
    </cfRule>
  </conditionalFormatting>
  <conditionalFormatting sqref="H284 J284:M284">
    <cfRule type="containsErrors" dxfId="829" priority="3299">
      <formula>ISERROR(H284)</formula>
    </cfRule>
  </conditionalFormatting>
  <conditionalFormatting sqref="I284">
    <cfRule type="containsErrors" dxfId="828" priority="3298">
      <formula>ISERROR(I284)</formula>
    </cfRule>
  </conditionalFormatting>
  <conditionalFormatting sqref="H290:K290">
    <cfRule type="containsErrors" dxfId="827" priority="3297">
      <formula>ISERROR(H290)</formula>
    </cfRule>
  </conditionalFormatting>
  <conditionalFormatting sqref="F270">
    <cfRule type="containsErrors" dxfId="826" priority="3273">
      <formula>ISERROR(F270)</formula>
    </cfRule>
  </conditionalFormatting>
  <conditionalFormatting sqref="G270">
    <cfRule type="containsErrors" dxfId="825" priority="3272">
      <formula>ISERROR(G270)</formula>
    </cfRule>
  </conditionalFormatting>
  <conditionalFormatting sqref="E270">
    <cfRule type="containsErrors" dxfId="824" priority="3271">
      <formula>ISERROR(E270)</formula>
    </cfRule>
  </conditionalFormatting>
  <conditionalFormatting sqref="H271">
    <cfRule type="containsErrors" dxfId="823" priority="3270">
      <formula>ISERROR(H271)</formula>
    </cfRule>
  </conditionalFormatting>
  <conditionalFormatting sqref="I271">
    <cfRule type="containsErrors" dxfId="822" priority="3269">
      <formula>ISERROR(I271)</formula>
    </cfRule>
  </conditionalFormatting>
  <conditionalFormatting sqref="H282">
    <cfRule type="containsErrors" dxfId="821" priority="3268">
      <formula>ISERROR(H282)</formula>
    </cfRule>
  </conditionalFormatting>
  <conditionalFormatting sqref="I282:J282 L282:M282">
    <cfRule type="containsErrors" dxfId="820" priority="3267">
      <formula>ISERROR(I282)</formula>
    </cfRule>
  </conditionalFormatting>
  <conditionalFormatting sqref="K282">
    <cfRule type="containsErrors" dxfId="819" priority="3266">
      <formula>ISERROR(K282)</formula>
    </cfRule>
  </conditionalFormatting>
  <conditionalFormatting sqref="F286:G286">
    <cfRule type="containsErrors" dxfId="818" priority="3265">
      <formula>ISERROR(F286)</formula>
    </cfRule>
  </conditionalFormatting>
  <conditionalFormatting sqref="E286">
    <cfRule type="containsErrors" dxfId="817" priority="3264">
      <formula>ISERROR(E286)</formula>
    </cfRule>
  </conditionalFormatting>
  <conditionalFormatting sqref="D286">
    <cfRule type="containsErrors" dxfId="816" priority="3263">
      <formula>ISERROR(D286)</formula>
    </cfRule>
  </conditionalFormatting>
  <conditionalFormatting sqref="H287:M287">
    <cfRule type="containsErrors" dxfId="815" priority="3259">
      <formula>ISERROR(H287)</formula>
    </cfRule>
  </conditionalFormatting>
  <conditionalFormatting sqref="H288">
    <cfRule type="containsErrors" dxfId="814" priority="3257">
      <formula>ISERROR(H288)</formula>
    </cfRule>
  </conditionalFormatting>
  <conditionalFormatting sqref="I288">
    <cfRule type="containsErrors" dxfId="813" priority="3256">
      <formula>ISERROR(I288)</formula>
    </cfRule>
  </conditionalFormatting>
  <conditionalFormatting sqref="H275">
    <cfRule type="containsErrors" dxfId="812" priority="3255">
      <formula>ISERROR(H275)</formula>
    </cfRule>
  </conditionalFormatting>
  <conditionalFormatting sqref="I275">
    <cfRule type="containsErrors" dxfId="811" priority="3254">
      <formula>ISERROR(I275)</formula>
    </cfRule>
  </conditionalFormatting>
  <conditionalFormatting sqref="H276">
    <cfRule type="containsErrors" dxfId="810" priority="3253">
      <formula>ISERROR(H276)</formula>
    </cfRule>
  </conditionalFormatting>
  <conditionalFormatting sqref="I276">
    <cfRule type="containsErrors" dxfId="809" priority="3252">
      <formula>ISERROR(I276)</formula>
    </cfRule>
  </conditionalFormatting>
  <conditionalFormatting sqref="O257:O258">
    <cfRule type="containsErrors" dxfId="808" priority="3235">
      <formula>ISERROR(O257)</formula>
    </cfRule>
  </conditionalFormatting>
  <conditionalFormatting sqref="H257:J257">
    <cfRule type="containsErrors" dxfId="807" priority="3212">
      <formula>ISERROR(H257)</formula>
    </cfRule>
  </conditionalFormatting>
  <conditionalFormatting sqref="H258">
    <cfRule type="containsErrors" dxfId="806" priority="3211">
      <formula>ISERROR(H258)</formula>
    </cfRule>
  </conditionalFormatting>
  <conditionalFormatting sqref="H258">
    <cfRule type="containsErrors" dxfId="805" priority="3210">
      <formula>ISERROR(H258)</formula>
    </cfRule>
  </conditionalFormatting>
  <conditionalFormatting sqref="I258">
    <cfRule type="containsErrors" dxfId="804" priority="3209">
      <formula>ISERROR(I258)</formula>
    </cfRule>
  </conditionalFormatting>
  <conditionalFormatting sqref="D553:D556">
    <cfRule type="containsErrors" dxfId="803" priority="3187">
      <formula>ISERROR(D553)</formula>
    </cfRule>
  </conditionalFormatting>
  <conditionalFormatting sqref="N553:N556">
    <cfRule type="containsErrors" dxfId="802" priority="3186">
      <formula>ISERROR(N553)</formula>
    </cfRule>
  </conditionalFormatting>
  <conditionalFormatting sqref="F334:G334">
    <cfRule type="containsErrors" dxfId="801" priority="3180">
      <formula>ISERROR(F334)</formula>
    </cfRule>
  </conditionalFormatting>
  <conditionalFormatting sqref="E334">
    <cfRule type="containsErrors" dxfId="800" priority="3179">
      <formula>ISERROR(E334)</formula>
    </cfRule>
  </conditionalFormatting>
  <conditionalFormatting sqref="D334">
    <cfRule type="containsErrors" dxfId="799" priority="3178">
      <formula>ISERROR(D334)</formula>
    </cfRule>
  </conditionalFormatting>
  <conditionalFormatting sqref="N334">
    <cfRule type="cellIs" dxfId="798" priority="3177" operator="equal">
      <formula>0</formula>
    </cfRule>
  </conditionalFormatting>
  <conditionalFormatting sqref="F249:G249">
    <cfRule type="containsErrors" dxfId="797" priority="3005">
      <formula>ISERROR(F249)</formula>
    </cfRule>
  </conditionalFormatting>
  <conditionalFormatting sqref="F338:G338">
    <cfRule type="containsErrors" dxfId="796" priority="3175">
      <formula>ISERROR(F338)</formula>
    </cfRule>
  </conditionalFormatting>
  <conditionalFormatting sqref="E338">
    <cfRule type="containsErrors" dxfId="795" priority="3174">
      <formula>ISERROR(E338)</formula>
    </cfRule>
  </conditionalFormatting>
  <conditionalFormatting sqref="D338">
    <cfRule type="containsErrors" dxfId="794" priority="3173">
      <formula>ISERROR(D338)</formula>
    </cfRule>
  </conditionalFormatting>
  <conditionalFormatting sqref="N338">
    <cfRule type="cellIs" dxfId="793" priority="3172" operator="equal">
      <formula>0</formula>
    </cfRule>
  </conditionalFormatting>
  <conditionalFormatting sqref="F344:G344">
    <cfRule type="containsErrors" dxfId="792" priority="3168">
      <formula>ISERROR(F344)</formula>
    </cfRule>
  </conditionalFormatting>
  <conditionalFormatting sqref="E344">
    <cfRule type="containsErrors" dxfId="791" priority="3167">
      <formula>ISERROR(E344)</formula>
    </cfRule>
  </conditionalFormatting>
  <conditionalFormatting sqref="D344">
    <cfRule type="containsErrors" dxfId="790" priority="3166">
      <formula>ISERROR(D344)</formula>
    </cfRule>
  </conditionalFormatting>
  <conditionalFormatting sqref="J252">
    <cfRule type="containsErrors" dxfId="789" priority="2997">
      <formula>ISERROR(J252)</formula>
    </cfRule>
  </conditionalFormatting>
  <conditionalFormatting sqref="N344">
    <cfRule type="containsErrors" dxfId="788" priority="3165">
      <formula>ISERROR(N344)</formula>
    </cfRule>
  </conditionalFormatting>
  <conditionalFormatting sqref="F346:G346">
    <cfRule type="containsErrors" dxfId="787" priority="3163">
      <formula>ISERROR(F346)</formula>
    </cfRule>
  </conditionalFormatting>
  <conditionalFormatting sqref="E346">
    <cfRule type="containsErrors" dxfId="786" priority="3162">
      <formula>ISERROR(E346)</formula>
    </cfRule>
  </conditionalFormatting>
  <conditionalFormatting sqref="D346">
    <cfRule type="containsErrors" dxfId="785" priority="3161">
      <formula>ISERROR(D346)</formula>
    </cfRule>
  </conditionalFormatting>
  <conditionalFormatting sqref="N346">
    <cfRule type="containsErrors" dxfId="784" priority="3160">
      <formula>ISERROR(N346)</formula>
    </cfRule>
  </conditionalFormatting>
  <conditionalFormatting sqref="J251">
    <cfRule type="containsErrors" dxfId="783" priority="2993">
      <formula>ISERROR(J251)</formula>
    </cfRule>
  </conditionalFormatting>
  <conditionalFormatting sqref="F348:G348">
    <cfRule type="containsErrors" dxfId="782" priority="3158">
      <formula>ISERROR(F348)</formula>
    </cfRule>
  </conditionalFormatting>
  <conditionalFormatting sqref="E348">
    <cfRule type="containsErrors" dxfId="781" priority="3157">
      <formula>ISERROR(E348)</formula>
    </cfRule>
  </conditionalFormatting>
  <conditionalFormatting sqref="D348">
    <cfRule type="containsErrors" dxfId="780" priority="3156">
      <formula>ISERROR(D348)</formula>
    </cfRule>
  </conditionalFormatting>
  <conditionalFormatting sqref="N348">
    <cfRule type="containsErrors" dxfId="779" priority="3155">
      <formula>ISERROR(N348)</formula>
    </cfRule>
  </conditionalFormatting>
  <conditionalFormatting sqref="F350:G350">
    <cfRule type="containsErrors" dxfId="778" priority="3153">
      <formula>ISERROR(F350)</formula>
    </cfRule>
  </conditionalFormatting>
  <conditionalFormatting sqref="E350">
    <cfRule type="containsErrors" dxfId="777" priority="3152">
      <formula>ISERROR(E350)</formula>
    </cfRule>
  </conditionalFormatting>
  <conditionalFormatting sqref="D350">
    <cfRule type="containsErrors" dxfId="776" priority="3151">
      <formula>ISERROR(D350)</formula>
    </cfRule>
  </conditionalFormatting>
  <conditionalFormatting sqref="N350">
    <cfRule type="containsErrors" dxfId="775" priority="3150">
      <formula>ISERROR(N350)</formula>
    </cfRule>
  </conditionalFormatting>
  <conditionalFormatting sqref="F352:G352">
    <cfRule type="containsErrors" dxfId="774" priority="3148">
      <formula>ISERROR(F352)</formula>
    </cfRule>
  </conditionalFormatting>
  <conditionalFormatting sqref="E352">
    <cfRule type="containsErrors" dxfId="773" priority="3147">
      <formula>ISERROR(E352)</formula>
    </cfRule>
  </conditionalFormatting>
  <conditionalFormatting sqref="D352">
    <cfRule type="containsErrors" dxfId="772" priority="3146">
      <formula>ISERROR(D352)</formula>
    </cfRule>
  </conditionalFormatting>
  <conditionalFormatting sqref="N352">
    <cfRule type="containsErrors" dxfId="771" priority="3145">
      <formula>ISERROR(N352)</formula>
    </cfRule>
  </conditionalFormatting>
  <conditionalFormatting sqref="H246:I246">
    <cfRule type="containsErrors" dxfId="770" priority="2982">
      <formula>ISERROR(H246)</formula>
    </cfRule>
  </conditionalFormatting>
  <conditionalFormatting sqref="F354:G354">
    <cfRule type="containsErrors" dxfId="769" priority="3143">
      <formula>ISERROR(F354)</formula>
    </cfRule>
  </conditionalFormatting>
  <conditionalFormatting sqref="E354">
    <cfRule type="containsErrors" dxfId="768" priority="3142">
      <formula>ISERROR(E354)</formula>
    </cfRule>
  </conditionalFormatting>
  <conditionalFormatting sqref="D354">
    <cfRule type="containsErrors" dxfId="767" priority="3141">
      <formula>ISERROR(D354)</formula>
    </cfRule>
  </conditionalFormatting>
  <conditionalFormatting sqref="M353:M354 H353:H354">
    <cfRule type="containsErrors" dxfId="766" priority="3140">
      <formula>ISERROR(H353)</formula>
    </cfRule>
  </conditionalFormatting>
  <conditionalFormatting sqref="I353:I354">
    <cfRule type="containsErrors" dxfId="765" priority="3139">
      <formula>ISERROR(I353)</formula>
    </cfRule>
  </conditionalFormatting>
  <conditionalFormatting sqref="J353:J354">
    <cfRule type="containsErrors" dxfId="764" priority="3138">
      <formula>ISERROR(J353)</formula>
    </cfRule>
  </conditionalFormatting>
  <conditionalFormatting sqref="N354">
    <cfRule type="containsErrors" dxfId="763" priority="3137">
      <formula>ISERROR(N354)</formula>
    </cfRule>
  </conditionalFormatting>
  <conditionalFormatting sqref="H248">
    <cfRule type="containsErrors" dxfId="762" priority="2976">
      <formula>ISERROR(H248)</formula>
    </cfRule>
  </conditionalFormatting>
  <conditionalFormatting sqref="M355:M356 H355:H356">
    <cfRule type="containsErrors" dxfId="761" priority="3135">
      <formula>ISERROR(H355)</formula>
    </cfRule>
  </conditionalFormatting>
  <conditionalFormatting sqref="I355:I356">
    <cfRule type="containsErrors" dxfId="760" priority="3134">
      <formula>ISERROR(I355)</formula>
    </cfRule>
  </conditionalFormatting>
  <conditionalFormatting sqref="J355:J356">
    <cfRule type="containsErrors" dxfId="759" priority="3133">
      <formula>ISERROR(J355)</formula>
    </cfRule>
  </conditionalFormatting>
  <conditionalFormatting sqref="N356">
    <cfRule type="containsErrors" dxfId="758" priority="3132">
      <formula>ISERROR(N356)</formula>
    </cfRule>
  </conditionalFormatting>
  <conditionalFormatting sqref="M357:M358 H357:H358">
    <cfRule type="containsErrors" dxfId="757" priority="3130">
      <formula>ISERROR(H357)</formula>
    </cfRule>
  </conditionalFormatting>
  <conditionalFormatting sqref="I357:I358">
    <cfRule type="containsErrors" dxfId="756" priority="3129">
      <formula>ISERROR(I357)</formula>
    </cfRule>
  </conditionalFormatting>
  <conditionalFormatting sqref="J357:J358">
    <cfRule type="containsErrors" dxfId="755" priority="3128">
      <formula>ISERROR(J357)</formula>
    </cfRule>
  </conditionalFormatting>
  <conditionalFormatting sqref="N358">
    <cfRule type="containsErrors" dxfId="754" priority="3127">
      <formula>ISERROR(N358)</formula>
    </cfRule>
  </conditionalFormatting>
  <conditionalFormatting sqref="D254:E255 O254 H255">
    <cfRule type="containsErrors" dxfId="753" priority="3098">
      <formula>ISERROR(D254)</formula>
    </cfRule>
  </conditionalFormatting>
  <conditionalFormatting sqref="N254:N255">
    <cfRule type="cellIs" dxfId="752" priority="3097" operator="equal">
      <formula>0</formula>
    </cfRule>
  </conditionalFormatting>
  <conditionalFormatting sqref="D253:E253">
    <cfRule type="containsErrors" dxfId="751" priority="3088">
      <formula>ISERROR(D253)</formula>
    </cfRule>
  </conditionalFormatting>
  <conditionalFormatting sqref="I253">
    <cfRule type="containsErrors" dxfId="750" priority="3087">
      <formula>ISERROR(I253)</formula>
    </cfRule>
  </conditionalFormatting>
  <conditionalFormatting sqref="O253">
    <cfRule type="containsErrors" dxfId="749" priority="3086">
      <formula>ISERROR(O253)</formula>
    </cfRule>
  </conditionalFormatting>
  <conditionalFormatting sqref="N253">
    <cfRule type="cellIs" dxfId="748" priority="3085" operator="equal">
      <formula>0</formula>
    </cfRule>
  </conditionalFormatting>
  <conditionalFormatting sqref="H256">
    <cfRule type="containsErrors" dxfId="747" priority="3083">
      <formula>ISERROR(H256)</formula>
    </cfRule>
  </conditionalFormatting>
  <conditionalFormatting sqref="N256">
    <cfRule type="cellIs" dxfId="746" priority="3082" operator="equal">
      <formula>0</formula>
    </cfRule>
  </conditionalFormatting>
  <conditionalFormatting sqref="H254:I254">
    <cfRule type="containsErrors" dxfId="745" priority="3081">
      <formula>ISERROR(H254)</formula>
    </cfRule>
  </conditionalFormatting>
  <conditionalFormatting sqref="H253">
    <cfRule type="containsErrors" dxfId="744" priority="3080">
      <formula>ISERROR(H253)</formula>
    </cfRule>
  </conditionalFormatting>
  <conditionalFormatting sqref="H244:I244">
    <cfRule type="containsErrors" dxfId="743" priority="3008">
      <formula>ISERROR(H244)</formula>
    </cfRule>
  </conditionalFormatting>
  <conditionalFormatting sqref="F248:G248">
    <cfRule type="containsErrors" dxfId="742" priority="3004">
      <formula>ISERROR(F248)</formula>
    </cfRule>
  </conditionalFormatting>
  <conditionalFormatting sqref="H250:H251">
    <cfRule type="containsErrors" dxfId="741" priority="3003">
      <formula>ISERROR(H250)</formula>
    </cfRule>
  </conditionalFormatting>
  <conditionalFormatting sqref="H252">
    <cfRule type="containsErrors" dxfId="740" priority="3002">
      <formula>ISERROR(H252)</formula>
    </cfRule>
  </conditionalFormatting>
  <conditionalFormatting sqref="I251">
    <cfRule type="containsErrors" dxfId="739" priority="3000">
      <formula>ISERROR(I251)</formula>
    </cfRule>
  </conditionalFormatting>
  <conditionalFormatting sqref="I252">
    <cfRule type="containsErrors" dxfId="738" priority="2999">
      <formula>ISERROR(I252)</formula>
    </cfRule>
  </conditionalFormatting>
  <conditionalFormatting sqref="K251">
    <cfRule type="containsErrors" dxfId="737" priority="2988">
      <formula>ISERROR(K251)</formula>
    </cfRule>
  </conditionalFormatting>
  <conditionalFormatting sqref="K252">
    <cfRule type="containsErrors" dxfId="736" priority="2987">
      <formula>ISERROR(K252)</formula>
    </cfRule>
  </conditionalFormatting>
  <conditionalFormatting sqref="I250">
    <cfRule type="containsErrors" dxfId="735" priority="2983">
      <formula>ISERROR(I250)</formula>
    </cfRule>
  </conditionalFormatting>
  <conditionalFormatting sqref="G251">
    <cfRule type="containsErrors" dxfId="734" priority="2981">
      <formula>ISERROR(G251)</formula>
    </cfRule>
  </conditionalFormatting>
  <conditionalFormatting sqref="G252">
    <cfRule type="containsErrors" dxfId="733" priority="2979">
      <formula>ISERROR(G252)</formula>
    </cfRule>
  </conditionalFormatting>
  <conditionalFormatting sqref="H249">
    <cfRule type="containsErrors" dxfId="732" priority="2975">
      <formula>ISERROR(H249)</formula>
    </cfRule>
  </conditionalFormatting>
  <conditionalFormatting sqref="H247">
    <cfRule type="containsErrors" dxfId="731" priority="2974">
      <formula>ISERROR(H247)</formula>
    </cfRule>
  </conditionalFormatting>
  <conditionalFormatting sqref="H245:I245">
    <cfRule type="containsErrors" dxfId="730" priority="2969">
      <formula>ISERROR(H245)</formula>
    </cfRule>
  </conditionalFormatting>
  <conditionalFormatting sqref="E251:E252">
    <cfRule type="containsErrors" dxfId="729" priority="2949">
      <formula>ISERROR(E251)</formula>
    </cfRule>
  </conditionalFormatting>
  <conditionalFormatting sqref="O252">
    <cfRule type="containsErrors" dxfId="728" priority="2944">
      <formula>ISERROR(O252)</formula>
    </cfRule>
  </conditionalFormatting>
  <conditionalFormatting sqref="A572:A1048576 A1">
    <cfRule type="duplicateValues" dxfId="727" priority="2793"/>
    <cfRule type="duplicateValues" dxfId="726" priority="2816"/>
  </conditionalFormatting>
  <conditionalFormatting sqref="W454">
    <cfRule type="containsErrors" dxfId="725" priority="2804">
      <formula>ISERROR(W454)</formula>
    </cfRule>
  </conditionalFormatting>
  <conditionalFormatting sqref="D242">
    <cfRule type="containsErrors" dxfId="724" priority="2790">
      <formula>ISERROR(D242)</formula>
    </cfRule>
  </conditionalFormatting>
  <conditionalFormatting sqref="H242:I242">
    <cfRule type="containsErrors" dxfId="723" priority="2789">
      <formula>ISERROR(H242)</formula>
    </cfRule>
  </conditionalFormatting>
  <conditionalFormatting sqref="H243">
    <cfRule type="containsErrors" dxfId="722" priority="2788">
      <formula>ISERROR(H243)</formula>
    </cfRule>
  </conditionalFormatting>
  <conditionalFormatting sqref="I243">
    <cfRule type="containsErrors" dxfId="721" priority="2787">
      <formula>ISERROR(I243)</formula>
    </cfRule>
  </conditionalFormatting>
  <conditionalFormatting sqref="D243">
    <cfRule type="containsErrors" dxfId="720" priority="2786">
      <formula>ISERROR(D243)</formula>
    </cfRule>
  </conditionalFormatting>
  <conditionalFormatting sqref="N243">
    <cfRule type="cellIs" dxfId="719" priority="2785" operator="equal">
      <formula>0</formula>
    </cfRule>
  </conditionalFormatting>
  <conditionalFormatting sqref="N242">
    <cfRule type="cellIs" dxfId="718" priority="2784" operator="equal">
      <formula>0</formula>
    </cfRule>
  </conditionalFormatting>
  <conditionalFormatting sqref="W242">
    <cfRule type="containsErrors" dxfId="717" priority="2775">
      <formula>ISERROR(W242)</formula>
    </cfRule>
  </conditionalFormatting>
  <conditionalFormatting sqref="W243">
    <cfRule type="containsErrors" dxfId="716" priority="2762">
      <formula>ISERROR(W243)</formula>
    </cfRule>
  </conditionalFormatting>
  <conditionalFormatting sqref="N231:N241">
    <cfRule type="cellIs" dxfId="715" priority="2740" operator="equal">
      <formula>0</formula>
    </cfRule>
  </conditionalFormatting>
  <conditionalFormatting sqref="D216:D217 D219:D223">
    <cfRule type="containsErrors" dxfId="714" priority="2706">
      <formula>ISERROR(D216)</formula>
    </cfRule>
  </conditionalFormatting>
  <conditionalFormatting sqref="D224:E224 D226:E226">
    <cfRule type="containsErrors" dxfId="713" priority="2704">
      <formula>ISERROR(D224)</formula>
    </cfRule>
  </conditionalFormatting>
  <conditionalFormatting sqref="H224:I224">
    <cfRule type="containsErrors" dxfId="712" priority="2703">
      <formula>ISERROR(H224)</formula>
    </cfRule>
  </conditionalFormatting>
  <conditionalFormatting sqref="D225:E225">
    <cfRule type="containsErrors" dxfId="711" priority="2701">
      <formula>ISERROR(D225)</formula>
    </cfRule>
  </conditionalFormatting>
  <conditionalFormatting sqref="D227:E227">
    <cfRule type="containsErrors" dxfId="710" priority="2700">
      <formula>ISERROR(D227)</formula>
    </cfRule>
  </conditionalFormatting>
  <conditionalFormatting sqref="D228:E228">
    <cfRule type="containsErrors" dxfId="709" priority="2699">
      <formula>ISERROR(D228)</formula>
    </cfRule>
  </conditionalFormatting>
  <conditionalFormatting sqref="D229:E229">
    <cfRule type="containsErrors" dxfId="708" priority="2698">
      <formula>ISERROR(D229)</formula>
    </cfRule>
  </conditionalFormatting>
  <conditionalFormatting sqref="E216:G217 E219:G223">
    <cfRule type="containsErrors" dxfId="707" priority="2697">
      <formula>ISERROR(E216)</formula>
    </cfRule>
  </conditionalFormatting>
  <conditionalFormatting sqref="N224">
    <cfRule type="cellIs" dxfId="706" priority="2695" operator="equal">
      <formula>0</formula>
    </cfRule>
  </conditionalFormatting>
  <conditionalFormatting sqref="N216">
    <cfRule type="cellIs" dxfId="705" priority="2694" operator="equal">
      <formula>0</formula>
    </cfRule>
  </conditionalFormatting>
  <conditionalFormatting sqref="H216">
    <cfRule type="containsErrors" dxfId="704" priority="2693">
      <formula>ISERROR(H216)</formula>
    </cfRule>
  </conditionalFormatting>
  <conditionalFormatting sqref="J218">
    <cfRule type="containsErrors" dxfId="703" priority="2629">
      <formula>ISERROR(J218)</formula>
    </cfRule>
  </conditionalFormatting>
  <conditionalFormatting sqref="N217">
    <cfRule type="cellIs" dxfId="702" priority="2691" operator="equal">
      <formula>0</formula>
    </cfRule>
  </conditionalFormatting>
  <conditionalFormatting sqref="H217">
    <cfRule type="containsErrors" dxfId="701" priority="2690">
      <formula>ISERROR(H217)</formula>
    </cfRule>
  </conditionalFormatting>
  <conditionalFormatting sqref="H218">
    <cfRule type="containsErrors" dxfId="700" priority="2627">
      <formula>ISERROR(H218)</formula>
    </cfRule>
  </conditionalFormatting>
  <conditionalFormatting sqref="N219">
    <cfRule type="cellIs" dxfId="699" priority="2688" operator="equal">
      <formula>0</formula>
    </cfRule>
  </conditionalFormatting>
  <conditionalFormatting sqref="H219">
    <cfRule type="containsErrors" dxfId="698" priority="2687">
      <formula>ISERROR(H219)</formula>
    </cfRule>
  </conditionalFormatting>
  <conditionalFormatting sqref="N220">
    <cfRule type="cellIs" dxfId="697" priority="2685" operator="equal">
      <formula>0</formula>
    </cfRule>
  </conditionalFormatting>
  <conditionalFormatting sqref="H220">
    <cfRule type="containsErrors" dxfId="696" priority="2684">
      <formula>ISERROR(H220)</formula>
    </cfRule>
  </conditionalFormatting>
  <conditionalFormatting sqref="N221">
    <cfRule type="cellIs" dxfId="695" priority="2682" operator="equal">
      <formula>0</formula>
    </cfRule>
  </conditionalFormatting>
  <conditionalFormatting sqref="H221">
    <cfRule type="containsErrors" dxfId="694" priority="2681">
      <formula>ISERROR(H221)</formula>
    </cfRule>
  </conditionalFormatting>
  <conditionalFormatting sqref="N222">
    <cfRule type="cellIs" dxfId="693" priority="2679" operator="equal">
      <formula>0</formula>
    </cfRule>
  </conditionalFormatting>
  <conditionalFormatting sqref="H222">
    <cfRule type="containsErrors" dxfId="692" priority="2678">
      <formula>ISERROR(H222)</formula>
    </cfRule>
  </conditionalFormatting>
  <conditionalFormatting sqref="N223">
    <cfRule type="cellIs" dxfId="691" priority="2676" operator="equal">
      <formula>0</formula>
    </cfRule>
  </conditionalFormatting>
  <conditionalFormatting sqref="H223">
    <cfRule type="containsErrors" dxfId="690" priority="2675">
      <formula>ISERROR(H223)</formula>
    </cfRule>
  </conditionalFormatting>
  <conditionalFormatting sqref="H225:I225">
    <cfRule type="containsErrors" dxfId="689" priority="2674">
      <formula>ISERROR(H225)</formula>
    </cfRule>
  </conditionalFormatting>
  <conditionalFormatting sqref="N225">
    <cfRule type="cellIs" dxfId="688" priority="2672" operator="equal">
      <formula>0</formula>
    </cfRule>
  </conditionalFormatting>
  <conditionalFormatting sqref="H226:I226">
    <cfRule type="containsErrors" dxfId="687" priority="2671">
      <formula>ISERROR(H226)</formula>
    </cfRule>
  </conditionalFormatting>
  <conditionalFormatting sqref="N226">
    <cfRule type="cellIs" dxfId="686" priority="2669" operator="equal">
      <formula>0</formula>
    </cfRule>
  </conditionalFormatting>
  <conditionalFormatting sqref="H228:I228">
    <cfRule type="containsErrors" dxfId="685" priority="2665">
      <formula>ISERROR(H228)</formula>
    </cfRule>
  </conditionalFormatting>
  <conditionalFormatting sqref="N228">
    <cfRule type="cellIs" dxfId="684" priority="2663" operator="equal">
      <formula>0</formula>
    </cfRule>
  </conditionalFormatting>
  <conditionalFormatting sqref="N229">
    <cfRule type="cellIs" dxfId="683" priority="2661" operator="equal">
      <formula>0</formula>
    </cfRule>
  </conditionalFormatting>
  <conditionalFormatting sqref="H229">
    <cfRule type="containsErrors" dxfId="682" priority="2660">
      <formula>ISERROR(H229)</formula>
    </cfRule>
  </conditionalFormatting>
  <conditionalFormatting sqref="H230:I230">
    <cfRule type="containsErrors" dxfId="681" priority="2656">
      <formula>ISERROR(H230)</formula>
    </cfRule>
  </conditionalFormatting>
  <conditionalFormatting sqref="N230">
    <cfRule type="cellIs" dxfId="680" priority="2654" operator="equal">
      <formula>0</formula>
    </cfRule>
  </conditionalFormatting>
  <conditionalFormatting sqref="H227:I227">
    <cfRule type="containsErrors" dxfId="679" priority="2653">
      <formula>ISERROR(H227)</formula>
    </cfRule>
  </conditionalFormatting>
  <conditionalFormatting sqref="N227">
    <cfRule type="cellIs" dxfId="678" priority="2651" operator="equal">
      <formula>0</formula>
    </cfRule>
  </conditionalFormatting>
  <conditionalFormatting sqref="D218:G218">
    <cfRule type="containsErrors" dxfId="677" priority="2650">
      <formula>ISERROR(D218)</formula>
    </cfRule>
  </conditionalFormatting>
  <conditionalFormatting sqref="K218">
    <cfRule type="containsErrors" dxfId="676" priority="2649">
      <formula>ISERROR(K218)</formula>
    </cfRule>
  </conditionalFormatting>
  <conditionalFormatting sqref="O218">
    <cfRule type="containsErrors" dxfId="675" priority="2647">
      <formula>ISERROR(O218)</formula>
    </cfRule>
  </conditionalFormatting>
  <conditionalFormatting sqref="N218">
    <cfRule type="cellIs" dxfId="674" priority="2630" operator="equal">
      <formula>0</formula>
    </cfRule>
  </conditionalFormatting>
  <conditionalFormatting sqref="I218">
    <cfRule type="containsErrors" dxfId="673" priority="2628">
      <formula>ISERROR(I218)</formula>
    </cfRule>
  </conditionalFormatting>
  <conditionalFormatting sqref="D198:D205">
    <cfRule type="containsErrors" dxfId="672" priority="2400">
      <formula>ISERROR(D198)</formula>
    </cfRule>
  </conditionalFormatting>
  <conditionalFormatting sqref="D206">
    <cfRule type="containsErrors" dxfId="671" priority="2397">
      <formula>ISERROR(D206)</formula>
    </cfRule>
  </conditionalFormatting>
  <conditionalFormatting sqref="D207">
    <cfRule type="containsErrors" dxfId="670" priority="2396">
      <formula>ISERROR(D207)</formula>
    </cfRule>
  </conditionalFormatting>
  <conditionalFormatting sqref="D208">
    <cfRule type="containsErrors" dxfId="669" priority="2395">
      <formula>ISERROR(D208)</formula>
    </cfRule>
  </conditionalFormatting>
  <conditionalFormatting sqref="D209">
    <cfRule type="containsErrors" dxfId="668" priority="2394">
      <formula>ISERROR(D209)</formula>
    </cfRule>
  </conditionalFormatting>
  <conditionalFormatting sqref="D210">
    <cfRule type="containsErrors" dxfId="667" priority="2393">
      <formula>ISERROR(D210)</formula>
    </cfRule>
  </conditionalFormatting>
  <conditionalFormatting sqref="D211">
    <cfRule type="containsErrors" dxfId="666" priority="2392">
      <formula>ISERROR(D211)</formula>
    </cfRule>
  </conditionalFormatting>
  <conditionalFormatting sqref="D212">
    <cfRule type="containsErrors" dxfId="665" priority="2391">
      <formula>ISERROR(D212)</formula>
    </cfRule>
  </conditionalFormatting>
  <conditionalFormatting sqref="D215">
    <cfRule type="containsErrors" dxfId="664" priority="2390">
      <formula>ISERROR(D215)</formula>
    </cfRule>
  </conditionalFormatting>
  <conditionalFormatting sqref="F198:G205">
    <cfRule type="containsErrors" dxfId="663" priority="2389">
      <formula>ISERROR(F198)</formula>
    </cfRule>
  </conditionalFormatting>
  <conditionalFormatting sqref="N198">
    <cfRule type="cellIs" dxfId="662" priority="2388" operator="equal">
      <formula>0</formula>
    </cfRule>
  </conditionalFormatting>
  <conditionalFormatting sqref="W232:W241">
    <cfRule type="containsErrors" dxfId="661" priority="2373">
      <formula>ISERROR(W232)</formula>
    </cfRule>
  </conditionalFormatting>
  <conditionalFormatting sqref="D197:E197">
    <cfRule type="containsErrors" dxfId="660" priority="1967">
      <formula>ISERROR(D197)</formula>
    </cfRule>
  </conditionalFormatting>
  <conditionalFormatting sqref="W197">
    <cfRule type="containsErrors" dxfId="659" priority="1966">
      <formula>ISERROR(W197)</formula>
    </cfRule>
  </conditionalFormatting>
  <conditionalFormatting sqref="N197">
    <cfRule type="cellIs" dxfId="658" priority="1953" operator="equal">
      <formula>0</formula>
    </cfRule>
  </conditionalFormatting>
  <conditionalFormatting sqref="N171:N196">
    <cfRule type="cellIs" dxfId="657" priority="1876" operator="equal">
      <formula>0</formula>
    </cfRule>
  </conditionalFormatting>
  <conditionalFormatting sqref="I173 I184 I186">
    <cfRule type="containsErrors" dxfId="656" priority="1861">
      <formula>ISERROR(I173)</formula>
    </cfRule>
  </conditionalFormatting>
  <conditionalFormatting sqref="F187:G189">
    <cfRule type="containsErrors" dxfId="655" priority="1860">
      <formula>ISERROR(F187)</formula>
    </cfRule>
  </conditionalFormatting>
  <conditionalFormatting sqref="F186:G186">
    <cfRule type="containsErrors" dxfId="654" priority="1859">
      <formula>ISERROR(F186)</formula>
    </cfRule>
  </conditionalFormatting>
  <conditionalFormatting sqref="F191:G191 G192:G193">
    <cfRule type="containsErrors" dxfId="653" priority="1858">
      <formula>ISERROR(F191)</formula>
    </cfRule>
  </conditionalFormatting>
  <conditionalFormatting sqref="F190:G190">
    <cfRule type="containsErrors" dxfId="652" priority="1857">
      <formula>ISERROR(F190)</formula>
    </cfRule>
  </conditionalFormatting>
  <conditionalFormatting sqref="I194">
    <cfRule type="containsErrors" dxfId="651" priority="1856">
      <formula>ISERROR(I194)</formula>
    </cfRule>
  </conditionalFormatting>
  <conditionalFormatting sqref="I195">
    <cfRule type="containsErrors" dxfId="650" priority="1855">
      <formula>ISERROR(I195)</formula>
    </cfRule>
  </conditionalFormatting>
  <conditionalFormatting sqref="I196">
    <cfRule type="containsErrors" dxfId="649" priority="1854">
      <formula>ISERROR(I196)</formula>
    </cfRule>
  </conditionalFormatting>
  <conditionalFormatting sqref="J195">
    <cfRule type="containsErrors" dxfId="648" priority="1851">
      <formula>ISERROR(J195)</formula>
    </cfRule>
  </conditionalFormatting>
  <conditionalFormatting sqref="J192">
    <cfRule type="containsErrors" dxfId="647" priority="1849">
      <formula>ISERROR(J192)</formula>
    </cfRule>
  </conditionalFormatting>
  <conditionalFormatting sqref="J184">
    <cfRule type="containsErrors" dxfId="646" priority="1852">
      <formula>ISERROR(J184)</formula>
    </cfRule>
  </conditionalFormatting>
  <conditionalFormatting sqref="J194">
    <cfRule type="containsErrors" dxfId="645" priority="1848">
      <formula>ISERROR(J194)</formula>
    </cfRule>
  </conditionalFormatting>
  <conditionalFormatting sqref="J186">
    <cfRule type="containsErrors" dxfId="644" priority="1850">
      <formula>ISERROR(J186)</formula>
    </cfRule>
  </conditionalFormatting>
  <conditionalFormatting sqref="J196">
    <cfRule type="containsErrors" dxfId="643" priority="1847">
      <formula>ISERROR(J196)</formula>
    </cfRule>
  </conditionalFormatting>
  <conditionalFormatting sqref="K196">
    <cfRule type="containsErrors" dxfId="642" priority="1840">
      <formula>ISERROR(K196)</formula>
    </cfRule>
  </conditionalFormatting>
  <conditionalFormatting sqref="K184">
    <cfRule type="containsErrors" dxfId="641" priority="1845">
      <formula>ISERROR(K184)</formula>
    </cfRule>
  </conditionalFormatting>
  <conditionalFormatting sqref="K186">
    <cfRule type="containsErrors" dxfId="640" priority="1844">
      <formula>ISERROR(K186)</formula>
    </cfRule>
  </conditionalFormatting>
  <conditionalFormatting sqref="K192">
    <cfRule type="containsErrors" dxfId="639" priority="1843">
      <formula>ISERROR(K192)</formula>
    </cfRule>
  </conditionalFormatting>
  <conditionalFormatting sqref="K194">
    <cfRule type="containsErrors" dxfId="638" priority="1842">
      <formula>ISERROR(K194)</formula>
    </cfRule>
  </conditionalFormatting>
  <conditionalFormatting sqref="K195">
    <cfRule type="containsErrors" dxfId="637" priority="1841">
      <formula>ISERROR(K195)</formula>
    </cfRule>
  </conditionalFormatting>
  <conditionalFormatting sqref="H171:I172">
    <cfRule type="containsErrors" dxfId="636" priority="1838">
      <formula>ISERROR(H171)</formula>
    </cfRule>
  </conditionalFormatting>
  <conditionalFormatting sqref="I193">
    <cfRule type="containsErrors" dxfId="635" priority="1837">
      <formula>ISERROR(I193)</formula>
    </cfRule>
  </conditionalFormatting>
  <conditionalFormatting sqref="H181:I181">
    <cfRule type="containsErrors" dxfId="634" priority="1836">
      <formula>ISERROR(H181)</formula>
    </cfRule>
  </conditionalFormatting>
  <conditionalFormatting sqref="G194">
    <cfRule type="containsErrors" dxfId="633" priority="1835">
      <formula>ISERROR(G194)</formula>
    </cfRule>
  </conditionalFormatting>
  <conditionalFormatting sqref="G195">
    <cfRule type="containsErrors" dxfId="632" priority="1834">
      <formula>ISERROR(G195)</formula>
    </cfRule>
  </conditionalFormatting>
  <conditionalFormatting sqref="H187">
    <cfRule type="containsErrors" dxfId="631" priority="1833">
      <formula>ISERROR(H187)</formula>
    </cfRule>
  </conditionalFormatting>
  <conditionalFormatting sqref="H189">
    <cfRule type="containsErrors" dxfId="630" priority="1832">
      <formula>ISERROR(H189)</formula>
    </cfRule>
  </conditionalFormatting>
  <conditionalFormatting sqref="I174">
    <cfRule type="containsErrors" dxfId="629" priority="1831">
      <formula>ISERROR(I174)</formula>
    </cfRule>
  </conditionalFormatting>
  <conditionalFormatting sqref="J179">
    <cfRule type="containsErrors" dxfId="628" priority="1830">
      <formula>ISERROR(J179)</formula>
    </cfRule>
  </conditionalFormatting>
  <conditionalFormatting sqref="K179">
    <cfRule type="containsErrors" dxfId="627" priority="1829">
      <formula>ISERROR(K179)</formula>
    </cfRule>
  </conditionalFormatting>
  <conditionalFormatting sqref="I175:I176">
    <cfRule type="containsErrors" dxfId="626" priority="1828">
      <formula>ISERROR(I175)</formula>
    </cfRule>
  </conditionalFormatting>
  <conditionalFormatting sqref="H180">
    <cfRule type="containsErrors" dxfId="625" priority="1827">
      <formula>ISERROR(H180)</formula>
    </cfRule>
  </conditionalFormatting>
  <conditionalFormatting sqref="I180">
    <cfRule type="containsErrors" dxfId="624" priority="1826">
      <formula>ISERROR(I180)</formula>
    </cfRule>
  </conditionalFormatting>
  <conditionalFormatting sqref="J180">
    <cfRule type="containsErrors" dxfId="623" priority="1825">
      <formula>ISERROR(J180)</formula>
    </cfRule>
  </conditionalFormatting>
  <conditionalFormatting sqref="K180">
    <cfRule type="containsErrors" dxfId="622" priority="1824">
      <formula>ISERROR(K180)</formula>
    </cfRule>
  </conditionalFormatting>
  <conditionalFormatting sqref="I179">
    <cfRule type="containsErrors" dxfId="621" priority="1823">
      <formula>ISERROR(I179)</formula>
    </cfRule>
  </conditionalFormatting>
  <conditionalFormatting sqref="J185">
    <cfRule type="containsErrors" dxfId="620" priority="1822">
      <formula>ISERROR(J185)</formula>
    </cfRule>
  </conditionalFormatting>
  <conditionalFormatting sqref="K185">
    <cfRule type="containsErrors" dxfId="619" priority="1821">
      <formula>ISERROR(K185)</formula>
    </cfRule>
  </conditionalFormatting>
  <conditionalFormatting sqref="I185">
    <cfRule type="containsErrors" dxfId="618" priority="1820">
      <formula>ISERROR(I185)</formula>
    </cfRule>
  </conditionalFormatting>
  <conditionalFormatting sqref="K182">
    <cfRule type="containsErrors" dxfId="617" priority="1819">
      <formula>ISERROR(K182)</formula>
    </cfRule>
  </conditionalFormatting>
  <conditionalFormatting sqref="I182">
    <cfRule type="containsErrors" dxfId="616" priority="1818">
      <formula>ISERROR(I182)</formula>
    </cfRule>
  </conditionalFormatting>
  <conditionalFormatting sqref="J183">
    <cfRule type="containsErrors" dxfId="615" priority="1817">
      <formula>ISERROR(J183)</formula>
    </cfRule>
  </conditionalFormatting>
  <conditionalFormatting sqref="K183">
    <cfRule type="containsErrors" dxfId="614" priority="1816">
      <formula>ISERROR(K183)</formula>
    </cfRule>
  </conditionalFormatting>
  <conditionalFormatting sqref="I183">
    <cfRule type="containsErrors" dxfId="613" priority="1815">
      <formula>ISERROR(I183)</formula>
    </cfRule>
  </conditionalFormatting>
  <conditionalFormatting sqref="H175">
    <cfRule type="containsErrors" dxfId="612" priority="1814">
      <formula>ISERROR(H175)</formula>
    </cfRule>
  </conditionalFormatting>
  <conditionalFormatting sqref="H176">
    <cfRule type="containsErrors" dxfId="611" priority="1813">
      <formula>ISERROR(H176)</formula>
    </cfRule>
  </conditionalFormatting>
  <conditionalFormatting sqref="H179">
    <cfRule type="containsErrors" dxfId="610" priority="1812">
      <formula>ISERROR(H179)</formula>
    </cfRule>
  </conditionalFormatting>
  <conditionalFormatting sqref="H178">
    <cfRule type="containsErrors" dxfId="609" priority="1811">
      <formula>ISERROR(H178)</formula>
    </cfRule>
  </conditionalFormatting>
  <conditionalFormatting sqref="H177">
    <cfRule type="containsErrors" dxfId="608" priority="1810">
      <formula>ISERROR(H177)</formula>
    </cfRule>
  </conditionalFormatting>
  <conditionalFormatting sqref="H182">
    <cfRule type="containsErrors" dxfId="607" priority="1809">
      <formula>ISERROR(H182)</formula>
    </cfRule>
  </conditionalFormatting>
  <conditionalFormatting sqref="J182">
    <cfRule type="containsErrors" dxfId="606" priority="1808">
      <formula>ISERROR(J182)</formula>
    </cfRule>
  </conditionalFormatting>
  <conditionalFormatting sqref="H196">
    <cfRule type="containsErrors" dxfId="605" priority="1807">
      <formula>ISERROR(H196)</formula>
    </cfRule>
  </conditionalFormatting>
  <conditionalFormatting sqref="H184:H186">
    <cfRule type="containsErrors" dxfId="604" priority="1805">
      <formula>ISERROR(H184)</formula>
    </cfRule>
  </conditionalFormatting>
  <conditionalFormatting sqref="H183">
    <cfRule type="containsErrors" dxfId="603" priority="1804">
      <formula>ISERROR(H183)</formula>
    </cfRule>
  </conditionalFormatting>
  <conditionalFormatting sqref="H193">
    <cfRule type="containsErrors" dxfId="602" priority="1803">
      <formula>ISERROR(H193)</formula>
    </cfRule>
  </conditionalFormatting>
  <conditionalFormatting sqref="H194">
    <cfRule type="containsErrors" dxfId="601" priority="1802">
      <formula>ISERROR(H194)</formula>
    </cfRule>
  </conditionalFormatting>
  <conditionalFormatting sqref="H195">
    <cfRule type="containsErrors" dxfId="600" priority="1801">
      <formula>ISERROR(H195)</formula>
    </cfRule>
  </conditionalFormatting>
  <conditionalFormatting sqref="H192">
    <cfRule type="containsErrors" dxfId="599" priority="1800">
      <formula>ISERROR(H192)</formula>
    </cfRule>
  </conditionalFormatting>
  <conditionalFormatting sqref="I192">
    <cfRule type="containsErrors" dxfId="598" priority="1799">
      <formula>ISERROR(I192)</formula>
    </cfRule>
  </conditionalFormatting>
  <conditionalFormatting sqref="O173:O177 O187:O194 O179:O183">
    <cfRule type="containsErrors" dxfId="597" priority="1798">
      <formula>ISERROR(O173)</formula>
    </cfRule>
  </conditionalFormatting>
  <conditionalFormatting sqref="O178">
    <cfRule type="containsErrors" dxfId="596" priority="1797">
      <formula>ISERROR(O178)</formula>
    </cfRule>
  </conditionalFormatting>
  <conditionalFormatting sqref="O171:O172">
    <cfRule type="containsErrors" dxfId="595" priority="1795">
      <formula>ISERROR(O171)</formula>
    </cfRule>
  </conditionalFormatting>
  <conditionalFormatting sqref="K268">
    <cfRule type="containsErrors" dxfId="594" priority="1750">
      <formula>ISERROR(K268)</formula>
    </cfRule>
  </conditionalFormatting>
  <conditionalFormatting sqref="H268">
    <cfRule type="containsErrors" dxfId="593" priority="1749">
      <formula>ISERROR(H268)</formula>
    </cfRule>
  </conditionalFormatting>
  <conditionalFormatting sqref="J268">
    <cfRule type="containsErrors" dxfId="592" priority="1748">
      <formula>ISERROR(J268)</formula>
    </cfRule>
  </conditionalFormatting>
  <conditionalFormatting sqref="I268">
    <cfRule type="containsErrors" dxfId="591" priority="1747">
      <formula>ISERROR(I268)</formula>
    </cfRule>
  </conditionalFormatting>
  <conditionalFormatting sqref="H361">
    <cfRule type="containsErrors" dxfId="590" priority="1746">
      <formula>ISERROR(H361)</formula>
    </cfRule>
  </conditionalFormatting>
  <conditionalFormatting sqref="J361">
    <cfRule type="containsErrors" dxfId="589" priority="1745">
      <formula>ISERROR(J361)</formula>
    </cfRule>
  </conditionalFormatting>
  <conditionalFormatting sqref="I361">
    <cfRule type="containsErrors" dxfId="588" priority="1744">
      <formula>ISERROR(I361)</formula>
    </cfRule>
  </conditionalFormatting>
  <conditionalFormatting sqref="K361">
    <cfRule type="containsErrors" dxfId="587" priority="1743">
      <formula>ISERROR(K361)</formula>
    </cfRule>
  </conditionalFormatting>
  <conditionalFormatting sqref="O570">
    <cfRule type="containsErrors" dxfId="586" priority="1046">
      <formula>ISERROR(O570)</formula>
    </cfRule>
  </conditionalFormatting>
  <conditionalFormatting sqref="O184">
    <cfRule type="containsErrors" dxfId="585" priority="1227">
      <formula>ISERROR(O184)</formula>
    </cfRule>
  </conditionalFormatting>
  <conditionalFormatting sqref="O185">
    <cfRule type="containsErrors" dxfId="584" priority="1226">
      <formula>ISERROR(O185)</formula>
    </cfRule>
  </conditionalFormatting>
  <conditionalFormatting sqref="O186">
    <cfRule type="containsErrors" dxfId="583" priority="1225">
      <formula>ISERROR(O186)</formula>
    </cfRule>
  </conditionalFormatting>
  <conditionalFormatting sqref="O195">
    <cfRule type="containsErrors" dxfId="582" priority="1224">
      <formula>ISERROR(O195)</formula>
    </cfRule>
  </conditionalFormatting>
  <conditionalFormatting sqref="O224">
    <cfRule type="containsErrors" dxfId="581" priority="1223">
      <formula>ISERROR(O224)</formula>
    </cfRule>
  </conditionalFormatting>
  <conditionalFormatting sqref="O225">
    <cfRule type="containsErrors" dxfId="580" priority="1222">
      <formula>ISERROR(O225)</formula>
    </cfRule>
  </conditionalFormatting>
  <conditionalFormatting sqref="O226">
    <cfRule type="containsErrors" dxfId="579" priority="1221">
      <formula>ISERROR(O226)</formula>
    </cfRule>
  </conditionalFormatting>
  <conditionalFormatting sqref="O227">
    <cfRule type="containsErrors" dxfId="578" priority="1220">
      <formula>ISERROR(O227)</formula>
    </cfRule>
  </conditionalFormatting>
  <conditionalFormatting sqref="O228">
    <cfRule type="containsErrors" dxfId="577" priority="1218">
      <formula>ISERROR(O228)</formula>
    </cfRule>
  </conditionalFormatting>
  <conditionalFormatting sqref="O230">
    <cfRule type="containsErrors" dxfId="576" priority="1217">
      <formula>ISERROR(O230)</formula>
    </cfRule>
  </conditionalFormatting>
  <conditionalFormatting sqref="O334">
    <cfRule type="containsErrors" dxfId="575" priority="1216">
      <formula>ISERROR(O334)</formula>
    </cfRule>
  </conditionalFormatting>
  <conditionalFormatting sqref="O338">
    <cfRule type="containsErrors" dxfId="574" priority="1215">
      <formula>ISERROR(O338)</formula>
    </cfRule>
  </conditionalFormatting>
  <conditionalFormatting sqref="O340">
    <cfRule type="containsErrors" dxfId="573" priority="1214">
      <formula>ISERROR(O340)</formula>
    </cfRule>
  </conditionalFormatting>
  <conditionalFormatting sqref="O342">
    <cfRule type="containsErrors" dxfId="572" priority="1213">
      <formula>ISERROR(O342)</formula>
    </cfRule>
  </conditionalFormatting>
  <conditionalFormatting sqref="O344">
    <cfRule type="containsErrors" dxfId="571" priority="1212">
      <formula>ISERROR(O344)</formula>
    </cfRule>
  </conditionalFormatting>
  <conditionalFormatting sqref="O346">
    <cfRule type="containsErrors" dxfId="570" priority="1211">
      <formula>ISERROR(O346)</formula>
    </cfRule>
  </conditionalFormatting>
  <conditionalFormatting sqref="O348">
    <cfRule type="containsErrors" dxfId="569" priority="1210">
      <formula>ISERROR(O348)</formula>
    </cfRule>
  </conditionalFormatting>
  <conditionalFormatting sqref="O350">
    <cfRule type="containsErrors" dxfId="568" priority="1209">
      <formula>ISERROR(O350)</formula>
    </cfRule>
  </conditionalFormatting>
  <conditionalFormatting sqref="O351">
    <cfRule type="containsErrors" dxfId="567" priority="1208">
      <formula>ISERROR(O351)</formula>
    </cfRule>
  </conditionalFormatting>
  <conditionalFormatting sqref="O352">
    <cfRule type="containsErrors" dxfId="566" priority="1207">
      <formula>ISERROR(O352)</formula>
    </cfRule>
  </conditionalFormatting>
  <conditionalFormatting sqref="O353">
    <cfRule type="containsErrors" dxfId="565" priority="1206">
      <formula>ISERROR(O353)</formula>
    </cfRule>
  </conditionalFormatting>
  <conditionalFormatting sqref="O354">
    <cfRule type="containsErrors" dxfId="564" priority="1205">
      <formula>ISERROR(O354)</formula>
    </cfRule>
  </conditionalFormatting>
  <conditionalFormatting sqref="O355">
    <cfRule type="containsErrors" dxfId="563" priority="1204">
      <formula>ISERROR(O355)</formula>
    </cfRule>
  </conditionalFormatting>
  <conditionalFormatting sqref="O356">
    <cfRule type="containsErrors" dxfId="562" priority="1203">
      <formula>ISERROR(O356)</formula>
    </cfRule>
  </conditionalFormatting>
  <conditionalFormatting sqref="O357">
    <cfRule type="containsErrors" dxfId="561" priority="1202">
      <formula>ISERROR(O357)</formula>
    </cfRule>
  </conditionalFormatting>
  <conditionalFormatting sqref="O358">
    <cfRule type="containsErrors" dxfId="560" priority="1201">
      <formula>ISERROR(O358)</formula>
    </cfRule>
  </conditionalFormatting>
  <conditionalFormatting sqref="O360">
    <cfRule type="containsErrors" dxfId="559" priority="1200">
      <formula>ISERROR(O360)</formula>
    </cfRule>
  </conditionalFormatting>
  <conditionalFormatting sqref="O420">
    <cfRule type="containsErrors" dxfId="558" priority="1198">
      <formula>ISERROR(O420)</formula>
    </cfRule>
  </conditionalFormatting>
  <conditionalFormatting sqref="O423">
    <cfRule type="containsErrors" dxfId="557" priority="1197">
      <formula>ISERROR(O423)</formula>
    </cfRule>
  </conditionalFormatting>
  <conditionalFormatting sqref="O275">
    <cfRule type="containsErrors" dxfId="556" priority="1195">
      <formula>ISERROR(O275)</formula>
    </cfRule>
  </conditionalFormatting>
  <conditionalFormatting sqref="O276">
    <cfRule type="containsErrors" dxfId="555" priority="1194">
      <formula>ISERROR(O276)</formula>
    </cfRule>
  </conditionalFormatting>
  <conditionalFormatting sqref="O371">
    <cfRule type="containsErrors" dxfId="554" priority="1184">
      <formula>ISERROR(O371)</formula>
    </cfRule>
  </conditionalFormatting>
  <conditionalFormatting sqref="O372">
    <cfRule type="containsErrors" dxfId="553" priority="1183">
      <formula>ISERROR(O372)</formula>
    </cfRule>
  </conditionalFormatting>
  <conditionalFormatting sqref="O383">
    <cfRule type="containsErrors" dxfId="552" priority="1182">
      <formula>ISERROR(O383)</formula>
    </cfRule>
  </conditionalFormatting>
  <conditionalFormatting sqref="O393">
    <cfRule type="containsErrors" dxfId="551" priority="1181">
      <formula>ISERROR(O393)</formula>
    </cfRule>
  </conditionalFormatting>
  <conditionalFormatting sqref="O412">
    <cfRule type="containsErrors" dxfId="550" priority="1179">
      <formula>ISERROR(O412)</formula>
    </cfRule>
  </conditionalFormatting>
  <conditionalFormatting sqref="O421">
    <cfRule type="containsErrors" dxfId="549" priority="1178">
      <formula>ISERROR(O421)</formula>
    </cfRule>
  </conditionalFormatting>
  <conditionalFormatting sqref="O424">
    <cfRule type="containsErrors" dxfId="548" priority="1177">
      <formula>ISERROR(O424)</formula>
    </cfRule>
  </conditionalFormatting>
  <conditionalFormatting sqref="O432">
    <cfRule type="containsErrors" dxfId="547" priority="1175">
      <formula>ISERROR(O432)</formula>
    </cfRule>
  </conditionalFormatting>
  <conditionalFormatting sqref="O435">
    <cfRule type="containsErrors" dxfId="546" priority="1174">
      <formula>ISERROR(O435)</formula>
    </cfRule>
  </conditionalFormatting>
  <conditionalFormatting sqref="O440">
    <cfRule type="containsErrors" dxfId="545" priority="1173">
      <formula>ISERROR(O440)</formula>
    </cfRule>
  </conditionalFormatting>
  <conditionalFormatting sqref="O441">
    <cfRule type="containsErrors" dxfId="544" priority="1172">
      <formula>ISERROR(O441)</formula>
    </cfRule>
  </conditionalFormatting>
  <conditionalFormatting sqref="O448">
    <cfRule type="containsErrors" dxfId="543" priority="1169">
      <formula>ISERROR(O448)</formula>
    </cfRule>
  </conditionalFormatting>
  <conditionalFormatting sqref="O449">
    <cfRule type="containsErrors" dxfId="542" priority="1168">
      <formula>ISERROR(O449)</formula>
    </cfRule>
  </conditionalFormatting>
  <conditionalFormatting sqref="O450">
    <cfRule type="containsErrors" dxfId="541" priority="1167">
      <formula>ISERROR(O450)</formula>
    </cfRule>
  </conditionalFormatting>
  <conditionalFormatting sqref="O462">
    <cfRule type="containsErrors" dxfId="540" priority="1164">
      <formula>ISERROR(O462)</formula>
    </cfRule>
  </conditionalFormatting>
  <conditionalFormatting sqref="O464">
    <cfRule type="containsErrors" dxfId="539" priority="1163">
      <formula>ISERROR(O464)</formula>
    </cfRule>
  </conditionalFormatting>
  <conditionalFormatting sqref="O476">
    <cfRule type="containsErrors" dxfId="538" priority="1161">
      <formula>ISERROR(O476)</formula>
    </cfRule>
  </conditionalFormatting>
  <conditionalFormatting sqref="O477">
    <cfRule type="containsErrors" dxfId="537" priority="1160">
      <formula>ISERROR(O477)</formula>
    </cfRule>
  </conditionalFormatting>
  <conditionalFormatting sqref="O485">
    <cfRule type="containsErrors" dxfId="536" priority="1159">
      <formula>ISERROR(O485)</formula>
    </cfRule>
  </conditionalFormatting>
  <conditionalFormatting sqref="O501">
    <cfRule type="containsErrors" dxfId="535" priority="1158">
      <formula>ISERROR(O501)</formula>
    </cfRule>
  </conditionalFormatting>
  <conditionalFormatting sqref="O506">
    <cfRule type="containsErrors" dxfId="534" priority="1157">
      <formula>ISERROR(O506)</formula>
    </cfRule>
  </conditionalFormatting>
  <conditionalFormatting sqref="O507">
    <cfRule type="containsErrors" dxfId="533" priority="1156">
      <formula>ISERROR(O507)</formula>
    </cfRule>
  </conditionalFormatting>
  <conditionalFormatting sqref="O510">
    <cfRule type="containsErrors" dxfId="532" priority="1155">
      <formula>ISERROR(O510)</formula>
    </cfRule>
  </conditionalFormatting>
  <conditionalFormatting sqref="O232">
    <cfRule type="containsErrors" dxfId="531" priority="1154">
      <formula>ISERROR(O232)</formula>
    </cfRule>
  </conditionalFormatting>
  <conditionalFormatting sqref="O233">
    <cfRule type="containsErrors" dxfId="530" priority="1153">
      <formula>ISERROR(O233)</formula>
    </cfRule>
  </conditionalFormatting>
  <conditionalFormatting sqref="O234">
    <cfRule type="containsErrors" dxfId="529" priority="1152">
      <formula>ISERROR(O234)</formula>
    </cfRule>
  </conditionalFormatting>
  <conditionalFormatting sqref="O235">
    <cfRule type="containsErrors" dxfId="528" priority="1151">
      <formula>ISERROR(O235)</formula>
    </cfRule>
  </conditionalFormatting>
  <conditionalFormatting sqref="O237">
    <cfRule type="containsErrors" dxfId="527" priority="1150">
      <formula>ISERROR(O237)</formula>
    </cfRule>
  </conditionalFormatting>
  <conditionalFormatting sqref="O238">
    <cfRule type="containsErrors" dxfId="526" priority="1149">
      <formula>ISERROR(O238)</formula>
    </cfRule>
  </conditionalFormatting>
  <conditionalFormatting sqref="O239">
    <cfRule type="containsErrors" dxfId="525" priority="1148">
      <formula>ISERROR(O239)</formula>
    </cfRule>
  </conditionalFormatting>
  <conditionalFormatting sqref="O240">
    <cfRule type="containsErrors" dxfId="524" priority="1147">
      <formula>ISERROR(O240)</formula>
    </cfRule>
  </conditionalFormatting>
  <conditionalFormatting sqref="O241">
    <cfRule type="containsErrors" dxfId="523" priority="1146">
      <formula>ISERROR(O241)</formula>
    </cfRule>
  </conditionalFormatting>
  <conditionalFormatting sqref="O242">
    <cfRule type="containsErrors" dxfId="522" priority="1145">
      <formula>ISERROR(O242)</formula>
    </cfRule>
  </conditionalFormatting>
  <conditionalFormatting sqref="O243">
    <cfRule type="containsErrors" dxfId="521" priority="1144">
      <formula>ISERROR(O243)</formula>
    </cfRule>
  </conditionalFormatting>
  <conditionalFormatting sqref="O298">
    <cfRule type="containsErrors" dxfId="520" priority="1143">
      <formula>ISERROR(O298)</formula>
    </cfRule>
  </conditionalFormatting>
  <conditionalFormatting sqref="O299">
    <cfRule type="containsErrors" dxfId="519" priority="1142">
      <formula>ISERROR(O299)</formula>
    </cfRule>
  </conditionalFormatting>
  <conditionalFormatting sqref="O300">
    <cfRule type="containsErrors" dxfId="518" priority="1141">
      <formula>ISERROR(O300)</formula>
    </cfRule>
  </conditionalFormatting>
  <conditionalFormatting sqref="O301">
    <cfRule type="containsErrors" dxfId="517" priority="1140">
      <formula>ISERROR(O301)</formula>
    </cfRule>
  </conditionalFormatting>
  <conditionalFormatting sqref="O302">
    <cfRule type="containsErrors" dxfId="516" priority="1139">
      <formula>ISERROR(O302)</formula>
    </cfRule>
  </conditionalFormatting>
  <conditionalFormatting sqref="O303">
    <cfRule type="containsErrors" dxfId="515" priority="1138">
      <formula>ISERROR(O303)</formula>
    </cfRule>
  </conditionalFormatting>
  <conditionalFormatting sqref="O304">
    <cfRule type="containsErrors" dxfId="514" priority="1137">
      <formula>ISERROR(O304)</formula>
    </cfRule>
  </conditionalFormatting>
  <conditionalFormatting sqref="O305">
    <cfRule type="containsErrors" dxfId="513" priority="1136">
      <formula>ISERROR(O305)</formula>
    </cfRule>
  </conditionalFormatting>
  <conditionalFormatting sqref="O306">
    <cfRule type="containsErrors" dxfId="512" priority="1135">
      <formula>ISERROR(O306)</formula>
    </cfRule>
  </conditionalFormatting>
  <conditionalFormatting sqref="O307">
    <cfRule type="containsErrors" dxfId="511" priority="1134">
      <formula>ISERROR(O307)</formula>
    </cfRule>
  </conditionalFormatting>
  <conditionalFormatting sqref="O308">
    <cfRule type="containsErrors" dxfId="510" priority="1133">
      <formula>ISERROR(O308)</formula>
    </cfRule>
  </conditionalFormatting>
  <conditionalFormatting sqref="O309">
    <cfRule type="containsErrors" dxfId="509" priority="1132">
      <formula>ISERROR(O309)</formula>
    </cfRule>
  </conditionalFormatting>
  <conditionalFormatting sqref="O310">
    <cfRule type="containsErrors" dxfId="508" priority="1131">
      <formula>ISERROR(O310)</formula>
    </cfRule>
  </conditionalFormatting>
  <conditionalFormatting sqref="O311">
    <cfRule type="containsErrors" dxfId="507" priority="1130">
      <formula>ISERROR(O311)</formula>
    </cfRule>
  </conditionalFormatting>
  <conditionalFormatting sqref="O312">
    <cfRule type="containsErrors" dxfId="506" priority="1129">
      <formula>ISERROR(O312)</formula>
    </cfRule>
  </conditionalFormatting>
  <conditionalFormatting sqref="O313">
    <cfRule type="containsErrors" dxfId="505" priority="1128">
      <formula>ISERROR(O313)</formula>
    </cfRule>
  </conditionalFormatting>
  <conditionalFormatting sqref="O314">
    <cfRule type="containsErrors" dxfId="504" priority="1127">
      <formula>ISERROR(O314)</formula>
    </cfRule>
  </conditionalFormatting>
  <conditionalFormatting sqref="O316">
    <cfRule type="containsErrors" dxfId="503" priority="1126">
      <formula>ISERROR(O316)</formula>
    </cfRule>
  </conditionalFormatting>
  <conditionalFormatting sqref="O317">
    <cfRule type="containsErrors" dxfId="502" priority="1125">
      <formula>ISERROR(O317)</formula>
    </cfRule>
  </conditionalFormatting>
  <conditionalFormatting sqref="O318">
    <cfRule type="containsErrors" dxfId="501" priority="1124">
      <formula>ISERROR(O318)</formula>
    </cfRule>
  </conditionalFormatting>
  <conditionalFormatting sqref="O319">
    <cfRule type="containsErrors" dxfId="500" priority="1123">
      <formula>ISERROR(O319)</formula>
    </cfRule>
  </conditionalFormatting>
  <conditionalFormatting sqref="O320">
    <cfRule type="containsErrors" dxfId="499" priority="1122">
      <formula>ISERROR(O320)</formula>
    </cfRule>
  </conditionalFormatting>
  <conditionalFormatting sqref="O322">
    <cfRule type="containsErrors" dxfId="498" priority="1121">
      <formula>ISERROR(O322)</formula>
    </cfRule>
  </conditionalFormatting>
  <conditionalFormatting sqref="O324">
    <cfRule type="containsErrors" dxfId="497" priority="1120">
      <formula>ISERROR(O324)</formula>
    </cfRule>
  </conditionalFormatting>
  <conditionalFormatting sqref="O380">
    <cfRule type="containsErrors" dxfId="496" priority="1119">
      <formula>ISERROR(O380)</formula>
    </cfRule>
  </conditionalFormatting>
  <conditionalFormatting sqref="O381">
    <cfRule type="containsErrors" dxfId="495" priority="1118">
      <formula>ISERROR(O381)</formula>
    </cfRule>
  </conditionalFormatting>
  <conditionalFormatting sqref="O410">
    <cfRule type="containsErrors" dxfId="494" priority="1117">
      <formula>ISERROR(O410)</formula>
    </cfRule>
  </conditionalFormatting>
  <conditionalFormatting sqref="O196">
    <cfRule type="containsErrors" dxfId="493" priority="1116">
      <formula>ISERROR(O196)</formula>
    </cfRule>
  </conditionalFormatting>
  <conditionalFormatting sqref="O198">
    <cfRule type="containsErrors" dxfId="492" priority="1114">
      <formula>ISERROR(O198)</formula>
    </cfRule>
  </conditionalFormatting>
  <conditionalFormatting sqref="O206">
    <cfRule type="containsErrors" dxfId="491" priority="1112">
      <formula>ISERROR(O206)</formula>
    </cfRule>
  </conditionalFormatting>
  <conditionalFormatting sqref="O211">
    <cfRule type="containsErrors" dxfId="490" priority="1111">
      <formula>ISERROR(O211)</formula>
    </cfRule>
  </conditionalFormatting>
  <conditionalFormatting sqref="O216">
    <cfRule type="containsErrors" dxfId="489" priority="1109">
      <formula>ISERROR(O216)</formula>
    </cfRule>
  </conditionalFormatting>
  <conditionalFormatting sqref="O217">
    <cfRule type="containsErrors" dxfId="488" priority="1108">
      <formula>ISERROR(O217)</formula>
    </cfRule>
  </conditionalFormatting>
  <conditionalFormatting sqref="O219">
    <cfRule type="containsErrors" dxfId="487" priority="1107">
      <formula>ISERROR(O219)</formula>
    </cfRule>
  </conditionalFormatting>
  <conditionalFormatting sqref="O220">
    <cfRule type="containsErrors" dxfId="486" priority="1106">
      <formula>ISERROR(O220)</formula>
    </cfRule>
  </conditionalFormatting>
  <conditionalFormatting sqref="O221">
    <cfRule type="containsErrors" dxfId="485" priority="1105">
      <formula>ISERROR(O221)</formula>
    </cfRule>
  </conditionalFormatting>
  <conditionalFormatting sqref="O222">
    <cfRule type="containsErrors" dxfId="484" priority="1104">
      <formula>ISERROR(O222)</formula>
    </cfRule>
  </conditionalFormatting>
  <conditionalFormatting sqref="O223">
    <cfRule type="containsErrors" dxfId="483" priority="1103">
      <formula>ISERROR(O223)</formula>
    </cfRule>
  </conditionalFormatting>
  <conditionalFormatting sqref="O229">
    <cfRule type="containsErrors" dxfId="482" priority="1102">
      <formula>ISERROR(O229)</formula>
    </cfRule>
  </conditionalFormatting>
  <conditionalFormatting sqref="O255">
    <cfRule type="containsErrors" dxfId="481" priority="1100">
      <formula>ISERROR(O255)</formula>
    </cfRule>
  </conditionalFormatting>
  <conditionalFormatting sqref="O256">
    <cfRule type="containsErrors" dxfId="480" priority="1099">
      <formula>ISERROR(O256)</formula>
    </cfRule>
  </conditionalFormatting>
  <conditionalFormatting sqref="O272">
    <cfRule type="containsErrors" dxfId="479" priority="1098">
      <formula>ISERROR(O272)</formula>
    </cfRule>
  </conditionalFormatting>
  <conditionalFormatting sqref="O273">
    <cfRule type="containsErrors" dxfId="478" priority="1097">
      <formula>ISERROR(O273)</formula>
    </cfRule>
  </conditionalFormatting>
  <conditionalFormatting sqref="O274">
    <cfRule type="containsErrors" dxfId="477" priority="1096">
      <formula>ISERROR(O274)</formula>
    </cfRule>
  </conditionalFormatting>
  <conditionalFormatting sqref="O278">
    <cfRule type="containsErrors" dxfId="476" priority="1095">
      <formula>ISERROR(O278)</formula>
    </cfRule>
  </conditionalFormatting>
  <conditionalFormatting sqref="O279">
    <cfRule type="containsErrors" dxfId="475" priority="1093">
      <formula>ISERROR(O279)</formula>
    </cfRule>
  </conditionalFormatting>
  <conditionalFormatting sqref="O280">
    <cfRule type="containsErrors" dxfId="474" priority="1092">
      <formula>ISERROR(O280)</formula>
    </cfRule>
  </conditionalFormatting>
  <conditionalFormatting sqref="O281">
    <cfRule type="containsErrors" dxfId="473" priority="1091">
      <formula>ISERROR(O281)</formula>
    </cfRule>
  </conditionalFormatting>
  <conditionalFormatting sqref="O282">
    <cfRule type="containsErrors" dxfId="472" priority="1090">
      <formula>ISERROR(O282)</formula>
    </cfRule>
  </conditionalFormatting>
  <conditionalFormatting sqref="O283">
    <cfRule type="containsErrors" dxfId="471" priority="1089">
      <formula>ISERROR(O283)</formula>
    </cfRule>
  </conditionalFormatting>
  <conditionalFormatting sqref="O284">
    <cfRule type="containsErrors" dxfId="470" priority="1088">
      <formula>ISERROR(O284)</formula>
    </cfRule>
  </conditionalFormatting>
  <conditionalFormatting sqref="O290">
    <cfRule type="containsErrors" dxfId="469" priority="1087">
      <formula>ISERROR(O290)</formula>
    </cfRule>
  </conditionalFormatting>
  <conditionalFormatting sqref="O291">
    <cfRule type="containsErrors" dxfId="468" priority="1086">
      <formula>ISERROR(O291)</formula>
    </cfRule>
  </conditionalFormatting>
  <conditionalFormatting sqref="O370">
    <cfRule type="containsErrors" dxfId="467" priority="1083">
      <formula>ISERROR(O370)</formula>
    </cfRule>
  </conditionalFormatting>
  <conditionalFormatting sqref="O385">
    <cfRule type="containsErrors" dxfId="466" priority="1082">
      <formula>ISERROR(O385)</formula>
    </cfRule>
  </conditionalFormatting>
  <conditionalFormatting sqref="O386">
    <cfRule type="containsErrors" dxfId="465" priority="1081">
      <formula>ISERROR(O386)</formula>
    </cfRule>
  </conditionalFormatting>
  <conditionalFormatting sqref="O387">
    <cfRule type="containsErrors" dxfId="464" priority="1080">
      <formula>ISERROR(O387)</formula>
    </cfRule>
  </conditionalFormatting>
  <conditionalFormatting sqref="O389">
    <cfRule type="containsErrors" dxfId="463" priority="1078">
      <formula>ISERROR(O389)</formula>
    </cfRule>
  </conditionalFormatting>
  <conditionalFormatting sqref="O390">
    <cfRule type="containsErrors" dxfId="462" priority="1077">
      <formula>ISERROR(O390)</formula>
    </cfRule>
  </conditionalFormatting>
  <conditionalFormatting sqref="O391">
    <cfRule type="containsErrors" dxfId="461" priority="1076">
      <formula>ISERROR(O391)</formula>
    </cfRule>
  </conditionalFormatting>
  <conditionalFormatting sqref="O508">
    <cfRule type="containsErrors" dxfId="460" priority="1075">
      <formula>ISERROR(O508)</formula>
    </cfRule>
  </conditionalFormatting>
  <conditionalFormatting sqref="O509">
    <cfRule type="containsErrors" dxfId="459" priority="1074">
      <formula>ISERROR(O509)</formula>
    </cfRule>
  </conditionalFormatting>
  <conditionalFormatting sqref="O268">
    <cfRule type="containsErrors" dxfId="458" priority="1068">
      <formula>ISERROR(O268)</formula>
    </cfRule>
  </conditionalFormatting>
  <conditionalFormatting sqref="O269">
    <cfRule type="containsErrors" dxfId="457" priority="1067">
      <formula>ISERROR(O269)</formula>
    </cfRule>
  </conditionalFormatting>
  <conditionalFormatting sqref="O270">
    <cfRule type="containsErrors" dxfId="456" priority="1066">
      <formula>ISERROR(O270)</formula>
    </cfRule>
  </conditionalFormatting>
  <conditionalFormatting sqref="O315">
    <cfRule type="containsErrors" dxfId="455" priority="1065">
      <formula>ISERROR(O315)</formula>
    </cfRule>
  </conditionalFormatting>
  <conditionalFormatting sqref="O321">
    <cfRule type="containsErrors" dxfId="454" priority="1064">
      <formula>ISERROR(O321)</formula>
    </cfRule>
  </conditionalFormatting>
  <conditionalFormatting sqref="O323">
    <cfRule type="containsErrors" dxfId="453" priority="1063">
      <formula>ISERROR(O323)</formula>
    </cfRule>
  </conditionalFormatting>
  <conditionalFormatting sqref="O361">
    <cfRule type="containsErrors" dxfId="452" priority="1062">
      <formula>ISERROR(O361)</formula>
    </cfRule>
  </conditionalFormatting>
  <conditionalFormatting sqref="O402">
    <cfRule type="containsErrors" dxfId="451" priority="1061">
      <formula>ISERROR(O402)</formula>
    </cfRule>
  </conditionalFormatting>
  <conditionalFormatting sqref="O403">
    <cfRule type="containsErrors" dxfId="450" priority="1060">
      <formula>ISERROR(O403)</formula>
    </cfRule>
  </conditionalFormatting>
  <conditionalFormatting sqref="O404">
    <cfRule type="containsErrors" dxfId="449" priority="1059">
      <formula>ISERROR(O404)</formula>
    </cfRule>
  </conditionalFormatting>
  <conditionalFormatting sqref="O405">
    <cfRule type="containsErrors" dxfId="448" priority="1058">
      <formula>ISERROR(O405)</formula>
    </cfRule>
  </conditionalFormatting>
  <conditionalFormatting sqref="O406">
    <cfRule type="containsErrors" dxfId="447" priority="1057">
      <formula>ISERROR(O406)</formula>
    </cfRule>
  </conditionalFormatting>
  <conditionalFormatting sqref="O407">
    <cfRule type="containsErrors" dxfId="446" priority="1056">
      <formula>ISERROR(O407)</formula>
    </cfRule>
  </conditionalFormatting>
  <conditionalFormatting sqref="O488">
    <cfRule type="containsErrors" dxfId="445" priority="1054">
      <formula>ISERROR(O488)</formula>
    </cfRule>
  </conditionalFormatting>
  <conditionalFormatting sqref="O489">
    <cfRule type="containsErrors" dxfId="444" priority="1053">
      <formula>ISERROR(O489)</formula>
    </cfRule>
  </conditionalFormatting>
  <conditionalFormatting sqref="O490">
    <cfRule type="containsErrors" dxfId="443" priority="1052">
      <formula>ISERROR(O490)</formula>
    </cfRule>
  </conditionalFormatting>
  <conditionalFormatting sqref="O491">
    <cfRule type="containsErrors" dxfId="442" priority="1051">
      <formula>ISERROR(O491)</formula>
    </cfRule>
  </conditionalFormatting>
  <conditionalFormatting sqref="O493">
    <cfRule type="containsErrors" dxfId="441" priority="1050">
      <formula>ISERROR(O493)</formula>
    </cfRule>
  </conditionalFormatting>
  <conditionalFormatting sqref="O494">
    <cfRule type="containsErrors" dxfId="440" priority="1049">
      <formula>ISERROR(O494)</formula>
    </cfRule>
  </conditionalFormatting>
  <conditionalFormatting sqref="O497">
    <cfRule type="containsErrors" dxfId="439" priority="1048">
      <formula>ISERROR(O497)</formula>
    </cfRule>
  </conditionalFormatting>
  <conditionalFormatting sqref="O498">
    <cfRule type="containsErrors" dxfId="438" priority="1047">
      <formula>ISERROR(O498)</formula>
    </cfRule>
  </conditionalFormatting>
  <conditionalFormatting sqref="D162 D164">
    <cfRule type="containsErrors" dxfId="437" priority="1021">
      <formula>ISERROR(D162)</formula>
    </cfRule>
  </conditionalFormatting>
  <conditionalFormatting sqref="D163">
    <cfRule type="containsErrors" dxfId="436" priority="1019">
      <formula>ISERROR(D163)</formula>
    </cfRule>
  </conditionalFormatting>
  <conditionalFormatting sqref="D165">
    <cfRule type="containsErrors" dxfId="435" priority="1018">
      <formula>ISERROR(D165)</formula>
    </cfRule>
  </conditionalFormatting>
  <conditionalFormatting sqref="D166">
    <cfRule type="containsErrors" dxfId="434" priority="1017">
      <formula>ISERROR(D166)</formula>
    </cfRule>
  </conditionalFormatting>
  <conditionalFormatting sqref="D155:D160">
    <cfRule type="containsErrors" dxfId="433" priority="1023">
      <formula>ISERROR(D155)</formula>
    </cfRule>
  </conditionalFormatting>
  <conditionalFormatting sqref="D167:D168">
    <cfRule type="containsErrors" dxfId="432" priority="1022">
      <formula>ISERROR(D167)</formula>
    </cfRule>
  </conditionalFormatting>
  <conditionalFormatting sqref="D161">
    <cfRule type="containsErrors" dxfId="431" priority="1020">
      <formula>ISERROR(D161)</formula>
    </cfRule>
  </conditionalFormatting>
  <conditionalFormatting sqref="H158">
    <cfRule type="containsErrors" dxfId="430" priority="1006">
      <formula>ISERROR(H158)</formula>
    </cfRule>
  </conditionalFormatting>
  <conditionalFormatting sqref="H156">
    <cfRule type="containsErrors" dxfId="429" priority="1007">
      <formula>ISERROR(H156)</formula>
    </cfRule>
  </conditionalFormatting>
  <conditionalFormatting sqref="H159">
    <cfRule type="containsErrors" dxfId="428" priority="1005">
      <formula>ISERROR(H159)</formula>
    </cfRule>
  </conditionalFormatting>
  <conditionalFormatting sqref="H160">
    <cfRule type="containsErrors" dxfId="427" priority="1004">
      <formula>ISERROR(H160)</formula>
    </cfRule>
  </conditionalFormatting>
  <conditionalFormatting sqref="K162">
    <cfRule type="containsErrors" dxfId="426" priority="1002">
      <formula>ISERROR(K162)</formula>
    </cfRule>
  </conditionalFormatting>
  <conditionalFormatting sqref="H161">
    <cfRule type="containsErrors" dxfId="425" priority="1003">
      <formula>ISERROR(H161)</formula>
    </cfRule>
  </conditionalFormatting>
  <conditionalFormatting sqref="H162 J162">
    <cfRule type="containsErrors" dxfId="424" priority="1001">
      <formula>ISERROR(H162)</formula>
    </cfRule>
  </conditionalFormatting>
  <conditionalFormatting sqref="H157">
    <cfRule type="containsErrors" dxfId="423" priority="999">
      <formula>ISERROR(H157)</formula>
    </cfRule>
  </conditionalFormatting>
  <conditionalFormatting sqref="H170">
    <cfRule type="containsErrors" dxfId="422" priority="1000">
      <formula>ISERROR(H170)</formula>
    </cfRule>
  </conditionalFormatting>
  <conditionalFormatting sqref="I162">
    <cfRule type="containsErrors" dxfId="421" priority="997">
      <formula>ISERROR(I162)</formula>
    </cfRule>
  </conditionalFormatting>
  <conditionalFormatting sqref="K160">
    <cfRule type="containsErrors" dxfId="420" priority="977">
      <formula>ISERROR(K160)</formula>
    </cfRule>
  </conditionalFormatting>
  <conditionalFormatting sqref="I160">
    <cfRule type="containsErrors" dxfId="419" priority="978">
      <formula>ISERROR(I160)</formula>
    </cfRule>
  </conditionalFormatting>
  <conditionalFormatting sqref="J159">
    <cfRule type="containsErrors" dxfId="418" priority="979">
      <formula>ISERROR(J159)</formula>
    </cfRule>
  </conditionalFormatting>
  <conditionalFormatting sqref="H169">
    <cfRule type="containsErrors" dxfId="417" priority="993">
      <formula>ISERROR(H169)</formula>
    </cfRule>
  </conditionalFormatting>
  <conditionalFormatting sqref="I170">
    <cfRule type="containsErrors" dxfId="416" priority="992">
      <formula>ISERROR(I170)</formula>
    </cfRule>
  </conditionalFormatting>
  <conditionalFormatting sqref="J170">
    <cfRule type="containsErrors" dxfId="415" priority="990">
      <formula>ISERROR(J170)</formula>
    </cfRule>
  </conditionalFormatting>
  <conditionalFormatting sqref="K170">
    <cfRule type="containsErrors" dxfId="414" priority="991">
      <formula>ISERROR(K170)</formula>
    </cfRule>
  </conditionalFormatting>
  <conditionalFormatting sqref="J163">
    <cfRule type="containsErrors" dxfId="413" priority="969">
      <formula>ISERROR(J163)</formula>
    </cfRule>
  </conditionalFormatting>
  <conditionalFormatting sqref="I156">
    <cfRule type="containsErrors" dxfId="412" priority="989">
      <formula>ISERROR(I156)</formula>
    </cfRule>
  </conditionalFormatting>
  <conditionalFormatting sqref="J156">
    <cfRule type="containsErrors" dxfId="411" priority="987">
      <formula>ISERROR(J156)</formula>
    </cfRule>
  </conditionalFormatting>
  <conditionalFormatting sqref="K156">
    <cfRule type="containsErrors" dxfId="410" priority="988">
      <formula>ISERROR(K156)</formula>
    </cfRule>
  </conditionalFormatting>
  <conditionalFormatting sqref="K157">
    <cfRule type="containsErrors" dxfId="409" priority="986">
      <formula>ISERROR(K157)</formula>
    </cfRule>
  </conditionalFormatting>
  <conditionalFormatting sqref="I157">
    <cfRule type="containsErrors" dxfId="408" priority="985">
      <formula>ISERROR(I157)</formula>
    </cfRule>
  </conditionalFormatting>
  <conditionalFormatting sqref="I158">
    <cfRule type="containsErrors" dxfId="407" priority="984">
      <formula>ISERROR(I158)</formula>
    </cfRule>
  </conditionalFormatting>
  <conditionalFormatting sqref="J158">
    <cfRule type="containsErrors" dxfId="406" priority="982">
      <formula>ISERROR(J158)</formula>
    </cfRule>
  </conditionalFormatting>
  <conditionalFormatting sqref="K158">
    <cfRule type="containsErrors" dxfId="405" priority="983">
      <formula>ISERROR(K158)</formula>
    </cfRule>
  </conditionalFormatting>
  <conditionalFormatting sqref="I159">
    <cfRule type="containsErrors" dxfId="404" priority="981">
      <formula>ISERROR(I159)</formula>
    </cfRule>
  </conditionalFormatting>
  <conditionalFormatting sqref="K159">
    <cfRule type="containsErrors" dxfId="403" priority="980">
      <formula>ISERROR(K159)</formula>
    </cfRule>
  </conditionalFormatting>
  <conditionalFormatting sqref="J160">
    <cfRule type="containsErrors" dxfId="402" priority="976">
      <formula>ISERROR(J160)</formula>
    </cfRule>
  </conditionalFormatting>
  <conditionalFormatting sqref="I161">
    <cfRule type="containsErrors" dxfId="401" priority="975">
      <formula>ISERROR(I161)</formula>
    </cfRule>
  </conditionalFormatting>
  <conditionalFormatting sqref="J161">
    <cfRule type="containsErrors" dxfId="400" priority="973">
      <formula>ISERROR(J161)</formula>
    </cfRule>
  </conditionalFormatting>
  <conditionalFormatting sqref="K161">
    <cfRule type="containsErrors" dxfId="399" priority="974">
      <formula>ISERROR(K161)</formula>
    </cfRule>
  </conditionalFormatting>
  <conditionalFormatting sqref="H163">
    <cfRule type="containsErrors" dxfId="398" priority="972">
      <formula>ISERROR(H163)</formula>
    </cfRule>
  </conditionalFormatting>
  <conditionalFormatting sqref="I163">
    <cfRule type="containsErrors" dxfId="397" priority="971">
      <formula>ISERROR(I163)</formula>
    </cfRule>
  </conditionalFormatting>
  <conditionalFormatting sqref="K163">
    <cfRule type="containsErrors" dxfId="396" priority="970">
      <formula>ISERROR(K163)</formula>
    </cfRule>
  </conditionalFormatting>
  <conditionalFormatting sqref="J164">
    <cfRule type="containsErrors" dxfId="395" priority="965">
      <formula>ISERROR(J164)</formula>
    </cfRule>
  </conditionalFormatting>
  <conditionalFormatting sqref="H164">
    <cfRule type="containsErrors" dxfId="394" priority="968">
      <formula>ISERROR(H164)</formula>
    </cfRule>
  </conditionalFormatting>
  <conditionalFormatting sqref="I164">
    <cfRule type="containsErrors" dxfId="393" priority="967">
      <formula>ISERROR(I164)</formula>
    </cfRule>
  </conditionalFormatting>
  <conditionalFormatting sqref="K164">
    <cfRule type="containsErrors" dxfId="392" priority="966">
      <formula>ISERROR(K164)</formula>
    </cfRule>
  </conditionalFormatting>
  <conditionalFormatting sqref="H165">
    <cfRule type="containsErrors" dxfId="391" priority="964">
      <formula>ISERROR(H165)</formula>
    </cfRule>
  </conditionalFormatting>
  <conditionalFormatting sqref="H167">
    <cfRule type="containsErrors" dxfId="390" priority="1014">
      <formula>ISERROR(H167)</formula>
    </cfRule>
  </conditionalFormatting>
  <conditionalFormatting sqref="J165">
    <cfRule type="containsErrors" dxfId="389" priority="961">
      <formula>ISERROR(J165)</formula>
    </cfRule>
  </conditionalFormatting>
  <conditionalFormatting sqref="I165">
    <cfRule type="containsErrors" dxfId="388" priority="963">
      <formula>ISERROR(I165)</formula>
    </cfRule>
  </conditionalFormatting>
  <conditionalFormatting sqref="K165">
    <cfRule type="containsErrors" dxfId="387" priority="962">
      <formula>ISERROR(K165)</formula>
    </cfRule>
  </conditionalFormatting>
  <conditionalFormatting sqref="J166">
    <cfRule type="containsErrors" dxfId="386" priority="958">
      <formula>ISERROR(J166)</formula>
    </cfRule>
  </conditionalFormatting>
  <conditionalFormatting sqref="I166">
    <cfRule type="containsErrors" dxfId="385" priority="960">
      <formula>ISERROR(I166)</formula>
    </cfRule>
  </conditionalFormatting>
  <conditionalFormatting sqref="K166">
    <cfRule type="containsErrors" dxfId="384" priority="959">
      <formula>ISERROR(K166)</formula>
    </cfRule>
  </conditionalFormatting>
  <conditionalFormatting sqref="J167">
    <cfRule type="containsErrors" dxfId="383" priority="955">
      <formula>ISERROR(J167)</formula>
    </cfRule>
  </conditionalFormatting>
  <conditionalFormatting sqref="I167">
    <cfRule type="containsErrors" dxfId="382" priority="957">
      <formula>ISERROR(I167)</formula>
    </cfRule>
  </conditionalFormatting>
  <conditionalFormatting sqref="K167">
    <cfRule type="containsErrors" dxfId="381" priority="956">
      <formula>ISERROR(K167)</formula>
    </cfRule>
  </conditionalFormatting>
  <conditionalFormatting sqref="J168">
    <cfRule type="containsErrors" dxfId="380" priority="952">
      <formula>ISERROR(J168)</formula>
    </cfRule>
  </conditionalFormatting>
  <conditionalFormatting sqref="I168">
    <cfRule type="containsErrors" dxfId="379" priority="954">
      <formula>ISERROR(I168)</formula>
    </cfRule>
  </conditionalFormatting>
  <conditionalFormatting sqref="K168">
    <cfRule type="containsErrors" dxfId="378" priority="953">
      <formula>ISERROR(K168)</formula>
    </cfRule>
  </conditionalFormatting>
  <conditionalFormatting sqref="J169">
    <cfRule type="containsErrors" dxfId="377" priority="949">
      <formula>ISERROR(J169)</formula>
    </cfRule>
  </conditionalFormatting>
  <conditionalFormatting sqref="I169">
    <cfRule type="containsErrors" dxfId="376" priority="951">
      <formula>ISERROR(I169)</formula>
    </cfRule>
  </conditionalFormatting>
  <conditionalFormatting sqref="K169">
    <cfRule type="containsErrors" dxfId="375" priority="950">
      <formula>ISERROR(K169)</formula>
    </cfRule>
  </conditionalFormatting>
  <conditionalFormatting sqref="J157">
    <cfRule type="containsErrors" dxfId="374" priority="948">
      <formula>ISERROR(J157)</formula>
    </cfRule>
  </conditionalFormatting>
  <conditionalFormatting sqref="O166:O169">
    <cfRule type="containsErrors" dxfId="373" priority="946">
      <formula>ISERROR(O166)</formula>
    </cfRule>
  </conditionalFormatting>
  <conditionalFormatting sqref="O161">
    <cfRule type="containsErrors" dxfId="372" priority="945">
      <formula>ISERROR(O161)</formula>
    </cfRule>
  </conditionalFormatting>
  <conditionalFormatting sqref="O158">
    <cfRule type="containsErrors" dxfId="371" priority="944">
      <formula>ISERROR(O158)</formula>
    </cfRule>
  </conditionalFormatting>
  <conditionalFormatting sqref="O159">
    <cfRule type="containsErrors" dxfId="370" priority="943">
      <formula>ISERROR(O159)</formula>
    </cfRule>
  </conditionalFormatting>
  <conditionalFormatting sqref="O160">
    <cfRule type="containsErrors" dxfId="369" priority="942">
      <formula>ISERROR(O160)</formula>
    </cfRule>
  </conditionalFormatting>
  <conditionalFormatting sqref="O165">
    <cfRule type="containsErrors" dxfId="368" priority="941">
      <formula>ISERROR(O165)</formula>
    </cfRule>
  </conditionalFormatting>
  <conditionalFormatting sqref="O170">
    <cfRule type="containsErrors" dxfId="367" priority="940">
      <formula>ISERROR(O170)</formula>
    </cfRule>
  </conditionalFormatting>
  <conditionalFormatting sqref="O157">
    <cfRule type="containsErrors" dxfId="366" priority="939">
      <formula>ISERROR(O157)</formula>
    </cfRule>
  </conditionalFormatting>
  <conditionalFormatting sqref="O162">
    <cfRule type="containsErrors" dxfId="365" priority="937">
      <formula>ISERROR(O162)</formula>
    </cfRule>
  </conditionalFormatting>
  <conditionalFormatting sqref="O163">
    <cfRule type="containsErrors" dxfId="364" priority="936">
      <formula>ISERROR(O163)</formula>
    </cfRule>
  </conditionalFormatting>
  <conditionalFormatting sqref="O164">
    <cfRule type="containsErrors" dxfId="363" priority="935">
      <formula>ISERROR(O164)</formula>
    </cfRule>
  </conditionalFormatting>
  <conditionalFormatting sqref="O156">
    <cfRule type="containsErrors" dxfId="362" priority="934">
      <formula>ISERROR(O156)</formula>
    </cfRule>
  </conditionalFormatting>
  <conditionalFormatting sqref="L154:M154">
    <cfRule type="containsErrors" dxfId="361" priority="901">
      <formula>ISERROR(L154)</formula>
    </cfRule>
  </conditionalFormatting>
  <conditionalFormatting sqref="O153 W153 D153:K153">
    <cfRule type="containsErrors" dxfId="360" priority="879">
      <formula>ISERROR(D153)</formula>
    </cfRule>
  </conditionalFormatting>
  <conditionalFormatting sqref="N153">
    <cfRule type="cellIs" dxfId="359" priority="877" operator="equal">
      <formula>0</formula>
    </cfRule>
  </conditionalFormatting>
  <conditionalFormatting sqref="L153:M153">
    <cfRule type="containsErrors" dxfId="358" priority="873">
      <formula>ISERROR(L153)</formula>
    </cfRule>
  </conditionalFormatting>
  <conditionalFormatting sqref="D136:D140 D134">
    <cfRule type="containsErrors" dxfId="357" priority="854">
      <formula>ISERROR(D134)</formula>
    </cfRule>
  </conditionalFormatting>
  <conditionalFormatting sqref="D148:E149 O145:O149">
    <cfRule type="containsErrors" dxfId="356" priority="853">
      <formula>ISERROR(D145)</formula>
    </cfRule>
  </conditionalFormatting>
  <conditionalFormatting sqref="O152">
    <cfRule type="containsErrors" dxfId="355" priority="851">
      <formula>ISERROR(O152)</formula>
    </cfRule>
  </conditionalFormatting>
  <conditionalFormatting sqref="O150">
    <cfRule type="containsErrors" dxfId="354" priority="852">
      <formula>ISERROR(O150)</formula>
    </cfRule>
  </conditionalFormatting>
  <conditionalFormatting sqref="E151">
    <cfRule type="containsErrors" dxfId="353" priority="850">
      <formula>ISERROR(E151)</formula>
    </cfRule>
  </conditionalFormatting>
  <conditionalFormatting sqref="D141:E141 D143:E143 D145:E145">
    <cfRule type="containsErrors" dxfId="352" priority="849">
      <formula>ISERROR(D141)</formula>
    </cfRule>
  </conditionalFormatting>
  <conditionalFormatting sqref="O143 H141:I142 H143">
    <cfRule type="containsErrors" dxfId="351" priority="848">
      <formula>ISERROR(H141)</formula>
    </cfRule>
  </conditionalFormatting>
  <conditionalFormatting sqref="O141:O142">
    <cfRule type="containsErrors" dxfId="350" priority="847">
      <formula>ISERROR(O141)</formula>
    </cfRule>
  </conditionalFormatting>
  <conditionalFormatting sqref="D142:E142">
    <cfRule type="containsErrors" dxfId="349" priority="846">
      <formula>ISERROR(D142)</formula>
    </cfRule>
  </conditionalFormatting>
  <conditionalFormatting sqref="O144">
    <cfRule type="containsErrors" dxfId="348" priority="845">
      <formula>ISERROR(O144)</formula>
    </cfRule>
  </conditionalFormatting>
  <conditionalFormatting sqref="D144:E144">
    <cfRule type="containsErrors" dxfId="347" priority="844">
      <formula>ISERROR(D144)</formula>
    </cfRule>
  </conditionalFormatting>
  <conditionalFormatting sqref="I143">
    <cfRule type="containsErrors" dxfId="346" priority="843">
      <formula>ISERROR(I143)</formula>
    </cfRule>
  </conditionalFormatting>
  <conditionalFormatting sqref="H144:I144">
    <cfRule type="containsErrors" dxfId="345" priority="842">
      <formula>ISERROR(H144)</formula>
    </cfRule>
  </conditionalFormatting>
  <conditionalFormatting sqref="D146:E146">
    <cfRule type="containsErrors" dxfId="344" priority="841">
      <formula>ISERROR(D146)</formula>
    </cfRule>
  </conditionalFormatting>
  <conditionalFormatting sqref="D147:E147">
    <cfRule type="containsErrors" dxfId="343" priority="840">
      <formula>ISERROR(D147)</formula>
    </cfRule>
  </conditionalFormatting>
  <conditionalFormatting sqref="H145:I145">
    <cfRule type="containsErrors" dxfId="342" priority="839">
      <formula>ISERROR(H145)</formula>
    </cfRule>
  </conditionalFormatting>
  <conditionalFormatting sqref="H146:I146">
    <cfRule type="containsErrors" dxfId="341" priority="838">
      <formula>ISERROR(H146)</formula>
    </cfRule>
  </conditionalFormatting>
  <conditionalFormatting sqref="I147">
    <cfRule type="containsErrors" dxfId="340" priority="837">
      <formula>ISERROR(I147)</formula>
    </cfRule>
  </conditionalFormatting>
  <conditionalFormatting sqref="H147">
    <cfRule type="containsErrors" dxfId="339" priority="836">
      <formula>ISERROR(H147)</formula>
    </cfRule>
  </conditionalFormatting>
  <conditionalFormatting sqref="H148:I148">
    <cfRule type="containsErrors" dxfId="338" priority="835">
      <formula>ISERROR(H148)</formula>
    </cfRule>
  </conditionalFormatting>
  <conditionalFormatting sqref="H149">
    <cfRule type="containsErrors" dxfId="337" priority="834">
      <formula>ISERROR(H149)</formula>
    </cfRule>
  </conditionalFormatting>
  <conditionalFormatting sqref="I149">
    <cfRule type="containsErrors" dxfId="336" priority="833">
      <formula>ISERROR(I149)</formula>
    </cfRule>
  </conditionalFormatting>
  <conditionalFormatting sqref="H150">
    <cfRule type="containsErrors" dxfId="335" priority="832">
      <formula>ISERROR(H150)</formula>
    </cfRule>
  </conditionalFormatting>
  <conditionalFormatting sqref="J150">
    <cfRule type="containsErrors" dxfId="334" priority="831">
      <formula>ISERROR(J150)</formula>
    </cfRule>
  </conditionalFormatting>
  <conditionalFormatting sqref="K150">
    <cfRule type="containsErrors" dxfId="333" priority="830">
      <formula>ISERROR(K150)</formula>
    </cfRule>
  </conditionalFormatting>
  <conditionalFormatting sqref="I150">
    <cfRule type="containsErrors" dxfId="332" priority="829">
      <formula>ISERROR(I150)</formula>
    </cfRule>
  </conditionalFormatting>
  <conditionalFormatting sqref="E152">
    <cfRule type="containsErrors" dxfId="331" priority="828">
      <formula>ISERROR(E152)</formula>
    </cfRule>
  </conditionalFormatting>
  <conditionalFormatting sqref="I151">
    <cfRule type="containsErrors" dxfId="330" priority="827">
      <formula>ISERROR(I151)</formula>
    </cfRule>
  </conditionalFormatting>
  <conditionalFormatting sqref="J151">
    <cfRule type="containsErrors" dxfId="329" priority="826">
      <formula>ISERROR(J151)</formula>
    </cfRule>
  </conditionalFormatting>
  <conditionalFormatting sqref="K151">
    <cfRule type="containsErrors" dxfId="328" priority="825">
      <formula>ISERROR(K151)</formula>
    </cfRule>
  </conditionalFormatting>
  <conditionalFormatting sqref="H151">
    <cfRule type="containsErrors" dxfId="327" priority="824">
      <formula>ISERROR(H151)</formula>
    </cfRule>
  </conditionalFormatting>
  <conditionalFormatting sqref="I152">
    <cfRule type="containsErrors" dxfId="326" priority="823">
      <formula>ISERROR(I152)</formula>
    </cfRule>
  </conditionalFormatting>
  <conditionalFormatting sqref="J152">
    <cfRule type="containsErrors" dxfId="325" priority="822">
      <formula>ISERROR(J152)</formula>
    </cfRule>
  </conditionalFormatting>
  <conditionalFormatting sqref="K152">
    <cfRule type="containsErrors" dxfId="324" priority="821">
      <formula>ISERROR(K152)</formula>
    </cfRule>
  </conditionalFormatting>
  <conditionalFormatting sqref="H152">
    <cfRule type="containsErrors" dxfId="323" priority="820">
      <formula>ISERROR(H152)</formula>
    </cfRule>
  </conditionalFormatting>
  <conditionalFormatting sqref="K134:K140 E134:G140">
    <cfRule type="containsErrors" dxfId="322" priority="819">
      <formula>ISERROR(E134)</formula>
    </cfRule>
  </conditionalFormatting>
  <conditionalFormatting sqref="O137">
    <cfRule type="containsErrors" dxfId="321" priority="816">
      <formula>ISERROR(O137)</formula>
    </cfRule>
  </conditionalFormatting>
  <conditionalFormatting sqref="O139">
    <cfRule type="containsErrors" dxfId="320" priority="815">
      <formula>ISERROR(O139)</formula>
    </cfRule>
  </conditionalFormatting>
  <conditionalFormatting sqref="O136">
    <cfRule type="containsErrors" dxfId="319" priority="814">
      <formula>ISERROR(O136)</formula>
    </cfRule>
  </conditionalFormatting>
  <conditionalFormatting sqref="O138">
    <cfRule type="containsErrors" dxfId="318" priority="813">
      <formula>ISERROR(O138)</formula>
    </cfRule>
  </conditionalFormatting>
  <conditionalFormatting sqref="O140">
    <cfRule type="containsErrors" dxfId="317" priority="812">
      <formula>ISERROR(O140)</formula>
    </cfRule>
  </conditionalFormatting>
  <conditionalFormatting sqref="H135:J140">
    <cfRule type="containsErrors" dxfId="316" priority="811">
      <formula>ISERROR(H135)</formula>
    </cfRule>
  </conditionalFormatting>
  <conditionalFormatting sqref="H134">
    <cfRule type="containsErrors" dxfId="315" priority="810">
      <formula>ISERROR(H134)</formula>
    </cfRule>
  </conditionalFormatting>
  <conditionalFormatting sqref="H134">
    <cfRule type="containsErrors" dxfId="314" priority="809">
      <formula>ISERROR(H134)</formula>
    </cfRule>
  </conditionalFormatting>
  <conditionalFormatting sqref="I134">
    <cfRule type="containsErrors" dxfId="313" priority="808">
      <formula>ISERROR(I134)</formula>
    </cfRule>
  </conditionalFormatting>
  <conditionalFormatting sqref="D135">
    <cfRule type="containsErrors" dxfId="312" priority="807">
      <formula>ISERROR(D135)</formula>
    </cfRule>
  </conditionalFormatting>
  <conditionalFormatting sqref="E150">
    <cfRule type="containsErrors" dxfId="311" priority="806">
      <formula>ISERROR(E150)</formula>
    </cfRule>
  </conditionalFormatting>
  <conditionalFormatting sqref="O151">
    <cfRule type="containsErrors" dxfId="310" priority="805">
      <formula>ISERROR(O151)</formula>
    </cfRule>
  </conditionalFormatting>
  <conditionalFormatting sqref="N134:N152">
    <cfRule type="cellIs" dxfId="309" priority="804" operator="equal">
      <formula>0</formula>
    </cfRule>
  </conditionalFormatting>
  <conditionalFormatting sqref="O135">
    <cfRule type="containsErrors" dxfId="308" priority="803">
      <formula>ISERROR(O135)</formula>
    </cfRule>
  </conditionalFormatting>
  <conditionalFormatting sqref="O134">
    <cfRule type="containsErrors" dxfId="307" priority="802">
      <formula>ISERROR(O134)</formula>
    </cfRule>
  </conditionalFormatting>
  <conditionalFormatting sqref="C133">
    <cfRule type="containsErrors" dxfId="306" priority="797">
      <formula>ISERROR(C133)</formula>
    </cfRule>
  </conditionalFormatting>
  <conditionalFormatting sqref="D133">
    <cfRule type="containsErrors" dxfId="305" priority="785">
      <formula>ISERROR(D133)</formula>
    </cfRule>
  </conditionalFormatting>
  <conditionalFormatting sqref="E133:G133 K133">
    <cfRule type="containsErrors" dxfId="304" priority="784">
      <formula>ISERROR(E133)</formula>
    </cfRule>
  </conditionalFormatting>
  <conditionalFormatting sqref="N133">
    <cfRule type="cellIs" dxfId="303" priority="783" operator="equal">
      <formula>0</formula>
    </cfRule>
  </conditionalFormatting>
  <conditionalFormatting sqref="O133">
    <cfRule type="containsErrors" dxfId="302" priority="782">
      <formula>ISERROR(O133)</formula>
    </cfRule>
  </conditionalFormatting>
  <conditionalFormatting sqref="H133:J133">
    <cfRule type="containsErrors" dxfId="301" priority="781">
      <formula>ISERROR(H133)</formula>
    </cfRule>
  </conditionalFormatting>
  <conditionalFormatting sqref="W133:W152 W118:W120 W88:W116">
    <cfRule type="containsErrors" dxfId="300" priority="773">
      <formula>ISERROR(W88)</formula>
    </cfRule>
  </conditionalFormatting>
  <conditionalFormatting sqref="C132">
    <cfRule type="containsErrors" dxfId="299" priority="747">
      <formula>ISERROR(C132)</formula>
    </cfRule>
  </conditionalFormatting>
  <conditionalFormatting sqref="K132 D132 O132 F132:G132">
    <cfRule type="containsErrors" dxfId="298" priority="746">
      <formula>ISERROR(D132)</formula>
    </cfRule>
  </conditionalFormatting>
  <conditionalFormatting sqref="N132">
    <cfRule type="cellIs" dxfId="297" priority="745" operator="equal">
      <formula>0</formula>
    </cfRule>
  </conditionalFormatting>
  <conditionalFormatting sqref="H132:J132">
    <cfRule type="containsErrors" dxfId="296" priority="744">
      <formula>ISERROR(H132)</formula>
    </cfRule>
  </conditionalFormatting>
  <conditionalFormatting sqref="W132">
    <cfRule type="containsErrors" dxfId="295" priority="740">
      <formula>ISERROR(W132)</formula>
    </cfRule>
  </conditionalFormatting>
  <conditionalFormatting sqref="E132">
    <cfRule type="containsErrors" dxfId="294" priority="723">
      <formula>ISERROR(E132)</formula>
    </cfRule>
  </conditionalFormatting>
  <conditionalFormatting sqref="D124:D126 D122">
    <cfRule type="containsErrors" dxfId="293" priority="720">
      <formula>ISERROR(D122)</formula>
    </cfRule>
  </conditionalFormatting>
  <conditionalFormatting sqref="D127:D129">
    <cfRule type="containsErrors" dxfId="292" priority="717">
      <formula>ISERROR(D127)</formula>
    </cfRule>
  </conditionalFormatting>
  <conditionalFormatting sqref="H127:I127 H128">
    <cfRule type="containsErrors" dxfId="291" priority="716">
      <formula>ISERROR(H127)</formula>
    </cfRule>
  </conditionalFormatting>
  <conditionalFormatting sqref="I128">
    <cfRule type="containsErrors" dxfId="290" priority="714">
      <formula>ISERROR(I128)</formula>
    </cfRule>
  </conditionalFormatting>
  <conditionalFormatting sqref="D130">
    <cfRule type="containsErrors" dxfId="289" priority="713">
      <formula>ISERROR(D130)</formula>
    </cfRule>
  </conditionalFormatting>
  <conditionalFormatting sqref="D131">
    <cfRule type="containsErrors" dxfId="288" priority="712">
      <formula>ISERROR(D131)</formula>
    </cfRule>
  </conditionalFormatting>
  <conditionalFormatting sqref="H129:I129">
    <cfRule type="containsErrors" dxfId="287" priority="711">
      <formula>ISERROR(H129)</formula>
    </cfRule>
  </conditionalFormatting>
  <conditionalFormatting sqref="H130:I130">
    <cfRule type="containsErrors" dxfId="286" priority="710">
      <formula>ISERROR(H130)</formula>
    </cfRule>
  </conditionalFormatting>
  <conditionalFormatting sqref="I131">
    <cfRule type="containsErrors" dxfId="285" priority="709">
      <formula>ISERROR(I131)</formula>
    </cfRule>
  </conditionalFormatting>
  <conditionalFormatting sqref="H131">
    <cfRule type="containsErrors" dxfId="284" priority="708">
      <formula>ISERROR(H131)</formula>
    </cfRule>
  </conditionalFormatting>
  <conditionalFormatting sqref="K122:K126 F122:G126">
    <cfRule type="containsErrors" dxfId="283" priority="706">
      <formula>ISERROR(F122)</formula>
    </cfRule>
  </conditionalFormatting>
  <conditionalFormatting sqref="N119:N120">
    <cfRule type="cellIs" dxfId="282" priority="705" operator="equal">
      <formula>0</formula>
    </cfRule>
  </conditionalFormatting>
  <conditionalFormatting sqref="H123:J126">
    <cfRule type="containsErrors" dxfId="281" priority="704">
      <formula>ISERROR(H123)</formula>
    </cfRule>
  </conditionalFormatting>
  <conditionalFormatting sqref="H122">
    <cfRule type="containsErrors" dxfId="280" priority="703">
      <formula>ISERROR(H122)</formula>
    </cfRule>
  </conditionalFormatting>
  <conditionalFormatting sqref="H122">
    <cfRule type="containsErrors" dxfId="279" priority="702">
      <formula>ISERROR(H122)</formula>
    </cfRule>
  </conditionalFormatting>
  <conditionalFormatting sqref="I122">
    <cfRule type="containsErrors" dxfId="278" priority="701">
      <formula>ISERROR(I122)</formula>
    </cfRule>
  </conditionalFormatting>
  <conditionalFormatting sqref="D123">
    <cfRule type="containsErrors" dxfId="277" priority="700">
      <formula>ISERROR(D123)</formula>
    </cfRule>
  </conditionalFormatting>
  <conditionalFormatting sqref="O125">
    <cfRule type="containsErrors" dxfId="276" priority="699">
      <formula>ISERROR(O125)</formula>
    </cfRule>
  </conditionalFormatting>
  <conditionalFormatting sqref="O119:O120">
    <cfRule type="containsErrors" dxfId="275" priority="698">
      <formula>ISERROR(O119)</formula>
    </cfRule>
  </conditionalFormatting>
  <conditionalFormatting sqref="O122">
    <cfRule type="containsErrors" dxfId="274" priority="697">
      <formula>ISERROR(O122)</formula>
    </cfRule>
  </conditionalFormatting>
  <conditionalFormatting sqref="O123">
    <cfRule type="containsErrors" dxfId="273" priority="696">
      <formula>ISERROR(O123)</formula>
    </cfRule>
  </conditionalFormatting>
  <conditionalFormatting sqref="O124">
    <cfRule type="containsErrors" dxfId="272" priority="695">
      <formula>ISERROR(O124)</formula>
    </cfRule>
  </conditionalFormatting>
  <conditionalFormatting sqref="O126">
    <cfRule type="containsErrors" dxfId="271" priority="694">
      <formula>ISERROR(O126)</formula>
    </cfRule>
  </conditionalFormatting>
  <conditionalFormatting sqref="O127">
    <cfRule type="containsErrors" dxfId="270" priority="693">
      <formula>ISERROR(O127)</formula>
    </cfRule>
  </conditionalFormatting>
  <conditionalFormatting sqref="O128">
    <cfRule type="containsErrors" dxfId="269" priority="691">
      <formula>ISERROR(O128)</formula>
    </cfRule>
  </conditionalFormatting>
  <conditionalFormatting sqref="O129">
    <cfRule type="containsErrors" dxfId="268" priority="690">
      <formula>ISERROR(O129)</formula>
    </cfRule>
  </conditionalFormatting>
  <conditionalFormatting sqref="O130">
    <cfRule type="containsErrors" dxfId="267" priority="689">
      <formula>ISERROR(O130)</formula>
    </cfRule>
  </conditionalFormatting>
  <conditionalFormatting sqref="O131">
    <cfRule type="containsErrors" dxfId="266" priority="688">
      <formula>ISERROR(O131)</formula>
    </cfRule>
  </conditionalFormatting>
  <conditionalFormatting sqref="C121">
    <cfRule type="containsErrors" dxfId="265" priority="629">
      <formula>ISERROR(C121)</formula>
    </cfRule>
  </conditionalFormatting>
  <conditionalFormatting sqref="W121">
    <cfRule type="containsErrors" dxfId="264" priority="626">
      <formula>ISERROR(W121)</formula>
    </cfRule>
  </conditionalFormatting>
  <conditionalFormatting sqref="D121">
    <cfRule type="containsErrors" dxfId="263" priority="607">
      <formula>ISERROR(D121)</formula>
    </cfRule>
  </conditionalFormatting>
  <conditionalFormatting sqref="F121:G121 K121">
    <cfRule type="containsErrors" dxfId="262" priority="606">
      <formula>ISERROR(F121)</formula>
    </cfRule>
  </conditionalFormatting>
  <conditionalFormatting sqref="N121">
    <cfRule type="cellIs" dxfId="261" priority="605" operator="equal">
      <formula>0</formula>
    </cfRule>
  </conditionalFormatting>
  <conditionalFormatting sqref="H121:J121">
    <cfRule type="containsErrors" dxfId="260" priority="604">
      <formula>ISERROR(H121)</formula>
    </cfRule>
  </conditionalFormatting>
  <conditionalFormatting sqref="O121">
    <cfRule type="containsErrors" dxfId="259" priority="603">
      <formula>ISERROR(O121)</formula>
    </cfRule>
  </conditionalFormatting>
  <conditionalFormatting sqref="E121">
    <cfRule type="containsErrors" dxfId="258" priority="602">
      <formula>ISERROR(E121)</formula>
    </cfRule>
  </conditionalFormatting>
  <conditionalFormatting sqref="K120 F120:G120">
    <cfRule type="containsErrors" dxfId="257" priority="600">
      <formula>ISERROR(F120)</formula>
    </cfRule>
  </conditionalFormatting>
  <conditionalFormatting sqref="H120:J120">
    <cfRule type="containsErrors" dxfId="256" priority="599">
      <formula>ISERROR(H120)</formula>
    </cfRule>
  </conditionalFormatting>
  <conditionalFormatting sqref="D120">
    <cfRule type="containsErrors" dxfId="255" priority="598">
      <formula>ISERROR(D120)</formula>
    </cfRule>
  </conditionalFormatting>
  <conditionalFormatting sqref="D119">
    <cfRule type="containsErrors" dxfId="254" priority="597">
      <formula>ISERROR(D119)</formula>
    </cfRule>
  </conditionalFormatting>
  <conditionalFormatting sqref="E119:G119 K119">
    <cfRule type="containsErrors" dxfId="253" priority="596">
      <formula>ISERROR(E119)</formula>
    </cfRule>
  </conditionalFormatting>
  <conditionalFormatting sqref="H119:J119">
    <cfRule type="containsErrors" dxfId="252" priority="595">
      <formula>ISERROR(H119)</formula>
    </cfRule>
  </conditionalFormatting>
  <conditionalFormatting sqref="E120">
    <cfRule type="containsErrors" dxfId="251" priority="592">
      <formula>ISERROR(E120)</formula>
    </cfRule>
  </conditionalFormatting>
  <conditionalFormatting sqref="N549:O549">
    <cfRule type="containsErrors" dxfId="250" priority="591">
      <formula>ISERROR(N549)</formula>
    </cfRule>
  </conditionalFormatting>
  <conditionalFormatting sqref="N559:O559">
    <cfRule type="containsErrors" dxfId="249" priority="590">
      <formula>ISERROR(N559)</formula>
    </cfRule>
  </conditionalFormatting>
  <conditionalFormatting sqref="C118">
    <cfRule type="containsErrors" dxfId="248" priority="586">
      <formula>ISERROR(C118)</formula>
    </cfRule>
  </conditionalFormatting>
  <conditionalFormatting sqref="N118">
    <cfRule type="cellIs" dxfId="247" priority="585" operator="equal">
      <formula>0</formula>
    </cfRule>
  </conditionalFormatting>
  <conditionalFormatting sqref="O118">
    <cfRule type="containsErrors" dxfId="246" priority="584">
      <formula>ISERROR(O118)</formula>
    </cfRule>
  </conditionalFormatting>
  <conditionalFormatting sqref="D118 K118 F118:G118">
    <cfRule type="containsErrors" dxfId="245" priority="583">
      <formula>ISERROR(D118)</formula>
    </cfRule>
  </conditionalFormatting>
  <conditionalFormatting sqref="H118:J118">
    <cfRule type="containsErrors" dxfId="244" priority="582">
      <formula>ISERROR(H118)</formula>
    </cfRule>
  </conditionalFormatting>
  <conditionalFormatting sqref="E118">
    <cfRule type="containsErrors" dxfId="243" priority="581">
      <formula>ISERROR(E118)</formula>
    </cfRule>
  </conditionalFormatting>
  <conditionalFormatting sqref="O553:O556">
    <cfRule type="containsErrors" dxfId="242" priority="550">
      <formula>ISERROR(O553)</formula>
    </cfRule>
  </conditionalFormatting>
  <conditionalFormatting sqref="C117">
    <cfRule type="containsErrors" dxfId="241" priority="546">
      <formula>ISERROR(C117)</formula>
    </cfRule>
  </conditionalFormatting>
  <conditionalFormatting sqref="W117">
    <cfRule type="containsErrors" dxfId="240" priority="543">
      <formula>ISERROR(W117)</formula>
    </cfRule>
  </conditionalFormatting>
  <conditionalFormatting sqref="N117">
    <cfRule type="cellIs" dxfId="239" priority="528" operator="equal">
      <formula>0</formula>
    </cfRule>
  </conditionalFormatting>
  <conditionalFormatting sqref="O117">
    <cfRule type="containsErrors" dxfId="238" priority="527">
      <formula>ISERROR(O117)</formula>
    </cfRule>
  </conditionalFormatting>
  <conditionalFormatting sqref="E117">
    <cfRule type="containsErrors" dxfId="237" priority="525">
      <formula>ISERROR(E117)</formula>
    </cfRule>
  </conditionalFormatting>
  <conditionalFormatting sqref="D117">
    <cfRule type="containsErrors" dxfId="236" priority="524">
      <formula>ISERROR(D117)</formula>
    </cfRule>
  </conditionalFormatting>
  <conditionalFormatting sqref="F117:G117 K117">
    <cfRule type="containsErrors" dxfId="235" priority="523">
      <formula>ISERROR(F117)</formula>
    </cfRule>
  </conditionalFormatting>
  <conditionalFormatting sqref="H117:J117">
    <cfRule type="containsErrors" dxfId="234" priority="522">
      <formula>ISERROR(H117)</formula>
    </cfRule>
  </conditionalFormatting>
  <conditionalFormatting sqref="D101:D104 D109:D111 D88:D93">
    <cfRule type="containsErrors" dxfId="233" priority="521">
      <formula>ISERROR(D88)</formula>
    </cfRule>
  </conditionalFormatting>
  <conditionalFormatting sqref="K88:K115 F88:G91 E92:G111 E112:E115">
    <cfRule type="containsErrors" dxfId="232" priority="520">
      <formula>ISERROR(E88)</formula>
    </cfRule>
  </conditionalFormatting>
  <conditionalFormatting sqref="N88:N91">
    <cfRule type="cellIs" dxfId="231" priority="519" operator="equal">
      <formula>0</formula>
    </cfRule>
  </conditionalFormatting>
  <conditionalFormatting sqref="O88:O97">
    <cfRule type="containsErrors" dxfId="230" priority="518">
      <formula>ISERROR(O88)</formula>
    </cfRule>
  </conditionalFormatting>
  <conditionalFormatting sqref="O101:O104">
    <cfRule type="containsErrors" dxfId="229" priority="517">
      <formula>ISERROR(O101)</formula>
    </cfRule>
  </conditionalFormatting>
  <conditionalFormatting sqref="H88:J91 H94:J115">
    <cfRule type="containsErrors" dxfId="228" priority="516">
      <formula>ISERROR(H88)</formula>
    </cfRule>
  </conditionalFormatting>
  <conditionalFormatting sqref="H92:H93">
    <cfRule type="containsErrors" dxfId="227" priority="515">
      <formula>ISERROR(H92)</formula>
    </cfRule>
  </conditionalFormatting>
  <conditionalFormatting sqref="H92:H93">
    <cfRule type="containsErrors" dxfId="226" priority="514">
      <formula>ISERROR(H92)</formula>
    </cfRule>
  </conditionalFormatting>
  <conditionalFormatting sqref="I92:I93">
    <cfRule type="containsErrors" dxfId="225" priority="513">
      <formula>ISERROR(I92)</formula>
    </cfRule>
  </conditionalFormatting>
  <conditionalFormatting sqref="N92:N115">
    <cfRule type="cellIs" dxfId="224" priority="512" operator="equal">
      <formula>0</formula>
    </cfRule>
  </conditionalFormatting>
  <conditionalFormatting sqref="D94:D97">
    <cfRule type="containsErrors" dxfId="223" priority="511">
      <formula>ISERROR(D94)</formula>
    </cfRule>
  </conditionalFormatting>
  <conditionalFormatting sqref="D98:D100">
    <cfRule type="containsErrors" dxfId="222" priority="510">
      <formula>ISERROR(D98)</formula>
    </cfRule>
  </conditionalFormatting>
  <conditionalFormatting sqref="D105:D108">
    <cfRule type="containsErrors" dxfId="221" priority="509">
      <formula>ISERROR(D105)</formula>
    </cfRule>
  </conditionalFormatting>
  <conditionalFormatting sqref="F116">
    <cfRule type="containsErrors" dxfId="220" priority="504">
      <formula>ISERROR(F116)</formula>
    </cfRule>
  </conditionalFormatting>
  <conditionalFormatting sqref="K116 G116">
    <cfRule type="containsErrors" dxfId="219" priority="508">
      <formula>ISERROR(G116)</formula>
    </cfRule>
  </conditionalFormatting>
  <conditionalFormatting sqref="O116">
    <cfRule type="containsErrors" dxfId="218" priority="507">
      <formula>ISERROR(O116)</formula>
    </cfRule>
  </conditionalFormatting>
  <conditionalFormatting sqref="J116">
    <cfRule type="containsErrors" dxfId="217" priority="506">
      <formula>ISERROR(J116)</formula>
    </cfRule>
  </conditionalFormatting>
  <conditionalFormatting sqref="D116">
    <cfRule type="containsErrors" dxfId="216" priority="503">
      <formula>ISERROR(D116)</formula>
    </cfRule>
  </conditionalFormatting>
  <conditionalFormatting sqref="N116">
    <cfRule type="cellIs" dxfId="215" priority="505" operator="equal">
      <formula>0</formula>
    </cfRule>
  </conditionalFormatting>
  <conditionalFormatting sqref="H116">
    <cfRule type="containsErrors" dxfId="214" priority="502">
      <formula>ISERROR(H116)</formula>
    </cfRule>
  </conditionalFormatting>
  <conditionalFormatting sqref="I116">
    <cfRule type="containsErrors" dxfId="213" priority="501">
      <formula>ISERROR(I116)</formula>
    </cfRule>
  </conditionalFormatting>
  <conditionalFormatting sqref="O98:O100">
    <cfRule type="containsErrors" dxfId="212" priority="500">
      <formula>ISERROR(O98)</formula>
    </cfRule>
  </conditionalFormatting>
  <conditionalFormatting sqref="O105:O108">
    <cfRule type="containsErrors" dxfId="211" priority="499">
      <formula>ISERROR(O105)</formula>
    </cfRule>
  </conditionalFormatting>
  <conditionalFormatting sqref="O109:O115">
    <cfRule type="containsErrors" dxfId="210" priority="498">
      <formula>ISERROR(O109)</formula>
    </cfRule>
  </conditionalFormatting>
  <conditionalFormatting sqref="D112:D115">
    <cfRule type="containsErrors" dxfId="209" priority="497">
      <formula>ISERROR(D112)</formula>
    </cfRule>
  </conditionalFormatting>
  <conditionalFormatting sqref="F112">
    <cfRule type="containsErrors" dxfId="208" priority="495">
      <formula>ISERROR(F112)</formula>
    </cfRule>
  </conditionalFormatting>
  <conditionalFormatting sqref="G112">
    <cfRule type="containsErrors" dxfId="207" priority="496">
      <formula>ISERROR(G112)</formula>
    </cfRule>
  </conditionalFormatting>
  <conditionalFormatting sqref="F113">
    <cfRule type="containsErrors" dxfId="206" priority="493">
      <formula>ISERROR(F113)</formula>
    </cfRule>
  </conditionalFormatting>
  <conditionalFormatting sqref="G113">
    <cfRule type="containsErrors" dxfId="205" priority="494">
      <formula>ISERROR(G113)</formula>
    </cfRule>
  </conditionalFormatting>
  <conditionalFormatting sqref="F114">
    <cfRule type="containsErrors" dxfId="204" priority="491">
      <formula>ISERROR(F114)</formula>
    </cfRule>
  </conditionalFormatting>
  <conditionalFormatting sqref="G114">
    <cfRule type="containsErrors" dxfId="203" priority="492">
      <formula>ISERROR(G114)</formula>
    </cfRule>
  </conditionalFormatting>
  <conditionalFormatting sqref="F115">
    <cfRule type="containsErrors" dxfId="202" priority="489">
      <formula>ISERROR(F115)</formula>
    </cfRule>
  </conditionalFormatting>
  <conditionalFormatting sqref="G115">
    <cfRule type="containsErrors" dxfId="201" priority="490">
      <formula>ISERROR(G115)</formula>
    </cfRule>
  </conditionalFormatting>
  <conditionalFormatting sqref="E88">
    <cfRule type="containsErrors" dxfId="200" priority="488">
      <formula>ISERROR(E88)</formula>
    </cfRule>
  </conditionalFormatting>
  <conditionalFormatting sqref="E89">
    <cfRule type="containsErrors" dxfId="199" priority="487">
      <formula>ISERROR(E89)</formula>
    </cfRule>
  </conditionalFormatting>
  <conditionalFormatting sqref="E90">
    <cfRule type="containsErrors" dxfId="198" priority="486">
      <formula>ISERROR(E90)</formula>
    </cfRule>
  </conditionalFormatting>
  <conditionalFormatting sqref="E91">
    <cfRule type="containsErrors" dxfId="197" priority="485">
      <formula>ISERROR(E91)</formula>
    </cfRule>
  </conditionalFormatting>
  <conditionalFormatting sqref="E116">
    <cfRule type="containsErrors" dxfId="196" priority="484">
      <formula>ISERROR(E116)</formula>
    </cfRule>
  </conditionalFormatting>
  <conditionalFormatting sqref="C87">
    <cfRule type="containsErrors" dxfId="195" priority="479">
      <formula>ISERROR(C87)</formula>
    </cfRule>
  </conditionalFormatting>
  <conditionalFormatting sqref="W87">
    <cfRule type="containsErrors" dxfId="194" priority="476">
      <formula>ISERROR(W87)</formula>
    </cfRule>
  </conditionalFormatting>
  <conditionalFormatting sqref="O87">
    <cfRule type="containsErrors" dxfId="193" priority="460">
      <formula>ISERROR(O87)</formula>
    </cfRule>
  </conditionalFormatting>
  <conditionalFormatting sqref="E87">
    <cfRule type="containsErrors" dxfId="192" priority="458">
      <formula>ISERROR(E87)</formula>
    </cfRule>
  </conditionalFormatting>
  <conditionalFormatting sqref="D87">
    <cfRule type="containsErrors" dxfId="191" priority="457">
      <formula>ISERROR(D87)</formula>
    </cfRule>
  </conditionalFormatting>
  <conditionalFormatting sqref="F87:G87 K87">
    <cfRule type="containsErrors" dxfId="190" priority="456">
      <formula>ISERROR(F87)</formula>
    </cfRule>
  </conditionalFormatting>
  <conditionalFormatting sqref="H87:J87">
    <cfRule type="containsErrors" dxfId="189" priority="455">
      <formula>ISERROR(H87)</formula>
    </cfRule>
  </conditionalFormatting>
  <conditionalFormatting sqref="N87">
    <cfRule type="cellIs" dxfId="188" priority="454" operator="equal">
      <formula>0</formula>
    </cfRule>
  </conditionalFormatting>
  <conditionalFormatting sqref="H84:I85 H86">
    <cfRule type="containsErrors" dxfId="187" priority="445">
      <formula>ISERROR(H84)</formula>
    </cfRule>
  </conditionalFormatting>
  <conditionalFormatting sqref="I86">
    <cfRule type="containsErrors" dxfId="186" priority="444">
      <formula>ISERROR(I86)</formula>
    </cfRule>
  </conditionalFormatting>
  <conditionalFormatting sqref="K68:K80">
    <cfRule type="containsErrors" dxfId="185" priority="443">
      <formula>ISERROR(K68)</formula>
    </cfRule>
  </conditionalFormatting>
  <conditionalFormatting sqref="H68:J80">
    <cfRule type="containsErrors" dxfId="184" priority="441">
      <formula>ISERROR(H68)</formula>
    </cfRule>
  </conditionalFormatting>
  <conditionalFormatting sqref="K81:K83">
    <cfRule type="containsErrors" dxfId="183" priority="439">
      <formula>ISERROR(K81)</formula>
    </cfRule>
  </conditionalFormatting>
  <conditionalFormatting sqref="N68:N70">
    <cfRule type="cellIs" dxfId="182" priority="442" operator="equal">
      <formula>0</formula>
    </cfRule>
  </conditionalFormatting>
  <conditionalFormatting sqref="N84:N86">
    <cfRule type="cellIs" dxfId="181" priority="440" operator="equal">
      <formula>0</formula>
    </cfRule>
  </conditionalFormatting>
  <conditionalFormatting sqref="H81:J83">
    <cfRule type="containsErrors" dxfId="180" priority="438">
      <formula>ISERROR(H81)</formula>
    </cfRule>
  </conditionalFormatting>
  <conditionalFormatting sqref="N81:N83">
    <cfRule type="cellIs" dxfId="179" priority="437" operator="equal">
      <formula>0</formula>
    </cfRule>
  </conditionalFormatting>
  <conditionalFormatting sqref="O86">
    <cfRule type="containsErrors" dxfId="178" priority="434">
      <formula>ISERROR(O86)</formula>
    </cfRule>
  </conditionalFormatting>
  <conditionalFormatting sqref="O84:O85">
    <cfRule type="containsErrors" dxfId="177" priority="433">
      <formula>ISERROR(O84)</formula>
    </cfRule>
  </conditionalFormatting>
  <conditionalFormatting sqref="O72:O73">
    <cfRule type="containsErrors" dxfId="176" priority="430">
      <formula>ISERROR(O72)</formula>
    </cfRule>
  </conditionalFormatting>
  <conditionalFormatting sqref="O76:O80">
    <cfRule type="containsErrors" dxfId="175" priority="431">
      <formula>ISERROR(O76)</formula>
    </cfRule>
  </conditionalFormatting>
  <conditionalFormatting sqref="O74">
    <cfRule type="containsErrors" dxfId="174" priority="429">
      <formula>ISERROR(O74)</formula>
    </cfRule>
  </conditionalFormatting>
  <conditionalFormatting sqref="O75">
    <cfRule type="containsErrors" dxfId="173" priority="428">
      <formula>ISERROR(O75)</formula>
    </cfRule>
  </conditionalFormatting>
  <conditionalFormatting sqref="O81:O83">
    <cfRule type="containsErrors" dxfId="172" priority="427">
      <formula>ISERROR(O81)</formula>
    </cfRule>
  </conditionalFormatting>
  <conditionalFormatting sqref="D74 D76:D83 D68:D70">
    <cfRule type="containsErrors" dxfId="171" priority="426">
      <formula>ISERROR(D68)</formula>
    </cfRule>
  </conditionalFormatting>
  <conditionalFormatting sqref="D86">
    <cfRule type="containsErrors" dxfId="170" priority="425">
      <formula>ISERROR(D86)</formula>
    </cfRule>
  </conditionalFormatting>
  <conditionalFormatting sqref="D71">
    <cfRule type="containsErrors" dxfId="169" priority="424">
      <formula>ISERROR(D71)</formula>
    </cfRule>
  </conditionalFormatting>
  <conditionalFormatting sqref="D72:D73">
    <cfRule type="containsErrors" dxfId="168" priority="423">
      <formula>ISERROR(D72)</formula>
    </cfRule>
  </conditionalFormatting>
  <conditionalFormatting sqref="D75">
    <cfRule type="containsErrors" dxfId="167" priority="422">
      <formula>ISERROR(D75)</formula>
    </cfRule>
  </conditionalFormatting>
  <conditionalFormatting sqref="D84">
    <cfRule type="containsErrors" dxfId="166" priority="421">
      <formula>ISERROR(D84)</formula>
    </cfRule>
  </conditionalFormatting>
  <conditionalFormatting sqref="D85">
    <cfRule type="containsErrors" dxfId="165" priority="420">
      <formula>ISERROR(D85)</formula>
    </cfRule>
  </conditionalFormatting>
  <conditionalFormatting sqref="C67 E67 W67">
    <cfRule type="containsErrors" dxfId="164" priority="348">
      <formula>ISERROR(C67)</formula>
    </cfRule>
  </conditionalFormatting>
  <conditionalFormatting sqref="K67 F67:G67">
    <cfRule type="containsErrors" dxfId="163" priority="335">
      <formula>ISERROR(F67)</formula>
    </cfRule>
  </conditionalFormatting>
  <conditionalFormatting sqref="H67:J67">
    <cfRule type="containsErrors" dxfId="162" priority="333">
      <formula>ISERROR(H67)</formula>
    </cfRule>
  </conditionalFormatting>
  <conditionalFormatting sqref="N67">
    <cfRule type="cellIs" dxfId="161" priority="334" operator="equal">
      <formula>0</formula>
    </cfRule>
  </conditionalFormatting>
  <conditionalFormatting sqref="O67">
    <cfRule type="containsErrors" dxfId="160" priority="332">
      <formula>ISERROR(O67)</formula>
    </cfRule>
  </conditionalFormatting>
  <conditionalFormatting sqref="D67">
    <cfRule type="containsErrors" dxfId="159" priority="331">
      <formula>ISERROR(D67)</formula>
    </cfRule>
  </conditionalFormatting>
  <conditionalFormatting sqref="C66 W66 C9:C23 B9:B571 W9:W11">
    <cfRule type="containsErrors" dxfId="158" priority="327">
      <formula>ISERROR(B9)</formula>
    </cfRule>
  </conditionalFormatting>
  <conditionalFormatting sqref="D66">
    <cfRule type="containsErrors" dxfId="157" priority="314">
      <formula>ISERROR(D66)</formula>
    </cfRule>
  </conditionalFormatting>
  <conditionalFormatting sqref="E66">
    <cfRule type="containsErrors" dxfId="156" priority="299">
      <formula>ISERROR(E66)</formula>
    </cfRule>
  </conditionalFormatting>
  <conditionalFormatting sqref="E65">
    <cfRule type="containsErrors" dxfId="155" priority="274">
      <formula>ISERROR(E65)</formula>
    </cfRule>
  </conditionalFormatting>
  <conditionalFormatting sqref="K66">
    <cfRule type="containsErrors" dxfId="154" priority="306">
      <formula>ISERROR(K66)</formula>
    </cfRule>
  </conditionalFormatting>
  <conditionalFormatting sqref="N66">
    <cfRule type="cellIs" dxfId="153" priority="308" operator="equal">
      <formula>0</formula>
    </cfRule>
  </conditionalFormatting>
  <conditionalFormatting sqref="O66">
    <cfRule type="containsErrors" dxfId="152" priority="307">
      <formula>ISERROR(O66)</formula>
    </cfRule>
  </conditionalFormatting>
  <conditionalFormatting sqref="J66">
    <cfRule type="containsErrors" dxfId="151" priority="305">
      <formula>ISERROR(J66)</formula>
    </cfRule>
  </conditionalFormatting>
  <conditionalFormatting sqref="I66">
    <cfRule type="containsErrors" dxfId="150" priority="304">
      <formula>ISERROR(I66)</formula>
    </cfRule>
  </conditionalFormatting>
  <conditionalFormatting sqref="H66">
    <cfRule type="containsErrors" dxfId="149" priority="303">
      <formula>ISERROR(H66)</formula>
    </cfRule>
  </conditionalFormatting>
  <conditionalFormatting sqref="G66">
    <cfRule type="containsErrors" dxfId="148" priority="302">
      <formula>ISERROR(G66)</formula>
    </cfRule>
  </conditionalFormatting>
  <conditionalFormatting sqref="F66">
    <cfRule type="containsErrors" dxfId="147" priority="301">
      <formula>ISERROR(F66)</formula>
    </cfRule>
  </conditionalFormatting>
  <conditionalFormatting sqref="C65 W65">
    <cfRule type="containsErrors" dxfId="146" priority="293">
      <formula>ISERROR(C65)</formula>
    </cfRule>
  </conditionalFormatting>
  <conditionalFormatting sqref="D65">
    <cfRule type="containsErrors" dxfId="145" priority="280">
      <formula>ISERROR(D65)</formula>
    </cfRule>
  </conditionalFormatting>
  <conditionalFormatting sqref="H65:M65">
    <cfRule type="containsErrors" dxfId="144" priority="279">
      <formula>ISERROR(H65)</formula>
    </cfRule>
  </conditionalFormatting>
  <conditionalFormatting sqref="F65">
    <cfRule type="containsErrors" dxfId="143" priority="277">
      <formula>ISERROR(F65)</formula>
    </cfRule>
  </conditionalFormatting>
  <conditionalFormatting sqref="G65">
    <cfRule type="containsErrors" dxfId="142" priority="278">
      <formula>ISERROR(G65)</formula>
    </cfRule>
  </conditionalFormatting>
  <conditionalFormatting sqref="O65">
    <cfRule type="containsErrors" dxfId="141" priority="275">
      <formula>ISERROR(O65)</formula>
    </cfRule>
  </conditionalFormatting>
  <conditionalFormatting sqref="J63">
    <cfRule type="containsErrors" dxfId="140" priority="241">
      <formula>ISERROR(J63)</formula>
    </cfRule>
  </conditionalFormatting>
  <conditionalFormatting sqref="D46 D49:D51 K45:K51 D26:D27">
    <cfRule type="containsErrors" dxfId="139" priority="271">
      <formula>ISERROR(D26)</formula>
    </cfRule>
  </conditionalFormatting>
  <conditionalFormatting sqref="D54 D56:E57">
    <cfRule type="containsErrors" dxfId="138" priority="268">
      <formula>ISERROR(D54)</formula>
    </cfRule>
  </conditionalFormatting>
  <conditionalFormatting sqref="E61 E63:E64">
    <cfRule type="containsErrors" dxfId="137" priority="269">
      <formula>ISERROR(E61)</formula>
    </cfRule>
  </conditionalFormatting>
  <conditionalFormatting sqref="H52:I53">
    <cfRule type="containsErrors" dxfId="136" priority="267">
      <formula>ISERROR(H52)</formula>
    </cfRule>
  </conditionalFormatting>
  <conditionalFormatting sqref="D55">
    <cfRule type="containsErrors" dxfId="135" priority="265">
      <formula>ISERROR(D55)</formula>
    </cfRule>
  </conditionalFormatting>
  <conditionalFormatting sqref="H55:I55">
    <cfRule type="containsErrors" dxfId="134" priority="264">
      <formula>ISERROR(H55)</formula>
    </cfRule>
  </conditionalFormatting>
  <conditionalFormatting sqref="D58:E58">
    <cfRule type="containsErrors" dxfId="133" priority="263">
      <formula>ISERROR(D58)</formula>
    </cfRule>
  </conditionalFormatting>
  <conditionalFormatting sqref="D59:E59">
    <cfRule type="containsErrors" dxfId="132" priority="262">
      <formula>ISERROR(D59)</formula>
    </cfRule>
  </conditionalFormatting>
  <conditionalFormatting sqref="H56:I57">
    <cfRule type="containsErrors" dxfId="131" priority="261">
      <formula>ISERROR(H56)</formula>
    </cfRule>
  </conditionalFormatting>
  <conditionalFormatting sqref="H58:I58">
    <cfRule type="containsErrors" dxfId="130" priority="260">
      <formula>ISERROR(H58)</formula>
    </cfRule>
  </conditionalFormatting>
  <conditionalFormatting sqref="I59">
    <cfRule type="containsErrors" dxfId="129" priority="259">
      <formula>ISERROR(I59)</formula>
    </cfRule>
  </conditionalFormatting>
  <conditionalFormatting sqref="H59">
    <cfRule type="containsErrors" dxfId="128" priority="258">
      <formula>ISERROR(H59)</formula>
    </cfRule>
  </conditionalFormatting>
  <conditionalFormatting sqref="H60">
    <cfRule type="containsErrors" dxfId="127" priority="257">
      <formula>ISERROR(H60)</formula>
    </cfRule>
  </conditionalFormatting>
  <conditionalFormatting sqref="I60">
    <cfRule type="containsErrors" dxfId="126" priority="256">
      <formula>ISERROR(I60)</formula>
    </cfRule>
  </conditionalFormatting>
  <conditionalFormatting sqref="I61">
    <cfRule type="containsErrors" dxfId="125" priority="250">
      <formula>ISERROR(I61)</formula>
    </cfRule>
  </conditionalFormatting>
  <conditionalFormatting sqref="J61">
    <cfRule type="containsErrors" dxfId="124" priority="249">
      <formula>ISERROR(J61)</formula>
    </cfRule>
  </conditionalFormatting>
  <conditionalFormatting sqref="K61">
    <cfRule type="containsErrors" dxfId="123" priority="248">
      <formula>ISERROR(K61)</formula>
    </cfRule>
  </conditionalFormatting>
  <conditionalFormatting sqref="H61">
    <cfRule type="containsErrors" dxfId="122" priority="247">
      <formula>ISERROR(H61)</formula>
    </cfRule>
  </conditionalFormatting>
  <conditionalFormatting sqref="I62">
    <cfRule type="containsErrors" dxfId="121" priority="246">
      <formula>ISERROR(I62)</formula>
    </cfRule>
  </conditionalFormatting>
  <conditionalFormatting sqref="J62">
    <cfRule type="containsErrors" dxfId="120" priority="245">
      <formula>ISERROR(J62)</formula>
    </cfRule>
  </conditionalFormatting>
  <conditionalFormatting sqref="K62">
    <cfRule type="containsErrors" dxfId="119" priority="244">
      <formula>ISERROR(K62)</formula>
    </cfRule>
  </conditionalFormatting>
  <conditionalFormatting sqref="H62">
    <cfRule type="containsErrors" dxfId="118" priority="243">
      <formula>ISERROR(H62)</formula>
    </cfRule>
  </conditionalFormatting>
  <conditionalFormatting sqref="I64 K64">
    <cfRule type="containsErrors" dxfId="117" priority="239">
      <formula>ISERROR(I64)</formula>
    </cfRule>
  </conditionalFormatting>
  <conditionalFormatting sqref="H63:I63">
    <cfRule type="containsErrors" dxfId="116" priority="242">
      <formula>ISERROR(H63)</formula>
    </cfRule>
  </conditionalFormatting>
  <conditionalFormatting sqref="K63">
    <cfRule type="containsErrors" dxfId="115" priority="240">
      <formula>ISERROR(K63)</formula>
    </cfRule>
  </conditionalFormatting>
  <conditionalFormatting sqref="H64">
    <cfRule type="containsErrors" dxfId="114" priority="238">
      <formula>ISERROR(H64)</formula>
    </cfRule>
  </conditionalFormatting>
  <conditionalFormatting sqref="E44:E45 E45:G51 E26:E31">
    <cfRule type="containsErrors" dxfId="113" priority="237">
      <formula>ISERROR(E26)</formula>
    </cfRule>
  </conditionalFormatting>
  <conditionalFormatting sqref="H43:J43 H45:J45 H50:J51 H46:I49">
    <cfRule type="containsErrors" dxfId="112" priority="236">
      <formula>ISERROR(H43)</formula>
    </cfRule>
  </conditionalFormatting>
  <conditionalFormatting sqref="D43:D44">
    <cfRule type="containsErrors" dxfId="111" priority="231">
      <formula>ISERROR(D43)</formula>
    </cfRule>
  </conditionalFormatting>
  <conditionalFormatting sqref="D45">
    <cfRule type="containsErrors" dxfId="110" priority="230">
      <formula>ISERROR(D45)</formula>
    </cfRule>
  </conditionalFormatting>
  <conditionalFormatting sqref="D47:D48">
    <cfRule type="containsErrors" dxfId="109" priority="229">
      <formula>ISERROR(D47)</formula>
    </cfRule>
  </conditionalFormatting>
  <conditionalFormatting sqref="D52">
    <cfRule type="containsErrors" dxfId="108" priority="228">
      <formula>ISERROR(D52)</formula>
    </cfRule>
  </conditionalFormatting>
  <conditionalFormatting sqref="D53">
    <cfRule type="containsErrors" dxfId="107" priority="227">
      <formula>ISERROR(D53)</formula>
    </cfRule>
  </conditionalFormatting>
  <conditionalFormatting sqref="J42">
    <cfRule type="containsErrors" dxfId="106" priority="211">
      <formula>ISERROR(J42)</formula>
    </cfRule>
  </conditionalFormatting>
  <conditionalFormatting sqref="K32:K39">
    <cfRule type="containsErrors" dxfId="105" priority="223">
      <formula>ISERROR(K32)</formula>
    </cfRule>
  </conditionalFormatting>
  <conditionalFormatting sqref="H32:H39">
    <cfRule type="containsErrors" dxfId="104" priority="222">
      <formula>ISERROR(H32)</formula>
    </cfRule>
  </conditionalFormatting>
  <conditionalFormatting sqref="H32:H39">
    <cfRule type="containsErrors" dxfId="103" priority="221">
      <formula>ISERROR(H32)</formula>
    </cfRule>
  </conditionalFormatting>
  <conditionalFormatting sqref="I32:I39">
    <cfRule type="containsErrors" dxfId="102" priority="220">
      <formula>ISERROR(I32)</formula>
    </cfRule>
  </conditionalFormatting>
  <conditionalFormatting sqref="K40">
    <cfRule type="containsErrors" dxfId="101" priority="219">
      <formula>ISERROR(K40)</formula>
    </cfRule>
  </conditionalFormatting>
  <conditionalFormatting sqref="H40">
    <cfRule type="containsErrors" dxfId="100" priority="218">
      <formula>ISERROR(H40)</formula>
    </cfRule>
  </conditionalFormatting>
  <conditionalFormatting sqref="H40">
    <cfRule type="containsErrors" dxfId="99" priority="217">
      <formula>ISERROR(H40)</formula>
    </cfRule>
  </conditionalFormatting>
  <conditionalFormatting sqref="I40">
    <cfRule type="containsErrors" dxfId="98" priority="216">
      <formula>ISERROR(I40)</formula>
    </cfRule>
  </conditionalFormatting>
  <conditionalFormatting sqref="K41">
    <cfRule type="containsErrors" dxfId="97" priority="215">
      <formula>ISERROR(K41)</formula>
    </cfRule>
  </conditionalFormatting>
  <conditionalFormatting sqref="H41">
    <cfRule type="containsErrors" dxfId="96" priority="214">
      <formula>ISERROR(H41)</formula>
    </cfRule>
  </conditionalFormatting>
  <conditionalFormatting sqref="H41">
    <cfRule type="containsErrors" dxfId="95" priority="213">
      <formula>ISERROR(H41)</formula>
    </cfRule>
  </conditionalFormatting>
  <conditionalFormatting sqref="I41">
    <cfRule type="containsErrors" dxfId="94" priority="212">
      <formula>ISERROR(I41)</formula>
    </cfRule>
  </conditionalFormatting>
  <conditionalFormatting sqref="K44">
    <cfRule type="containsErrors" dxfId="93" priority="210">
      <formula>ISERROR(K44)</formula>
    </cfRule>
  </conditionalFormatting>
  <conditionalFormatting sqref="F44:G44">
    <cfRule type="containsErrors" dxfId="92" priority="209">
      <formula>ISERROR(F44)</formula>
    </cfRule>
  </conditionalFormatting>
  <conditionalFormatting sqref="H44:J44">
    <cfRule type="containsErrors" dxfId="91" priority="208">
      <formula>ISERROR(H44)</formula>
    </cfRule>
  </conditionalFormatting>
  <conditionalFormatting sqref="J46">
    <cfRule type="containsErrors" dxfId="90" priority="207">
      <formula>ISERROR(J46)</formula>
    </cfRule>
  </conditionalFormatting>
  <conditionalFormatting sqref="J47">
    <cfRule type="containsErrors" dxfId="89" priority="206">
      <formula>ISERROR(J47)</formula>
    </cfRule>
  </conditionalFormatting>
  <conditionalFormatting sqref="J48">
    <cfRule type="containsErrors" dxfId="88" priority="205">
      <formula>ISERROR(J48)</formula>
    </cfRule>
  </conditionalFormatting>
  <conditionalFormatting sqref="J49">
    <cfRule type="containsErrors" dxfId="87" priority="204">
      <formula>ISERROR(J49)</formula>
    </cfRule>
  </conditionalFormatting>
  <conditionalFormatting sqref="J53">
    <cfRule type="containsErrors" dxfId="86" priority="203">
      <formula>ISERROR(J53)</formula>
    </cfRule>
  </conditionalFormatting>
  <conditionalFormatting sqref="H54">
    <cfRule type="containsErrors" dxfId="85" priority="202">
      <formula>ISERROR(H54)</formula>
    </cfRule>
  </conditionalFormatting>
  <conditionalFormatting sqref="I54">
    <cfRule type="containsErrors" dxfId="84" priority="201">
      <formula>ISERROR(I54)</formula>
    </cfRule>
  </conditionalFormatting>
  <conditionalFormatting sqref="O62:O64">
    <cfRule type="containsErrors" dxfId="83" priority="199">
      <formula>ISERROR(O62)</formula>
    </cfRule>
  </conditionalFormatting>
  <conditionalFormatting sqref="O52:O53">
    <cfRule type="containsErrors" dxfId="82" priority="198">
      <formula>ISERROR(O52)</formula>
    </cfRule>
  </conditionalFormatting>
  <conditionalFormatting sqref="O55">
    <cfRule type="containsErrors" dxfId="81" priority="197">
      <formula>ISERROR(O55)</formula>
    </cfRule>
  </conditionalFormatting>
  <conditionalFormatting sqref="O46">
    <cfRule type="containsErrors" dxfId="80" priority="195">
      <formula>ISERROR(O46)</formula>
    </cfRule>
  </conditionalFormatting>
  <conditionalFormatting sqref="O49">
    <cfRule type="containsErrors" dxfId="79" priority="194">
      <formula>ISERROR(O49)</formula>
    </cfRule>
  </conditionalFormatting>
  <conditionalFormatting sqref="O45">
    <cfRule type="containsErrors" dxfId="78" priority="193">
      <formula>ISERROR(O45)</formula>
    </cfRule>
  </conditionalFormatting>
  <conditionalFormatting sqref="O47:O48">
    <cfRule type="containsErrors" dxfId="77" priority="192">
      <formula>ISERROR(O47)</formula>
    </cfRule>
  </conditionalFormatting>
  <conditionalFormatting sqref="O50:O51">
    <cfRule type="containsErrors" dxfId="76" priority="191">
      <formula>ISERROR(O50)</formula>
    </cfRule>
  </conditionalFormatting>
  <conditionalFormatting sqref="O61">
    <cfRule type="containsErrors" dxfId="75" priority="190">
      <formula>ISERROR(O61)</formula>
    </cfRule>
  </conditionalFormatting>
  <conditionalFormatting sqref="O44">
    <cfRule type="containsErrors" dxfId="74" priority="188">
      <formula>ISERROR(O44)</formula>
    </cfRule>
  </conditionalFormatting>
  <conditionalFormatting sqref="O54">
    <cfRule type="containsErrors" dxfId="73" priority="187">
      <formula>ISERROR(O54)</formula>
    </cfRule>
  </conditionalFormatting>
  <conditionalFormatting sqref="E52">
    <cfRule type="containsErrors" dxfId="72" priority="165">
      <formula>ISERROR(E52)</formula>
    </cfRule>
  </conditionalFormatting>
  <conditionalFormatting sqref="E53">
    <cfRule type="containsErrors" dxfId="71" priority="164">
      <formula>ISERROR(E53)</formula>
    </cfRule>
  </conditionalFormatting>
  <conditionalFormatting sqref="E54">
    <cfRule type="containsErrors" dxfId="70" priority="163">
      <formula>ISERROR(E54)</formula>
    </cfRule>
  </conditionalFormatting>
  <conditionalFormatting sqref="E55">
    <cfRule type="containsErrors" dxfId="69" priority="162">
      <formula>ISERROR(E55)</formula>
    </cfRule>
  </conditionalFormatting>
  <conditionalFormatting sqref="E62">
    <cfRule type="containsErrors" dxfId="68" priority="160">
      <formula>ISERROR(E62)</formula>
    </cfRule>
  </conditionalFormatting>
  <conditionalFormatting sqref="F31:G31">
    <cfRule type="containsErrors" dxfId="67" priority="159">
      <formula>ISERROR(F31)</formula>
    </cfRule>
  </conditionalFormatting>
  <conditionalFormatting sqref="F26:G30">
    <cfRule type="containsErrors" dxfId="66" priority="158">
      <formula>ISERROR(F26)</formula>
    </cfRule>
  </conditionalFormatting>
  <conditionalFormatting sqref="J26:J31">
    <cfRule type="containsErrors" dxfId="65" priority="157">
      <formula>ISERROR(J26)</formula>
    </cfRule>
  </conditionalFormatting>
  <conditionalFormatting sqref="K26:K31">
    <cfRule type="containsErrors" dxfId="64" priority="156">
      <formula>ISERROR(K26)</formula>
    </cfRule>
  </conditionalFormatting>
  <conditionalFormatting sqref="I26:I31">
    <cfRule type="containsErrors" dxfId="63" priority="155">
      <formula>ISERROR(I26)</formula>
    </cfRule>
  </conditionalFormatting>
  <conditionalFormatting sqref="H31">
    <cfRule type="containsErrors" dxfId="62" priority="154">
      <formula>ISERROR(H31)</formula>
    </cfRule>
  </conditionalFormatting>
  <conditionalFormatting sqref="H26:H30">
    <cfRule type="containsErrors" dxfId="61" priority="153">
      <formula>ISERROR(H26)</formula>
    </cfRule>
  </conditionalFormatting>
  <conditionalFormatting sqref="O267">
    <cfRule type="containsErrors" dxfId="60" priority="152">
      <formula>ISERROR(O267)</formula>
    </cfRule>
  </conditionalFormatting>
  <conditionalFormatting sqref="D28">
    <cfRule type="containsErrors" dxfId="59" priority="141">
      <formula>ISERROR(D28)</formula>
    </cfRule>
  </conditionalFormatting>
  <conditionalFormatting sqref="D29">
    <cfRule type="containsErrors" dxfId="58" priority="140">
      <formula>ISERROR(D29)</formula>
    </cfRule>
  </conditionalFormatting>
  <conditionalFormatting sqref="D29">
    <cfRule type="containsErrors" dxfId="57" priority="139">
      <formula>ISERROR(D29)</formula>
    </cfRule>
  </conditionalFormatting>
  <conditionalFormatting sqref="H155:I155">
    <cfRule type="containsErrors" dxfId="56" priority="137">
      <formula>ISERROR(H155)</formula>
    </cfRule>
  </conditionalFormatting>
  <conditionalFormatting sqref="J155">
    <cfRule type="containsErrors" dxfId="55" priority="136">
      <formula>ISERROR(J155)</formula>
    </cfRule>
  </conditionalFormatting>
  <conditionalFormatting sqref="K155">
    <cfRule type="containsErrors" dxfId="54" priority="135">
      <formula>ISERROR(K155)</formula>
    </cfRule>
  </conditionalFormatting>
  <conditionalFormatting sqref="D23:D25 O22 O24:O25 D18:D21 O11:O20">
    <cfRule type="containsErrors" dxfId="53" priority="134">
      <formula>ISERROR(D11)</formula>
    </cfRule>
  </conditionalFormatting>
  <conditionalFormatting sqref="K20:K21 E20:G25 K24:K25 H22:M22 E18:M19">
    <cfRule type="containsErrors" dxfId="52" priority="133">
      <formula>ISERROR(E18)</formula>
    </cfRule>
  </conditionalFormatting>
  <conditionalFormatting sqref="H20:J20 H24:I25">
    <cfRule type="containsErrors" dxfId="51" priority="132">
      <formula>ISERROR(H20)</formula>
    </cfRule>
  </conditionalFormatting>
  <conditionalFormatting sqref="H21">
    <cfRule type="containsErrors" dxfId="50" priority="131">
      <formula>ISERROR(H21)</formula>
    </cfRule>
  </conditionalFormatting>
  <conditionalFormatting sqref="H21">
    <cfRule type="containsErrors" dxfId="49" priority="130">
      <formula>ISERROR(H21)</formula>
    </cfRule>
  </conditionalFormatting>
  <conditionalFormatting sqref="I21">
    <cfRule type="containsErrors" dxfId="48" priority="129">
      <formula>ISERROR(I21)</formula>
    </cfRule>
  </conditionalFormatting>
  <conditionalFormatting sqref="D22">
    <cfRule type="containsErrors" dxfId="47" priority="128">
      <formula>ISERROR(D22)</formula>
    </cfRule>
  </conditionalFormatting>
  <conditionalFormatting sqref="O21">
    <cfRule type="containsErrors" dxfId="46" priority="127">
      <formula>ISERROR(O21)</formula>
    </cfRule>
  </conditionalFormatting>
  <conditionalFormatting sqref="N24:N25 N11:N22">
    <cfRule type="cellIs" dxfId="45" priority="126" operator="equal">
      <formula>0</formula>
    </cfRule>
  </conditionalFormatting>
  <conditionalFormatting sqref="L20:M20">
    <cfRule type="containsErrors" dxfId="44" priority="125">
      <formula>ISERROR(L20)</formula>
    </cfRule>
  </conditionalFormatting>
  <conditionalFormatting sqref="L21:M21">
    <cfRule type="containsErrors" dxfId="43" priority="124">
      <formula>ISERROR(L21)</formula>
    </cfRule>
  </conditionalFormatting>
  <conditionalFormatting sqref="O23">
    <cfRule type="containsErrors" dxfId="42" priority="122">
      <formula>ISERROR(O23)</formula>
    </cfRule>
  </conditionalFormatting>
  <conditionalFormatting sqref="K23">
    <cfRule type="containsErrors" dxfId="41" priority="121">
      <formula>ISERROR(K23)</formula>
    </cfRule>
  </conditionalFormatting>
  <conditionalFormatting sqref="H23:J23">
    <cfRule type="containsErrors" dxfId="40" priority="120">
      <formula>ISERROR(H23)</formula>
    </cfRule>
  </conditionalFormatting>
  <conditionalFormatting sqref="N23">
    <cfRule type="cellIs" dxfId="39" priority="119" operator="equal">
      <formula>0</formula>
    </cfRule>
  </conditionalFormatting>
  <conditionalFormatting sqref="J24">
    <cfRule type="containsErrors" dxfId="38" priority="118">
      <formula>ISERROR(J24)</formula>
    </cfRule>
  </conditionalFormatting>
  <conditionalFormatting sqref="J25">
    <cfRule type="containsErrors" dxfId="37" priority="117">
      <formula>ISERROR(J25)</formula>
    </cfRule>
  </conditionalFormatting>
  <conditionalFormatting sqref="K575:K578">
    <cfRule type="containsErrors" dxfId="36" priority="109">
      <formula>ISERROR(K575)</formula>
    </cfRule>
  </conditionalFormatting>
  <conditionalFormatting sqref="D16:D17">
    <cfRule type="containsErrors" dxfId="35" priority="108">
      <formula>ISERROR(D16)</formula>
    </cfRule>
  </conditionalFormatting>
  <conditionalFormatting sqref="E16:M17">
    <cfRule type="containsErrors" dxfId="34" priority="107">
      <formula>ISERROR(E16)</formula>
    </cfRule>
  </conditionalFormatting>
  <conditionalFormatting sqref="D14:D15">
    <cfRule type="containsErrors" dxfId="33" priority="106">
      <formula>ISERROR(D14)</formula>
    </cfRule>
  </conditionalFormatting>
  <conditionalFormatting sqref="E14:M15">
    <cfRule type="containsErrors" dxfId="32" priority="105">
      <formula>ISERROR(E14)</formula>
    </cfRule>
  </conditionalFormatting>
  <conditionalFormatting sqref="E12:L12 D12:D13 D11:M11">
    <cfRule type="containsErrors" dxfId="31" priority="102">
      <formula>ISERROR(D11)</formula>
    </cfRule>
  </conditionalFormatting>
  <conditionalFormatting sqref="K13 E13:G13">
    <cfRule type="containsErrors" dxfId="30" priority="101">
      <formula>ISERROR(E13)</formula>
    </cfRule>
  </conditionalFormatting>
  <conditionalFormatting sqref="H13:J13">
    <cfRule type="containsErrors" dxfId="29" priority="100">
      <formula>ISERROR(H13)</formula>
    </cfRule>
  </conditionalFormatting>
  <conditionalFormatting sqref="W12">
    <cfRule type="containsErrors" dxfId="28" priority="66">
      <formula>ISERROR(W12)</formula>
    </cfRule>
  </conditionalFormatting>
  <conditionalFormatting sqref="M12">
    <cfRule type="containsErrors" dxfId="27" priority="63">
      <formula>ISERROR(M12)</formula>
    </cfRule>
  </conditionalFormatting>
  <conditionalFormatting sqref="L10">
    <cfRule type="cellIs" dxfId="26" priority="28" operator="equal">
      <formula>0</formula>
    </cfRule>
  </conditionalFormatting>
  <conditionalFormatting sqref="M10">
    <cfRule type="cellIs" dxfId="25" priority="27" operator="equal">
      <formula>0</formula>
    </cfRule>
  </conditionalFormatting>
  <conditionalFormatting sqref="K10">
    <cfRule type="cellIs" dxfId="24" priority="26" operator="equal">
      <formula>0</formula>
    </cfRule>
  </conditionalFormatting>
  <conditionalFormatting sqref="J10">
    <cfRule type="cellIs" dxfId="23" priority="25" operator="equal">
      <formula>0</formula>
    </cfRule>
  </conditionalFormatting>
  <conditionalFormatting sqref="H10:I10">
    <cfRule type="cellIs" dxfId="22" priority="24" operator="equal">
      <formula>0</formula>
    </cfRule>
  </conditionalFormatting>
  <conditionalFormatting sqref="F10:G10">
    <cfRule type="cellIs" dxfId="21" priority="23" operator="equal">
      <formula>0</formula>
    </cfRule>
  </conditionalFormatting>
  <conditionalFormatting sqref="D10:E10">
    <cfRule type="cellIs" dxfId="20" priority="22" operator="equal">
      <formula>0</formula>
    </cfRule>
  </conditionalFormatting>
  <conditionalFormatting sqref="D42">
    <cfRule type="containsErrors" dxfId="19" priority="21">
      <formula>ISERROR(D42)</formula>
    </cfRule>
  </conditionalFormatting>
  <conditionalFormatting sqref="A2:A571">
    <cfRule type="containsErrors" dxfId="18" priority="17">
      <formula>ISERROR(A2)</formula>
    </cfRule>
  </conditionalFormatting>
  <conditionalFormatting sqref="A2:A571">
    <cfRule type="duplicateValues" dxfId="17" priority="18"/>
  </conditionalFormatting>
  <conditionalFormatting sqref="A2:A571">
    <cfRule type="duplicateValues" dxfId="16" priority="19"/>
    <cfRule type="duplicateValues" dxfId="15" priority="20"/>
  </conditionalFormatting>
  <conditionalFormatting sqref="V2:V571">
    <cfRule type="expression" dxfId="14" priority="12">
      <formula>$AB2=1</formula>
    </cfRule>
    <cfRule type="expression" dxfId="13" priority="13">
      <formula>$AB2=5</formula>
    </cfRule>
    <cfRule type="expression" dxfId="12" priority="14">
      <formula>$AB2=4</formula>
    </cfRule>
    <cfRule type="expression" dxfId="11" priority="15" stopIfTrue="1">
      <formula>$AB2=3</formula>
    </cfRule>
    <cfRule type="expression" dxfId="10" priority="16">
      <formula>$AB2=2</formula>
    </cfRule>
  </conditionalFormatting>
  <conditionalFormatting sqref="X3:Z571 U3:V571">
    <cfRule type="containsErrors" dxfId="9" priority="11">
      <formula>ISERROR(U3)</formula>
    </cfRule>
  </conditionalFormatting>
  <conditionalFormatting sqref="U2:U571">
    <cfRule type="expression" dxfId="8" priority="7" stopIfTrue="1">
      <formula>U2="CON AVANCE"</formula>
    </cfRule>
  </conditionalFormatting>
  <conditionalFormatting sqref="U2:U571">
    <cfRule type="expression" dxfId="7" priority="6" stopIfTrue="1">
      <formula>U2="CUMPLIDA"</formula>
    </cfRule>
    <cfRule type="expression" dxfId="6" priority="9" stopIfTrue="1">
      <formula>U2="PRÓXIMA A VENCER"</formula>
    </cfRule>
    <cfRule type="expression" dxfId="5" priority="10" stopIfTrue="1">
      <formula>U2="VENCIDA"</formula>
    </cfRule>
  </conditionalFormatting>
  <conditionalFormatting sqref="U2:U571">
    <cfRule type="expression" dxfId="4" priority="8">
      <formula>U2="EN TERMINO"</formula>
    </cfRule>
  </conditionalFormatting>
  <conditionalFormatting sqref="Q2:T7">
    <cfRule type="containsErrors" dxfId="3" priority="4">
      <formula>ISERROR(Q2)</formula>
    </cfRule>
  </conditionalFormatting>
  <conditionalFormatting sqref="AA2:AA571">
    <cfRule type="containsErrors" dxfId="2" priority="2">
      <formula>ISERROR(AA2)</formula>
    </cfRule>
  </conditionalFormatting>
  <conditionalFormatting sqref="AB2:AD571">
    <cfRule type="containsErrors" dxfId="1" priority="3">
      <formula>ISERROR(AB2)</formula>
    </cfRule>
  </conditionalFormatting>
  <conditionalFormatting sqref="W3:W6">
    <cfRule type="containsErrors" dxfId="0" priority="1">
      <formula>ISERROR(W3)</formula>
    </cfRule>
  </conditionalFormatting>
  <dataValidations count="5">
    <dataValidation type="whole" operator="greaterThanOrEqual" allowBlank="1" showInputMessage="1" showErrorMessage="1" sqref="JL396 TH396 ADD396 AMZ396 AWV396 BGR396 BQN396 CAJ396 CKF396 CUB396 DDX396 DNT396 DXP396 EHL396 ERH396 FBD396 FKZ396 FUV396 GER396 GON396 GYJ396 HIF396 HSB396 IBX396 ILT396 IVP396 JFL396 JPH396 JZD396 KIZ396 KSV396 LCR396 LMN396 LWJ396 MGF396 MQB396 MZX396 NJT396 NTP396 ODL396 ONH396 OXD396 PGZ396 PQV396 QAR396 QKN396 QUJ396 REF396 ROB396 RXX396 SHT396 SRP396 TBL396 TLH396 TVD396 UEZ396 UOV396 UYR396 VIN396 VSJ396 WCF396 WMB396 WVX396 JL503:JL504 TH503:TH504 ADD503:ADD504 AMZ503:AMZ504 AWV503:AWV504 BGR503:BGR504 BQN503:BQN504 CAJ503:CAJ504 CKF503:CKF504 CUB503:CUB504 DDX503:DDX504 DNT503:DNT504 DXP503:DXP504 EHL503:EHL504 ERH503:ERH504 FBD503:FBD504 FKZ503:FKZ504 FUV503:FUV504 GER503:GER504 GON503:GON504 GYJ503:GYJ504 HIF503:HIF504 HSB503:HSB504 IBX503:IBX504 ILT503:ILT504 IVP503:IVP504 JFL503:JFL504 JPH503:JPH504 JZD503:JZD504 KIZ503:KIZ504 KSV503:KSV504 LCR503:LCR504 LMN503:LMN504 LWJ503:LWJ504 MGF503:MGF504 MQB503:MQB504 MZX503:MZX504 NJT503:NJT504 NTP503:NTP504 ODL503:ODL504 ONH503:ONH504 OXD503:OXD504 PGZ503:PGZ504 PQV503:PQV504 QAR503:QAR504 QKN503:QKN504 QUJ503:QUJ504 REF503:REF504 ROB503:ROB504 RXX503:RXX504 SHT503:SHT504 SRP503:SRP504 TBL503:TBL504 TLH503:TLH504 TVD503:TVD504 UEZ503:UEZ504 UOV503:UOV504 UYR503:UYR504 VIN503:VIN504 VSJ503:VSJ504 WCF503:WCF504 WMB503:WMB504 WVX503:WVX504 WVX506 WMB506 WCF506 VSJ506 VIN506 UYR506 UOV506 UEZ506 TVD506 TLH506 TBL506 SRP506 SHT506 RXX506 ROB506 REF506 QUJ506 QKN506 QAR506 PQV506 PGZ506 OXD506 ONH506 ODL506 NTP506 NJT506 MZX506 MQB506 MGF506 LWJ506 LMN506 LCR506 KSV506 KIZ506 JZD506 JPH506 JFL506 IVP506 ILT506 IBX506 HSB506 HIF506 GYJ506 GON506 GER506 FUV506 FKZ506 FBD506 ERH506 EHL506 DXP506 DNT506 DDX506 CUB506 CKF506 CAJ506 BQN506 BGR506 AWV506 AMZ506 ADD506 TH506 JL506 K270 K479:K480 JF479:JF480 TB479:TB480 ACX479:ACX480 AMT479:AMT480 AWP479:AWP480 BGL479:BGL480 BQH479:BQH480 CAD479:CAD480 CJZ479:CJZ480 CTV479:CTV480 DDR479:DDR480 DNN479:DNN480 DXJ479:DXJ480 EHF479:EHF480 ERB479:ERB480 FAX479:FAX480 FKT479:FKT480 FUP479:FUP480 GEL479:GEL480 GOH479:GOH480 GYD479:GYD480 HHZ479:HHZ480 HRV479:HRV480 IBR479:IBR480 ILN479:ILN480 IVJ479:IVJ480 JFF479:JFF480 JPB479:JPB480 JYX479:JYX480 KIT479:KIT480 KSP479:KSP480 LCL479:LCL480 LMH479:LMH480 LWD479:LWD480 MFZ479:MFZ480 MPV479:MPV480 MZR479:MZR480 NJN479:NJN480 NTJ479:NTJ480 ODF479:ODF480 ONB479:ONB480 OWX479:OWX480 PGT479:PGT480 PQP479:PQP480 QAL479:QAL480 QKH479:QKH480 QUD479:QUD480 RDZ479:RDZ480 RNV479:RNV480 RXR479:RXR480 SHN479:SHN480 SRJ479:SRJ480 TBF479:TBF480 TLB479:TLB480 TUX479:TUX480 UET479:UET480 UOP479:UOP480 UYL479:UYL480 VIH479:VIH480 VSD479:VSD480 WBZ479:WBZ480 WLV479:WLV480 WVR479:WVR480 JL414:JL415 TH414:TH415 ADD414:ADD415 AMZ414:AMZ415 AWV414:AWV415 BGR414:BGR415 BQN414:BQN415 CAJ414:CAJ415 CKF414:CKF415 CUB414:CUB415 DDX414:DDX415 DNT414:DNT415 DXP414:DXP415 EHL414:EHL415 ERH414:ERH415 FBD414:FBD415 FKZ414:FKZ415 FUV414:FUV415 GER414:GER415 GON414:GON415 GYJ414:GYJ415 HIF414:HIF415 HSB414:HSB415 IBX414:IBX415 ILT414:ILT415 IVP414:IVP415 JFL414:JFL415 JPH414:JPH415 JZD414:JZD415 KIZ414:KIZ415 KSV414:KSV415 LCR414:LCR415 LMN414:LMN415 LWJ414:LWJ415 MGF414:MGF415 MQB414:MQB415 MZX414:MZX415 NJT414:NJT415 NTP414:NTP415 ODL414:ODL415 ONH414:ONH415 OXD414:OXD415 PGZ414:PGZ415 PQV414:PQV415 QAR414:QAR415 QKN414:QKN415 QUJ414:QUJ415 REF414:REF415 ROB414:ROB415 RXX414:RXX415 SHT414:SHT415 SRP414:SRP415 TBL414:TBL415 TLH414:TLH415 TVD414:TVD415 UEZ414:UEZ415 UOV414:UOV415 UYR414:UYR415 VIN414:VIN415 VSJ414:VSJ415 WCF414:WCF415 WMB414:WMB415 WVX414:WVX415 WVX369:WVX371 WMB369:WMB371 WCF369:WCF371 VSJ369:VSJ371 VIN369:VIN371 UYR369:UYR371 UOV369:UOV371 UEZ369:UEZ371 TVD369:TVD371 TLH369:TLH371 TBL369:TBL371 SRP369:SRP371 SHT369:SHT371 RXX369:RXX371 ROB369:ROB371 REF369:REF371 QUJ369:QUJ371 QKN369:QKN371 QAR369:QAR371 PQV369:PQV371 PGZ369:PGZ371 OXD369:OXD371 ONH369:ONH371 ODL369:ODL371 NTP369:NTP371 NJT369:NJT371 MZX369:MZX371 MQB369:MQB371 MGF369:MGF371 LWJ369:LWJ371 LMN369:LMN371 LCR369:LCR371 KSV369:KSV371 KIZ369:KIZ371 JZD369:JZD371 JPH369:JPH371 JFL369:JFL371 IVP369:IVP371 ILT369:ILT371 IBX369:IBX371 HSB369:HSB371 HIF369:HIF371 GYJ369:GYJ371 GON369:GON371 GER369:GER371 FUV369:FUV371 FKZ369:FKZ371 FBD369:FBD371 ERH369:ERH371 EHL369:EHL371 DXP369:DXP371 DNT369:DNT371 DDX369:DDX371 CUB369:CUB371 CKF369:CKF371 CAJ369:CAJ371 BQN369:BQN371 BGR369:BGR371 AWV369:AWV371 AMZ369:AMZ371 ADD369:ADD371 TH369:TH371 JL369:JL371 L387 JL400 TH400 ADD400 AMZ400 AWV400 BGR400 BQN400 CAJ400 CKF400 CUB400 DDX400 DNT400 DXP400 EHL400 ERH400 FBD400 FKZ400 FUV400 GER400 GON400 GYJ400 HIF400 HSB400 IBX400 ILT400 IVP400 JFL400 JPH400 JZD400 KIZ400 KSV400 LCR400 LMN400 LWJ400 MGF400 MQB400 MZX400 NJT400 NTP400 ODL400 ONH400 OXD400 PGZ400 PQV400 QAR400 QKN400 QUJ400 REF400 ROB400 RXX400 SHT400 SRP400 TBL400 TLH400 TVD400 UEZ400 UOV400 UYR400 VIN400 VSJ400 WCF400 WMB400 WVX400 WVX455:WVX458 WMB455:WMB458 WCF455:WCF458 VSJ455:VSJ458 VIN455:VIN458 UYR455:UYR458 UOV455:UOV458 UEZ455:UEZ458 TVD455:TVD458 TLH455:TLH458 TBL455:TBL458 SRP455:SRP458 SHT455:SHT458 RXX455:RXX458 ROB455:ROB458 REF455:REF458 QUJ455:QUJ458 QKN455:QKN458 QAR455:QAR458 PQV455:PQV458 PGZ455:PGZ458 OXD455:OXD458 ONH455:ONH458 ODL455:ODL458 NTP455:NTP458 NJT455:NJT458 MZX455:MZX458 MQB455:MQB458 MGF455:MGF458 LWJ455:LWJ458 LMN455:LMN458 LCR455:LCR458 KSV455:KSV458 KIZ455:KIZ458 JZD455:JZD458 JPH455:JPH458 JFL455:JFL458 IVP455:IVP458 ILT455:ILT458 IBX455:IBX458 HSB455:HSB458 HIF455:HIF458 GYJ455:GYJ458 GON455:GON458 GER455:GER458 FUV455:FUV458 FKZ455:FKZ458 FBD455:FBD458 ERH455:ERH458 EHL455:EHL458 DXP455:DXP458 DNT455:DNT458 DDX455:DDX458 CUB455:CUB458 CKF455:CKF458 CAJ455:CAJ458 BQN455:BQN458 BGR455:BGR458 AWV455:AWV458 AMZ455:AMZ458 ADD455:ADD458 TH455:TH458 JL455:JL458 JL443:JL444 TH443:TH444 ADD443:ADD444 AMZ443:AMZ444 AWV443:AWV444 BGR443:BGR444 BQN443:BQN444 CAJ443:CAJ444 CKF443:CKF444 CUB443:CUB444 DDX443:DDX444 DNT443:DNT444 DXP443:DXP444 EHL443:EHL444 ERH443:ERH444 FBD443:FBD444 FKZ443:FKZ444 FUV443:FUV444 GER443:GER444 GON443:GON444 GYJ443:GYJ444 HIF443:HIF444 HSB443:HSB444 IBX443:IBX444 ILT443:ILT444 IVP443:IVP444 JFL443:JFL444 JPH443:JPH444 JZD443:JZD444 KIZ443:KIZ444 KSV443:KSV444 LCR443:LCR444 LMN443:LMN444 LWJ443:LWJ444 MGF443:MGF444 MQB443:MQB444 MZX443:MZX444 NJT443:NJT444 NTP443:NTP444 ODL443:ODL444 ONH443:ONH444 OXD443:OXD444 PGZ443:PGZ444 PQV443:PQV444 QAR443:QAR444 QKN443:QKN444 QUJ443:QUJ444 REF443:REF444 ROB443:ROB444 RXX443:RXX444 SHT443:SHT444 SRP443:SRP444 TBL443:TBL444 TLH443:TLH444 TVD443:TVD444 UEZ443:UEZ444 UOV443:UOV444 UYR443:UYR444 VIN443:VIN444 VSJ443:VSJ444 WCF443:WCF444 WMB443:WMB444 WVX443:WVX444 RXX485:RXX494 REF485:REF494 ROB485:ROB494 WVX485:WVX494 SHT485:SHT494 SRP485:SRP494 TBL485:TBL494 TLH485:TLH494 TVD485:TVD494 UEZ485:UEZ494 UOV485:UOV494 UYR485:UYR494 VIN485:VIN494 VSJ485:VSJ494 WCF485:WCF494 WMB485:WMB494 JL485:JL494 TH485:TH494 ADD485:ADD494 AMZ485:AMZ494 AWV485:AWV494 BGR485:BGR494 BQN485:BQN494 CAJ485:CAJ494 CKF485:CKF494 CUB485:CUB494 DDX485:DDX494 DNT485:DNT494 DXP485:DXP494 EHL485:EHL494 ERH485:ERH494 FBD485:FBD494 FKZ485:FKZ494 FUV485:FUV494 GER485:GER494 GON485:GON494 GYJ485:GYJ494 HIF485:HIF494 HSB485:HSB494 IBX485:IBX494 ILT485:ILT494 IVP485:IVP494 JFL485:JFL494 JPH485:JPH494 JZD485:JZD494 KIZ485:KIZ494 KSV485:KSV494 LCR485:LCR494 LMN485:LMN494 LWJ485:LWJ494 MGF485:MGF494 MQB485:MQB494 MZX485:MZX494 NJT485:NJT494 NTP485:NTP494 ODL485:ODL494 ONH485:ONH494 OXD485:OXD494 PGZ485:PGZ494 PQV485:PQV494 QAR485:QAR494 QKN485:QKN494 QUJ485:QUJ494 WVR482:WVR489 WLV482:WLV489 WBZ482:WBZ489 VSD482:VSD489 VIH482:VIH489 UYL482:UYL489 UOP482:UOP489 UET482:UET489 TUX482:TUX489 TLB482:TLB489 TBF482:TBF489 SRJ482:SRJ489 SHN482:SHN489 RXR482:RXR489 RNV482:RNV489 RDZ482:RDZ489 QUD482:QUD489 QKH482:QKH489 QAL482:QAL489 PQP482:PQP489 PGT482:PGT489 OWX482:OWX489 ONB482:ONB489 ODF482:ODF489 NTJ482:NTJ489 NJN482:NJN489 MZR482:MZR489 MPV482:MPV489 MFZ482:MFZ489 LWD482:LWD489 LMH482:LMH489 LCL482:LCL489 KSP482:KSP489 KIT482:KIT489 JYX482:JYX489 JPB482:JPB489 JFF482:JFF489 IVJ482:IVJ489 ILN482:ILN489 IBR482:IBR489 HRV482:HRV489 HHZ482:HHZ489 GYD482:GYD489 GOH482:GOH489 GEL482:GEL489 FUP482:FUP489 FKT482:FKT489 FAX482:FAX489 ERB482:ERB489 EHF482:EHF489 DXJ482:DXJ489 DNN482:DNN489 DDR482:DDR489 CTV482:CTV489 CJZ482:CJZ489 CAD482:CAD489 BQH482:BQH489 BGL482:BGL489 AWP482:AWP489 AMT482:AMT489 ACX482:ACX489 TB482:TB489 JF482:JF489 K482:K489 P440 P467 P496 P564 P490 P402 K362:K364 JL380:JL385 TH380:TH385 ADD380:ADD385 AMZ380:AMZ385 AWV380:AWV385 BGR380:BGR385 BQN380:BQN385 CAJ380:CAJ385 CKF380:CKF385 CUB380:CUB385 DDX380:DDX385 DNT380:DNT385 DXP380:DXP385 EHL380:EHL385 ERH380:ERH385 FBD380:FBD385 FKZ380:FKZ385 FUV380:FUV385 GER380:GER385 GON380:GON385 GYJ380:GYJ385 HIF380:HIF385 HSB380:HSB385 IBX380:IBX385 ILT380:ILT385 IVP380:IVP385 JFL380:JFL385 JPH380:JPH385 JZD380:JZD385 KIZ380:KIZ385 KSV380:KSV385 LCR380:LCR385 LMN380:LMN385 LWJ380:LWJ385 MGF380:MGF385 MQB380:MQB385 MZX380:MZX385 NJT380:NJT385 NTP380:NTP385 ODL380:ODL385 ONH380:ONH385 OXD380:OXD385 PGZ380:PGZ385 PQV380:PQV385 QAR380:QAR385 QKN380:QKN385 QUJ380:QUJ385 REF380:REF385 ROB380:ROB385 RXX380:RXX385 SHT380:SHT385 SRP380:SRP385 TBL380:TBL385 TLH380:TLH385 TVD380:TVD385 UEZ380:UEZ385 UOV380:UOV385 UYR380:UYR385 VIN380:VIN385 VSJ380:VSJ385 WCF380:WCF385 WMB380:WMB385 WVX380:WVX385 K371:K404 JF371:JF404 TB371:TB404 ACX371:ACX404 AMT371:AMT404 AWP371:AWP404 BGL371:BGL404 BQH371:BQH404 CAD371:CAD404 CJZ371:CJZ404 CTV371:CTV404 DDR371:DDR404 DNN371:DNN404 DXJ371:DXJ404 EHF371:EHF404 ERB371:ERB404 FAX371:FAX404 FKT371:FKT404 FUP371:FUP404 GEL371:GEL404 GOH371:GOH404 GYD371:GYD404 HHZ371:HHZ404 HRV371:HRV404 IBR371:IBR404 ILN371:ILN404 IVJ371:IVJ404 JFF371:JFF404 JPB371:JPB404 JYX371:JYX404 KIT371:KIT404 KSP371:KSP404 LCL371:LCL404 LMH371:LMH404 LWD371:LWD404 MFZ371:MFZ404 MPV371:MPV404 MZR371:MZR404 NJN371:NJN404 NTJ371:NTJ404 ODF371:ODF404 ONB371:ONB404 OWX371:OWX404 PGT371:PGT404 PQP371:PQP404 QAL371:QAL404 QKH371:QKH404 QUD371:QUD404 RDZ371:RDZ404 RNV371:RNV404 RXR371:RXR404 SHN371:SHN404 SRJ371:SRJ404 TBF371:TBF404 TLB371:TLB404 TUX371:TUX404 UET371:UET404 UOP371:UOP404 UYL371:UYL404 VIH371:VIH404 VSD371:VSD404 WBZ371:WBZ404 WLV371:WLV404 WVR371:WVR404 WVX425:WVX428 WMB425:WMB428 WCF425:WCF428 VSJ425:VSJ428 VIN425:VIN428 UYR425:UYR428 UOV425:UOV428 UEZ425:UEZ428 TVD425:TVD428 TLH425:TLH428 TBL425:TBL428 SRP425:SRP428 SHT425:SHT428 RXX425:RXX428 ROB425:ROB428 REF425:REF428 QUJ425:QUJ428 QKN425:QKN428 QAR425:QAR428 PQV425:PQV428 PGZ425:PGZ428 OXD425:OXD428 ONH425:ONH428 ODL425:ODL428 NTP425:NTP428 NJT425:NJT428 MZX425:MZX428 MQB425:MQB428 MGF425:MGF428 LWJ425:LWJ428 LMN425:LMN428 LCR425:LCR428 KSV425:KSV428 KIZ425:KIZ428 JZD425:JZD428 JPH425:JPH428 JFL425:JFL428 IVP425:IVP428 ILT425:ILT428 IBX425:IBX428 HSB425:HSB428 HIF425:HIF428 GYJ425:GYJ428 GON425:GON428 GER425:GER428 FUV425:FUV428 FKZ425:FKZ428 FBD425:FBD428 ERH425:ERH428 EHL425:EHL428 DXP425:DXP428 DNT425:DNT428 DDX425:DDX428 CUB425:CUB428 CKF425:CKF428 CAJ425:CAJ428 BQN425:BQN428 BGR425:BGR428 AWV425:AWV428 AMZ425:AMZ428 ADD425:ADD428 TH425:TH428 JL425:JL428 SRJ411:SRJ477 SHN411:SHN477 WVR411:WVR477 TBF411:TBF477 TLB411:TLB477 TUX411:TUX477 UET411:UET477 UOP411:UOP477 UYL411:UYL477 VIH411:VIH477 VSD411:VSD477 WBZ411:WBZ477 WLV411:WLV477 K411:K477 JF411:JF477 TB411:TB477 ACX411:ACX477 AMT411:AMT477 AWP411:AWP477 BGL411:BGL477 BQH411:BQH477 CAD411:CAD477 CJZ411:CJZ477 CTV411:CTV477 DDR411:DDR477 DNN411:DNN477 DXJ411:DXJ477 EHF411:EHF477 ERB411:ERB477 FAX411:FAX477 FKT411:FKT477 FUP411:FUP477 GEL411:GEL477 GOH411:GOH477 GYD411:GYD477 HHZ411:HHZ477 HRV411:HRV477 IBR411:IBR477 ILN411:ILN477 IVJ411:IVJ477 JFF411:JFF477 JPB411:JPB477 JYX411:JYX477 KIT411:KIT477 KSP411:KSP477 LCL411:LCL477 LMH411:LMH477 LWD411:LWD477 MFZ411:MFZ477 MPV411:MPV477 MZR411:MZR477 NJN411:NJN477 NTJ411:NTJ477 ODF411:ODF477 ONB411:ONB477 OWX411:OWX477 PGT411:PGT477 PQP411:PQP477 QAL411:QAL477 QKH411:QKH477 QUD411:QUD477 RDZ411:RDZ477 RNV411:RNV477 RXR411:RXR477 JL474:JL475 TH474:TH475 ADD474:ADD475 AMZ474:AMZ475 AWV474:AWV475 BGR474:BGR475 BQN474:BQN475 CAJ474:CAJ475 CKF474:CKF475 CUB474:CUB475 DDX474:DDX475 DNT474:DNT475 DXP474:DXP475 EHL474:EHL475 ERH474:ERH475 FBD474:FBD475 FKZ474:FKZ475 FUV474:FUV475 GER474:GER475 GON474:GON475 GYJ474:GYJ475 HIF474:HIF475 HSB474:HSB475 IBX474:IBX475 ILT474:ILT475 IVP474:IVP475 JFL474:JFL475 JPH474:JPH475 JZD474:JZD475 KIZ474:KIZ475 KSV474:KSV475 LCR474:LCR475 LMN474:LMN475 LWJ474:LWJ475 MGF474:MGF475 MQB474:MQB475 MZX474:MZX475 NJT474:NJT475 NTP474:NTP475 ODL474:ODL475 ONH474:ONH475 OXD474:OXD475 PGZ474:PGZ475 PQV474:PQV475 QAR474:QAR475 QKN474:QKN475 QUJ474:QUJ475 REF474:REF475 ROB474:ROB475 RXX474:RXX475 SHT474:SHT475 SRP474:SRP475 TBL474:TBL475 TLH474:TLH475 TVD474:TVD475 UEZ474:UEZ475 UOV474:UOV475 UYR474:UYR475 VIN474:VIN475 VSJ474:VSJ475 WCF474:WCF475 WMB474:WMB475 WVX474:WVX475 WVR491:WVR508 WLV491:WLV508 WBZ491:WBZ508 VSD491:VSD508 VIH491:VIH508 UYL491:UYL508 UOP491:UOP508 UET491:UET508 TUX491:TUX508 TLB491:TLB508 TBF491:TBF508 SRJ491:SRJ508 SHN491:SHN508 RXR491:RXR508 RNV491:RNV508 RDZ491:RDZ508 QUD491:QUD508 QKH491:QKH508 QAL491:QAL508 PQP491:PQP508 PGT491:PGT508 OWX491:OWX508 ONB491:ONB508 ODF491:ODF508 NTJ491:NTJ508 NJN491:NJN508 MZR491:MZR508 MPV491:MPV508 MFZ491:MFZ508 LWD491:LWD508 LMH491:LMH508 LCL491:LCL508 KSP491:KSP508 KIT491:KIT508 JYX491:JYX508 JPB491:JPB508 JFF491:JFF508 IVJ491:IVJ508 ILN491:ILN508 IBR491:IBR508 HRV491:HRV508 HHZ491:HHZ508 GYD491:GYD508 GOH491:GOH508 GEL491:GEL508 FUP491:FUP508 FKT491:FKT508 FAX491:FAX508 ERB491:ERB508 EHF491:EHF508 DXJ491:DXJ508 DNN491:DNN508 DDR491:DDR508 CTV491:CTV508 CJZ491:CJZ508 CAD491:CAD508 BQH491:BQH508 BGL491:BGL508 AWP491:AWP508 AMT491:AMT508 ACX491:ACX508 TB491:TB508 JF491:JF508 K491:K508 UOU369:UOU513 UYQ369:UYQ513 VIM369:VIM513 VSI369:VSI513 WCE369:WCE513 WMA369:WMA513 WVW369:WVW513 JK369:JK513 TG369:TG513 ADC369:ADC513 AMY369:AMY513 AWU369:AWU513 BGQ369:BGQ513 BQM369:BQM513 CAI369:CAI513 CKE369:CKE513 CUA369:CUA513 DDW369:DDW513 DNS369:DNS513 DXO369:DXO513 EHK369:EHK513 ERG369:ERG513 FBC369:FBC513 FKY369:FKY513 FUU369:FUU513 GOM369:GOM513 GYI369:GYI513 HIE369:HIE513 HSA369:HSA513 IBW369:IBW513 ILS369:ILS513 IVO369:IVO513 JFK369:JFK513 JPG369:JPG513 JZC369:JZC513 KIY369:KIY513 KSU369:KSU513 LCQ369:LCQ513 LMM369:LMM513 LWI369:LWI513 MGE369:MGE513 MQA369:MQA513 MZW369:MZW513 NJS369:NJS513 NTO369:NTO513 ODK369:ODK513 ONG369:ONG513 OXC369:OXC513 PGY369:PGY513 PQU369:PQU513 QAQ369:QAQ513 QKM369:QKM513 QUI369:QUI513 REE369:REE513 ROA369:ROA513 RXW369:RXW513 SHS369:SHS513 SRO369:SRO513 TBK369:TBK513 TLG369:TLG513 GEQ369:GEQ513 TVC369:TVC513 UEY369:UEY513 WVR511:WVR513 WLV511:WLV513 WBZ511:WBZ513 VSD511:VSD513 VIH511:VIH513 UYL511:UYL513 UOP511:UOP513 UET511:UET513 TUX511:TUX513 TLB511:TLB513 TBF511:TBF513 SRJ511:SRJ513 SHN511:SHN513 RXR511:RXR513 RNV511:RNV513 RDZ511:RDZ513 QUD511:QUD513 QKH511:QKH513 QAL511:QAL513 PQP511:PQP513 PGT511:PGT513 OWX511:OWX513 ONB511:ONB513 ODF511:ODF513 NTJ511:NTJ513 NJN511:NJN513 MZR511:MZR513 MPV511:MPV513 MFZ511:MFZ513 LWD511:LWD513 LMH511:LMH513 LCL511:LCL513 KSP511:KSP513 KIT511:KIT513 JYX511:JYX513 JPB511:JPB513 JFF511:JFF513 IVJ511:IVJ513 ILN511:ILN513 IBR511:IBR513 HRV511:HRV513 HHZ511:HHZ513 GYD511:GYD513 GOH511:GOH513 GEL511:GEL513 FUP511:FUP513 FKT511:FKT513 FAX511:FAX513 ERB511:ERB513 EHF511:EHF513 DXJ511:DXJ513 DNN511:DNN513 DDR511:DDR513 CTV511:CTV513 CJZ511:CJZ513 CAD511:CAD513 BQH511:BQH513 BGL511:BGL513 AWP511:AWP513 AMT511:AMT513 ACX511:ACX513 TB511:TB513 JF511:JF513 K511:K513 K515:K571 NTJ515:NTJ571 ODF515:ODF571 ONB515:ONB571 OWX515:OWX571 LCL515:LCL571 LMH515:LMH571 LWD515:LWD571 MFZ515:MFZ571 WVR515:WVR571 PGT515:PGT571 PQP515:PQP571 QAL515:QAL571 QKH515:QKH571 QUD515:QUD571 RDZ515:RDZ571 MPV515:MPV571 RNV515:RNV571 RXR515:RXR571 SHN515:SHN571 SRJ515:SRJ571 TBF515:TBF571 TLB515:TLB571 TUX515:TUX571 UET515:UET571 UOP515:UOP571 UYL515:UYL571 VIH515:VIH571 VSD515:VSD571 MZR515:MZR571 WBZ515:WBZ571 NJN515:NJN571 WLV515:WLV571 JK514:JL571 TG514:TH571 ADC514:ADD571 AMY514:AMZ571 AWU514:AWV571 BGQ514:BGR571 BQM514:BQN571 CAI514:CAJ571 CKE514:CKF571 CUA514:CUB571 DDW514:DDX571 DNS514:DNT571 DXO514:DXP571 EHK514:EHL571 ERG514:ERH571 FBC514:FBD571 FKY514:FKZ571 FUU514:FUV571 GEQ514:GER571 GOM514:GON571 GYI514:GYJ571 HIE514:HIF571 HSA514:HSB571 IBW514:IBX571 ILS514:ILT571 IVO514:IVP571 JFK514:JFL571 JPG514:JPH571 JZC514:JZD571 KIY514:KIZ571 KSU514:KSV571 LCQ514:LCR571 LMM514:LMN571 LWI514:LWJ571 MGE514:MGF571 MQA514:MQB571 MZW514:MZX571 NJS514:NJT571 NTO514:NTP571 ODK514:ODL571 ONG514:ONH571 OXC514:OXD571 PGY514:PGZ571 PQU514:PQV571 QAQ514:QAR571 QKM514:QKN571 QUI514:QUJ571 REE514:REF571 ROA514:ROB571 RXW514:RXX571 SHS514:SHT571 SRO514:SRP571 TBK514:TBL571 TLG514:TLH571 TVC514:TVD571 UEY514:UEZ571 UOU514:UOV571 UYQ514:UYR571 VIM514:VIN571 VSI514:VSJ571 WCE514:WCF571 WMA514:WMB571 WVW514:WVX571 JF515:JF571 TB515:TB571 ACX515:ACX571 AMT515:AMT571 AWP515:AWP571 BGL515:BGL571 BQH515:BQH571 CAD515:CAD571 CJZ515:CJZ571 CTV515:CTV571 DDR515:DDR571 DNN515:DNN571 DXJ515:DXJ571 EHF515:EHF571 ERB515:ERB571 FAX515:FAX571 FKT515:FKT571 FUP515:FUP571 GEL515:GEL571 GOH515:GOH571 GYD515:GYD571 HHZ515:HHZ571 HRV515:HRV571 IBR515:IBR571 ILN515:ILN571 IVJ515:IVJ571 JFF515:JFF571 JPB515:JPB571 JYX515:JYX571 KIT515:KIT571 KSP515:KSP571" xr:uid="{00000000-0002-0000-0200-000000000000}">
      <formula1>1</formula1>
    </dataValidation>
    <dataValidation type="whole" operator="greaterThanOrEqual" allowBlank="1" showInputMessage="1" showErrorMessage="1" sqref="JL459:JL461 TH459:TH461 ADD459:ADD461 AMZ459:AMZ461 AWV459:AWV461 BGR459:BGR461 BQN459:BQN461 CAJ459:CAJ461 CKF459:CKF461 CUB459:CUB461 DDX459:DDX461 DNT459:DNT461 DXP459:DXP461 EHL459:EHL461 ERH459:ERH461 FBD459:FBD461 FKZ459:FKZ461 FUV459:FUV461 GER459:GER461 GON459:GON461 GYJ459:GYJ461 HIF459:HIF461 HSB459:HSB461 IBX459:IBX461 ILT459:ILT461 IVP459:IVP461 JFL459:JFL461 JPH459:JPH461 JZD459:JZD461 KIZ459:KIZ461 KSV459:KSV461 LCR459:LCR461 LMN459:LMN461 LWJ459:LWJ461 MGF459:MGF461 MQB459:MQB461 MZX459:MZX461 NJT459:NJT461 NTP459:NTP461 ODL459:ODL461 ONH459:ONH461 OXD459:OXD461 PGZ459:PGZ461 PQV459:PQV461 QAR459:QAR461 QKN459:QKN461 QUJ459:QUJ461 REF459:REF461 ROB459:ROB461 RXX459:RXX461 SHT459:SHT461 SRP459:SRP461 TBL459:TBL461 TLH459:TLH461 TVD459:TVD461 UEZ459:UEZ461 UOV459:UOV461 UYR459:UYR461 VIN459:VIN461 VSJ459:VSJ461 WCF459:WCF461 WMB459:WMB461 WVX459:WVX461 JL505 TH505 ADD505 AMZ505 AWV505 BGR505 BQN505 CAJ505 CKF505 CUB505 DDX505 DNT505 DXP505 EHL505 ERH505 FBD505 FKZ505 FUV505 GER505 GON505 GYJ505 HIF505 HSB505 IBX505 ILT505 IVP505 JFL505 JPH505 JZD505 KIZ505 KSV505 LCR505 LMN505 LWJ505 MGF505 MQB505 MZX505 NJT505 NTP505 ODL505 ONH505 OXD505 PGZ505 PQV505 QAR505 QKN505 QUJ505 REF505 ROB505 RXX505 SHT505 SRP505 TBL505 TLH505 TVD505 UEZ505 UOV505 UYR505 VIN505 VSJ505 WCF505 WMB505 WVX505 JL476:JL484 TH476:TH484 ADD476:ADD484 AMZ476:AMZ484 AWV476:AWV484 BGR476:BGR484 BQN476:BQN484 CAJ476:CAJ484 CKF476:CKF484 CUB476:CUB484 DDX476:DDX484 DNT476:DNT484 DXP476:DXP484 EHL476:EHL484 ERH476:ERH484 FBD476:FBD484 FKZ476:FKZ484 FUV476:FUV484 GER476:GER484 GON476:GON484 GYJ476:GYJ484 HIF476:HIF484 HSB476:HSB484 IBX476:IBX484 ILT476:ILT484 IVP476:IVP484 JFL476:JFL484 JPH476:JPH484 JZD476:JZD484 KIZ476:KIZ484 KSV476:KSV484 LCR476:LCR484 LMN476:LMN484 LWJ476:LWJ484 MGF476:MGF484 MQB476:MQB484 MZX476:MZX484 NJT476:NJT484 NTP476:NTP484 ODL476:ODL484 ONH476:ONH484 OXD476:OXD484 PGZ476:PGZ484 PQV476:PQV484 QAR476:QAR484 QKN476:QKN484 QUJ476:QUJ484 REF476:REF484 ROB476:ROB484 RXX476:RXX484 SHT476:SHT484 SRP476:SRP484 TBL476:TBL484 TLH476:TLH484 TVD476:TVD484 UEZ476:UEZ484 UOV476:UOV484 UYR476:UYR484 VIN476:VIN484 VSJ476:VSJ484 WCF476:WCF484 WMB476:WMB484 WVX476:WVX484 WVX401:WVX413 WMB401:WMB413 WCF401:WCF413 VSJ401:VSJ413 VIN401:VIN413 UYR401:UYR413 UOV401:UOV413 UEZ401:UEZ413 TVD401:TVD413 TLH401:TLH413 TBL401:TBL413 SRP401:SRP413 SHT401:SHT413 RXX401:RXX413 ROB401:ROB413 REF401:REF413 QUJ401:QUJ413 QKN401:QKN413 QAR401:QAR413 PQV401:PQV413 PGZ401:PGZ413 OXD401:OXD413 ONH401:ONH413 ODL401:ODL413 NTP401:NTP413 NJT401:NJT413 MZX401:MZX413 MQB401:MQB413 MGF401:MGF413 LWJ401:LWJ413 LMN401:LMN413 LCR401:LCR413 KSV401:KSV413 KIZ401:KIZ413 JZD401:JZD413 JPH401:JPH413 JFL401:JFL413 IVP401:IVP413 ILT401:ILT413 IBX401:IBX413 HSB401:HSB413 HIF401:HIF413 GYJ401:GYJ413 GON401:GON413 GER401:GER413 FUV401:FUV413 FKZ401:FKZ413 FBD401:FBD413 ERH401:ERH413 EHL401:EHL413 DXP401:DXP413 DNT401:DNT413 DDX401:DDX413 CUB401:CUB413 CKF401:CKF413 CAJ401:CAJ413 BQN401:BQN413 BGR401:BGR413 AWV401:AWV413 AMZ401:AMZ413 ADD401:ADD413 TH401:TH413 JL401:JL413 DDX429:DDX442 CUB429:CUB442 CKF429:CKF442 CAJ429:CAJ442 BQN429:BQN442 DNT429:DNT442 BGR429:BGR442 AWV429:AWV442 AMZ429:AMZ442 ADD429:ADD442 TH429:TH442 JL429:JL442 WVX429:WVX442 WMB429:WMB442 WCF429:WCF442 VSJ429:VSJ442 VIN429:VIN442 UYR429:UYR442 UOV429:UOV442 UEZ429:UEZ442 TVD429:TVD442 TLH429:TLH442 TBL429:TBL442 SRP429:SRP442 SHT429:SHT442 RXX429:RXX442 ROB429:ROB442 REF429:REF442 QUJ429:QUJ442 QKN429:QKN442 QAR429:QAR442 PQV429:PQV442 PGZ429:PGZ442 OXD429:OXD442 ONH429:ONH442 ODL429:ODL442 NTP429:NTP442 NJT429:NJT442 MZX429:MZX442 MQB429:MQB442 MGF429:MGF442 LWJ429:LWJ442 LMN429:LMN442 LCR429:LCR442 KSV429:KSV442 KIZ429:KIZ442 JZD429:JZD442 JPH429:JPH442 JFL429:JFL442 IVP429:IVP442 ILT429:ILT442 IBX429:IBX442 HSB429:HSB442 HIF429:HIF442 GYJ429:GYJ442 GON429:GON442 GER429:GER442 FUV429:FUV442 FKZ429:FKZ442 FBD429:FBD442 ERH429:ERH442 EHL429:EHL442 DXP429:DXP442 JL372:JL379 TH372:TH379 ADD372:ADD379 AMZ372:AMZ379 AWV372:AWV379 BGR372:BGR379 BQN372:BQN379 CAJ372:CAJ379 CKF372:CKF379 CUB372:CUB379 DDX372:DDX379 DNT372:DNT379 DXP372:DXP379 EHL372:EHL379 ERH372:ERH379 FBD372:FBD379 FKZ372:FKZ379 FUV372:FUV379 GER372:GER379 GON372:GON379 GYJ372:GYJ379 HIF372:HIF379 HSB372:HSB379 IBX372:IBX379 ILT372:ILT379 IVP372:IVP379 JFL372:JFL379 JPH372:JPH379 JZD372:JZD379 KIZ372:KIZ379 KSV372:KSV379 LCR372:LCR379 LMN372:LMN379 LWJ372:LWJ379 MGF372:MGF379 MQB372:MQB379 MZX372:MZX379 NJT372:NJT379 NTP372:NTP379 ODL372:ODL379 ONH372:ONH379 OXD372:OXD379 PGZ372:PGZ379 PQV372:PQV379 QAR372:QAR379 QKN372:QKN379 QUJ372:QUJ379 REF372:REF379 ROB372:ROB379 RXX372:RXX379 SHT372:SHT379 SRP372:SRP379 TBL372:TBL379 TLH372:TLH379 TVD372:TVD379 UEZ372:UEZ379 UOV372:UOV379 UYR372:UYR379 VIN372:VIN379 VSJ372:VSJ379 WCF372:WCF379 WMB372:WMB379 WVX372:WVX379 JL386:JL395 TH386:TH395 ADD386:ADD395 AMZ386:AMZ395 AWV386:AWV395 BGR386:BGR395 BQN386:BQN395 CAJ386:CAJ395 CKF386:CKF395 CUB386:CUB395 DDX386:DDX395 DNT386:DNT395 DXP386:DXP395 EHL386:EHL395 ERH386:ERH395 FBD386:FBD395 FKZ386:FKZ395 FUV386:FUV395 GER386:GER395 GON386:GON395 GYJ386:GYJ395 HIF386:HIF395 HSB386:HSB395 IBX386:IBX395 ILT386:ILT395 IVP386:IVP395 JFL386:JFL395 JPH386:JPH395 JZD386:JZD395 KIZ386:KIZ395 KSV386:KSV395 LCR386:LCR395 LMN386:LMN395 LWJ386:LWJ395 MGF386:MGF395 MQB386:MQB395 MZX386:MZX395 NJT386:NJT395 NTP386:NTP395 ODL386:ODL395 ONH386:ONH395 OXD386:OXD395 PGZ386:PGZ395 PQV386:PQV395 QAR386:QAR395 QKN386:QKN395 QUJ386:QUJ395 REF386:REF395 ROB386:ROB395 RXX386:RXX395 SHT386:SHT395 SRP386:SRP395 TBL386:TBL395 TLH386:TLH395 TVD386:TVD395 UEZ386:UEZ395 UOV386:UOV395 UYR386:UYR395 VIN386:VIN395 VSJ386:VSJ395 WCF386:WCF395 WMB386:WMB395 WVX386:WVX395 JL416:JL424 TH416:TH424 ADD416:ADD424 AMZ416:AMZ424 AWV416:AWV424 BGR416:BGR424 BQN416:BQN424 CAJ416:CAJ424 CKF416:CKF424 CUB416:CUB424 DDX416:DDX424 DNT416:DNT424 DXP416:DXP424 EHL416:EHL424 ERH416:ERH424 FBD416:FBD424 FKZ416:FKZ424 FUV416:FUV424 GER416:GER424 GON416:GON424 GYJ416:GYJ424 HIF416:HIF424 HSB416:HSB424 IBX416:IBX424 ILT416:ILT424 IVP416:IVP424 JFL416:JFL424 JPH416:JPH424 JZD416:JZD424 KIZ416:KIZ424 KSV416:KSV424 LCR416:LCR424 LMN416:LMN424 LWJ416:LWJ424 MGF416:MGF424 MQB416:MQB424 MZX416:MZX424 NJT416:NJT424 NTP416:NTP424 ODL416:ODL424 ONH416:ONH424 OXD416:OXD424 PGZ416:PGZ424 PQV416:PQV424 QAR416:QAR424 QKN416:QKN424 QUJ416:QUJ424 REF416:REF424 ROB416:ROB424 RXX416:RXX424 SHT416:SHT424 SRP416:SRP424 TBL416:TBL424 TLH416:TLH424 TVD416:TVD424 UEZ416:UEZ424 UOV416:UOV424 UYR416:UYR424 VIN416:VIN424 VSJ416:VSJ424 WCF416:WCF424 WMB416:WMB424 WVX416:WVX424 WVX445:WVX454 WMB445:WMB454 WCF445:WCF454 VSJ445:VSJ454 VIN445:VIN454 UYR445:UYR454 UOV445:UOV454 UEZ445:UEZ454 TVD445:TVD454 TLH445:TLH454 TBL445:TBL454 SRP445:SRP454 SHT445:SHT454 RXX445:RXX454 ROB445:ROB454 REF445:REF454 QUJ445:QUJ454 QKN445:QKN454 QAR445:QAR454 PQV445:PQV454 PGZ445:PGZ454 OXD445:OXD454 ONH445:ONH454 ODL445:ODL454 NTP445:NTP454 NJT445:NJT454 MZX445:MZX454 MQB445:MQB454 MGF445:MGF454 LWJ445:LWJ454 LMN445:LMN454 LCR445:LCR454 KSV445:KSV454 KIZ445:KIZ454 JZD445:JZD454 JPH445:JPH454 JFL445:JFL454 IVP445:IVP454 ILT445:ILT454 IBX445:IBX454 HSB445:HSB454 HIF445:HIF454 GYJ445:GYJ454 GON445:GON454 GER445:GER454 FUV445:FUV454 FKZ445:FKZ454 FBD445:FBD454 ERH445:ERH454 EHL445:EHL454 DXP445:DXP454 DNT445:DNT454 DDX445:DDX454 CUB445:CUB454 CKF445:CKF454 CAJ445:CAJ454 BQN445:BQN454 BGR445:BGR454 AWV445:AWV454 AMZ445:AMZ454 ADD445:ADD454 TH445:TH454 JL445:JL454 PQV463:PQV473 QAR463:QAR473 QKN463:QKN473 QUJ463:QUJ473 REF463:REF473 ROB463:ROB473 RXX463:RXX473 SHT463:SHT473 SRP463:SRP473 TBL463:TBL473 TLH463:TLH473 TVD463:TVD473 UEZ463:UEZ473 UOV463:UOV473 UYR463:UYR473 VIN463:VIN473 VSJ463:VSJ473 WCF463:WCF473 WVX463:WVX473 WMB463:WMB473 JL463:JL473 TH463:TH473 ADD463:ADD473 AMZ463:AMZ473 AWV463:AWV473 BGR463:BGR473 BQN463:BQN473 CAJ463:CAJ473 CKF463:CKF473 CUB463:CUB473 DDX463:DDX473 DNT463:DNT473 DXP463:DXP473 EHL463:EHL473 ERH463:ERH473 FBD463:FBD473 FKZ463:FKZ473 FUV463:FUV473 GER463:GER473 GON463:GON473 GYJ463:GYJ473 HIF463:HIF473 HSB463:HSB473 IBX463:IBX473 ILT463:ILT473 IVP463:IVP473 JFL463:JFL473 JPH463:JPH473 JZD463:JZD473 KIZ463:KIZ473 KSV463:KSV473 LCR463:LCR473 LMN463:LMN473 LWJ463:LWJ473 MGF463:MGF473 MQB463:MQB473 MZX463:MZX473 NJT463:NJT473 NTP463:NTP473 ODL463:ODL473 ONH463:ONH473 OXD463:OXD473 PGZ463:PGZ473 HIF397:HIF399 GYJ397:GYJ399 GON397:GON399 GER397:GER399 FUV397:FUV399 FKZ397:FKZ399 FBD397:FBD399 ERH397:ERH399 EHL397:EHL399 DXP397:DXP399 DNT397:DNT399 DDX397:DDX399 CUB397:CUB399 CKF397:CKF399 CAJ397:CAJ399 BQN397:BQN399 BGR397:BGR399 AWV397:AWV399 AMZ397:AMZ399 ADD397:ADD399 JL397:JL399 TH397:TH399 WVX397:WVX399 WMB397:WMB399 WCF397:WCF399 VSJ397:VSJ399 VIN397:VIN399 UYR397:UYR399 UOV397:UOV399 UEZ397:UEZ399 TVD397:TVD399 TLH397:TLH399 TBL397:TBL399 SRP397:SRP399 SHT397:SHT399 RXX397:RXX399 ROB397:ROB399 REF397:REF399 QUJ397:QUJ399 QKN397:QKN399 QAR397:QAR399 PQV397:PQV399 PGZ397:PGZ399 OXD397:OXD399 ONH397:ONH399 ODL397:ODL399 NTP397:NTP399 NJT397:NJT399 MZX397:MZX399 MQB397:MQB399 MGF397:MGF399 LWJ397:LWJ399 LMN397:LMN399 LCR397:LCR399 KSV397:KSV399 KIZ397:KIZ399 JZD397:JZD399 JPH397:JPH399 JFL397:JFL399 IVP397:IVP399 ILT397:ILT399 IBX397:IBX399 HSB397:HSB399 KSV495:KSV502 LCR495:LCR502 LMN495:LMN502 LWJ495:LWJ502 MGF495:MGF502 MQB495:MQB502 MZX495:MZX502 NJT495:NJT502 NTP495:NTP502 ODL495:ODL502 ONH495:ONH502 OXD495:OXD502 PGZ495:PGZ502 PQV495:PQV502 QAR495:QAR502 QKN495:QKN502 QUJ495:QUJ502 REF495:REF502 ROB495:ROB502 RXX495:RXX502 SHT495:SHT502 SRP495:SRP502 TBL495:TBL502 TLH495:TLH502 TVD495:TVD502 UEZ495:UEZ502 UOV495:UOV502 UYR495:UYR502 VIN495:VIN502 VSJ495:VSJ502 WCF495:WCF502 WMB495:WMB502 WVX495:WVX502 JL495:JL502 ADD495:ADD502 AMZ495:AMZ502 AWV495:AWV502 BGR495:BGR502 TH495:TH502 BQN495:BQN502 CAJ495:CAJ502 CKF495:CKF502 CUB495:CUB502 DDX495:DDX502 DNT495:DNT502 DXP495:DXP502 EHL495:EHL502 ERH495:ERH502 FBD495:FBD502 FKZ495:FKZ502 FUV495:FUV502 GER495:GER502 GON495:GON502 GYJ495:GYJ502 HIF495:HIF502 HSB495:HSB502 IBX495:IBX502 ILT495:ILT502 IVP495:IVP502 JFL495:JFL502 JPH495:JPH502 JZD495:JZD502 KIZ495:KIZ502 HIF507:HIF513 HSB507:HSB513 IBX507:IBX513 ILT507:ILT513 IVP507:IVP513 JFL507:JFL513 JPH507:JPH513 JZD507:JZD513 KIZ507:KIZ513 KSV507:KSV513 LCR507:LCR513 LMN507:LMN513 LWJ507:LWJ513 MGF507:MGF513 MQB507:MQB513 MZX507:MZX513 NJT507:NJT513 NTP507:NTP513 ODL507:ODL513 ONH507:ONH513 OXD507:OXD513 PGZ507:PGZ513 PQV507:PQV513 QAR507:QAR513 QKN507:QKN513 QUJ507:QUJ513 REF507:REF513 ROB507:ROB513 RXX507:RXX513 SHT507:SHT513 SRP507:SRP513 TBL507:TBL513 TLH507:TLH513 TVD507:TVD513 UEZ507:UEZ513 UOV507:UOV513 UYR507:UYR513 VIN507:VIN513 VSJ507:VSJ513 WCF507:WCF513 WMB507:WMB513 JL507:JL513 TH507:TH513 ADD507:ADD513 WVX507:WVX513 AMZ507:AMZ513 AWV507:AWV513 BGR507:BGR513 BQN507:BQN513 CAJ507:CAJ513 CKF507:CKF513 CUB507:CUB513 DDX507:DDX513 DNT507:DNT513 DXP507:DXP513 EHL507:EHL513 ERH507:ERH513 FBD507:FBD513 FKZ507:FKZ513 FUV507:FUV513 GER507:GER513 GON507:GON513 GYJ507:GYJ513" xr:uid="{00000000-0002-0000-0200-000001000000}">
      <formula1>0</formula1>
    </dataValidation>
    <dataValidation operator="greaterThanOrEqual" allowBlank="1" showInputMessage="1" showErrorMessage="1" sqref="P489" xr:uid="{0E7D41A1-576C-4E5B-8668-26BA1B9844BF}"/>
    <dataValidation allowBlank="1" showInputMessage="1" showErrorMessage="1" prompt="No modificar, celda con fórmula." sqref="N26:N116" xr:uid="{29AA1420-BA47-4566-BEE2-CD3400C2960D}"/>
    <dataValidation allowBlank="1" showInputMessage="1" showErrorMessage="1" prompt="No modificar, contiene fórmula." sqref="N2:N25" xr:uid="{6E81C7F6-5F04-4AD5-9B3F-8D573954792B}"/>
  </dataValidations>
  <pageMargins left="0.31496062992125984" right="0.70866141732283472" top="1.1811023622047245" bottom="0.55118110236220474" header="0.31496062992125984" footer="0"/>
  <pageSetup scale="33" fitToHeight="0" orientation="landscape" r:id="rId1"/>
  <headerFooter>
    <oddHeader>&amp;C&amp;"Arial,Negrita"INFORME PRESENTADO A LA CONTRALORÍA GENERAL DE LA REPÚBLICA
SEGUIMIENTO O SUSCRIPCIÓN DE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SIGLAS DEPENDENCIAS</vt:lpstr>
      <vt:lpstr>PLAN DE MEJORAMIENTO CGR-INVIAS</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Administrador</cp:lastModifiedBy>
  <cp:lastPrinted>2023-07-04T16:36:57Z</cp:lastPrinted>
  <dcterms:created xsi:type="dcterms:W3CDTF">2003-11-14T08:59:56Z</dcterms:created>
  <dcterms:modified xsi:type="dcterms:W3CDTF">2023-07-05T16:19:35Z</dcterms:modified>
</cp:coreProperties>
</file>