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_{5413E9E6-2150-40A6-8B1A-F18D5DD372BD}" xr6:coauthVersionLast="47" xr6:coauthVersionMax="47" xr10:uidLastSave="{00000000-0000-0000-0000-000000000000}"/>
  <bookViews>
    <workbookView xWindow="-120" yWindow="-120" windowWidth="29040" windowHeight="15840" tabRatio="805" activeTab="1" xr2:uid="{00000000-000D-0000-FFFF-FFFF00000000}"/>
  </bookViews>
  <sheets>
    <sheet name="SIGLAS DEPENDENCIAS" sheetId="199" r:id="rId1"/>
    <sheet name="PLAN DE MEJORAMIENTO CGR-INVIAS" sheetId="37" r:id="rId2"/>
  </sheets>
  <definedNames>
    <definedName name="_xlnm._FilterDatabase" localSheetId="1" hidden="1">'PLAN DE MEJORAMIENTO CGR-INVIAS'!$A$1:$AA$587</definedName>
    <definedName name="_xlnm.Print_Area" localSheetId="1">'PLAN DE MEJORAMIENTO CGR-INVIAS'!$F$386:$M$518</definedName>
    <definedName name="_xlnm.Print_Area" localSheetId="0">'SIGLAS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4" i="37" l="1"/>
  <c r="A4" i="37" l="1"/>
  <c r="AD4" i="37" s="1"/>
  <c r="AE4" i="37" s="1"/>
  <c r="A5" i="37"/>
  <c r="AD5" i="37" s="1"/>
  <c r="AE5" i="37" s="1"/>
  <c r="Y5" i="37" s="1"/>
  <c r="A6" i="37"/>
  <c r="AD6" i="37" s="1"/>
  <c r="AE6" i="37" s="1"/>
  <c r="A7" i="37"/>
  <c r="Z7" i="37" s="1"/>
  <c r="A8" i="37"/>
  <c r="AD8" i="37" s="1"/>
  <c r="AE8" i="37" s="1"/>
  <c r="A9" i="37"/>
  <c r="AD9" i="37" s="1"/>
  <c r="AE9" i="37" s="1"/>
  <c r="Y9" i="37" s="1"/>
  <c r="A10" i="37"/>
  <c r="AD10" i="37" s="1"/>
  <c r="AE10" i="37" s="1"/>
  <c r="A11" i="37"/>
  <c r="AD11" i="37" s="1"/>
  <c r="AE11" i="37" s="1"/>
  <c r="Y11" i="37" s="1"/>
  <c r="A12" i="37"/>
  <c r="AD12" i="37" s="1"/>
  <c r="AE12" i="37" s="1"/>
  <c r="A13" i="37"/>
  <c r="AD13" i="37" s="1"/>
  <c r="AE13" i="37" s="1"/>
  <c r="Y13" i="37" s="1"/>
  <c r="A14" i="37"/>
  <c r="AD14" i="37" s="1"/>
  <c r="AE14" i="37" s="1"/>
  <c r="A15" i="37"/>
  <c r="A16" i="37"/>
  <c r="AD16" i="37" s="1"/>
  <c r="AE16" i="37" s="1"/>
  <c r="A17" i="37"/>
  <c r="AD17" i="37" s="1"/>
  <c r="AE17" i="37" s="1"/>
  <c r="Y17" i="37" s="1"/>
  <c r="A18" i="37"/>
  <c r="AD18" i="37" s="1"/>
  <c r="AE18" i="37" s="1"/>
  <c r="A19" i="37"/>
  <c r="Z19" i="37" s="1"/>
  <c r="A20" i="37"/>
  <c r="AD20" i="37" s="1"/>
  <c r="AE20" i="37" s="1"/>
  <c r="A21" i="37"/>
  <c r="AD21" i="37" s="1"/>
  <c r="A22" i="37"/>
  <c r="A23" i="37"/>
  <c r="Z23" i="37" s="1"/>
  <c r="A24" i="37"/>
  <c r="A25" i="37"/>
  <c r="A26" i="37"/>
  <c r="AD26" i="37" s="1"/>
  <c r="A27" i="37"/>
  <c r="A28" i="37"/>
  <c r="AD28" i="37" s="1"/>
  <c r="AE28" i="37" s="1"/>
  <c r="A29" i="37"/>
  <c r="A30" i="37"/>
  <c r="AD30" i="37" s="1"/>
  <c r="AE30" i="37" s="1"/>
  <c r="A31" i="37"/>
  <c r="AD31" i="37" s="1"/>
  <c r="AE31" i="37" s="1"/>
  <c r="Y31" i="37" s="1"/>
  <c r="A32" i="37"/>
  <c r="AD32" i="37" s="1"/>
  <c r="AE32" i="37" s="1"/>
  <c r="A33" i="37"/>
  <c r="A34" i="37"/>
  <c r="AD34" i="37" s="1"/>
  <c r="AE34" i="37" s="1"/>
  <c r="A35" i="37"/>
  <c r="Z35" i="37" s="1"/>
  <c r="A36" i="37"/>
  <c r="A37" i="37"/>
  <c r="AD37" i="37" s="1"/>
  <c r="AE37" i="37" s="1"/>
  <c r="A38" i="37"/>
  <c r="AD38" i="37" s="1"/>
  <c r="AE38" i="37" s="1"/>
  <c r="A39" i="37"/>
  <c r="AD39" i="37" s="1"/>
  <c r="AE39" i="37" s="1"/>
  <c r="A40" i="37"/>
  <c r="AD40" i="37" s="1"/>
  <c r="AE40" i="37" s="1"/>
  <c r="A41" i="37"/>
  <c r="AD41" i="37" s="1"/>
  <c r="AE41" i="37" s="1"/>
  <c r="Y41" i="37" s="1"/>
  <c r="A42" i="37"/>
  <c r="A43" i="37"/>
  <c r="AD43" i="37" s="1"/>
  <c r="AE43" i="37" s="1"/>
  <c r="A44" i="37"/>
  <c r="AD44" i="37" s="1"/>
  <c r="AE44" i="37" s="1"/>
  <c r="A45" i="37"/>
  <c r="AD45" i="37" s="1"/>
  <c r="AE45" i="37" s="1"/>
  <c r="Y45" i="37" s="1"/>
  <c r="A46" i="37"/>
  <c r="AD46" i="37" s="1"/>
  <c r="AE46" i="37" s="1"/>
  <c r="Y46" i="37" s="1"/>
  <c r="A47" i="37"/>
  <c r="AD47" i="37" s="1"/>
  <c r="A48" i="37"/>
  <c r="A49" i="37"/>
  <c r="AD49" i="37" s="1"/>
  <c r="AE49" i="37" s="1"/>
  <c r="Y49" i="37" s="1"/>
  <c r="A50" i="37"/>
  <c r="AD50" i="37" s="1"/>
  <c r="AE50" i="37" s="1"/>
  <c r="A51" i="37"/>
  <c r="Z51" i="37" s="1"/>
  <c r="A52" i="37"/>
  <c r="AD52" i="37" s="1"/>
  <c r="AE52" i="37" s="1"/>
  <c r="A53" i="37"/>
  <c r="AD53" i="37" s="1"/>
  <c r="AE53" i="37" s="1"/>
  <c r="Y53" i="37" s="1"/>
  <c r="A54" i="37"/>
  <c r="A55" i="37"/>
  <c r="AD55" i="37" s="1"/>
  <c r="A56" i="37"/>
  <c r="A57" i="37"/>
  <c r="A58" i="37"/>
  <c r="A59" i="37"/>
  <c r="AD59" i="37" s="1"/>
  <c r="AE59" i="37" s="1"/>
  <c r="A60" i="37"/>
  <c r="AD60" i="37" s="1"/>
  <c r="AE60" i="37" s="1"/>
  <c r="A61" i="37"/>
  <c r="AD61" i="37" s="1"/>
  <c r="AE61" i="37" s="1"/>
  <c r="A62" i="37"/>
  <c r="A63" i="37"/>
  <c r="AD63" i="37" s="1"/>
  <c r="AE63" i="37" s="1"/>
  <c r="A64" i="37"/>
  <c r="AD64" i="37" s="1"/>
  <c r="AE64" i="37" s="1"/>
  <c r="A65" i="37"/>
  <c r="AD65" i="37" s="1"/>
  <c r="AE65" i="37" s="1"/>
  <c r="Y65" i="37" s="1"/>
  <c r="A66" i="37"/>
  <c r="A67" i="37"/>
  <c r="A68" i="37"/>
  <c r="A69" i="37"/>
  <c r="AD69" i="37" s="1"/>
  <c r="AE69" i="37" s="1"/>
  <c r="Y69" i="37" s="1"/>
  <c r="A70" i="37"/>
  <c r="A71" i="37"/>
  <c r="A72" i="37"/>
  <c r="A73" i="37"/>
  <c r="AD73" i="37" s="1"/>
  <c r="AE73" i="37" s="1"/>
  <c r="Y73" i="37" s="1"/>
  <c r="A74" i="37"/>
  <c r="AD74" i="37" s="1"/>
  <c r="AE74" i="37" s="1"/>
  <c r="Y74" i="37" s="1"/>
  <c r="A75" i="37"/>
  <c r="A76" i="37"/>
  <c r="AD76" i="37" s="1"/>
  <c r="AE76" i="37" s="1"/>
  <c r="A77" i="37"/>
  <c r="A78" i="37"/>
  <c r="A79" i="37"/>
  <c r="A80" i="37"/>
  <c r="A81" i="37"/>
  <c r="AD81" i="37" s="1"/>
  <c r="AE81" i="37" s="1"/>
  <c r="Y81" i="37" s="1"/>
  <c r="A82" i="37"/>
  <c r="A83" i="37"/>
  <c r="A84" i="37"/>
  <c r="A85" i="37"/>
  <c r="A86" i="37"/>
  <c r="A87" i="37"/>
  <c r="A88" i="37"/>
  <c r="A89" i="37"/>
  <c r="A90" i="37"/>
  <c r="AD90" i="37" s="1"/>
  <c r="AE90" i="37" s="1"/>
  <c r="A91" i="37"/>
  <c r="AD91" i="37" s="1"/>
  <c r="AE91" i="37" s="1"/>
  <c r="A92" i="37"/>
  <c r="A93" i="37"/>
  <c r="A94" i="37"/>
  <c r="AD94" i="37" s="1"/>
  <c r="AE94" i="37" s="1"/>
  <c r="A95" i="37"/>
  <c r="AD95" i="37" s="1"/>
  <c r="AE95" i="37" s="1"/>
  <c r="A96" i="37"/>
  <c r="A97" i="37"/>
  <c r="A98" i="37"/>
  <c r="AD98" i="37" s="1"/>
  <c r="AE98" i="37" s="1"/>
  <c r="A99" i="37"/>
  <c r="A100" i="37"/>
  <c r="A101" i="37"/>
  <c r="AD101" i="37" s="1"/>
  <c r="AE101" i="37" s="1"/>
  <c r="A102" i="37"/>
  <c r="A103" i="37"/>
  <c r="A104" i="37"/>
  <c r="A105" i="37"/>
  <c r="A106" i="37"/>
  <c r="AD106" i="37" s="1"/>
  <c r="AE106" i="37" s="1"/>
  <c r="Y106" i="37" s="1"/>
  <c r="A107" i="37"/>
  <c r="A108" i="37"/>
  <c r="AD108" i="37" s="1"/>
  <c r="AE108" i="37" s="1"/>
  <c r="A109" i="37"/>
  <c r="AD109" i="37" s="1"/>
  <c r="AE109" i="37" s="1"/>
  <c r="Y109" i="37" s="1"/>
  <c r="A110" i="37"/>
  <c r="AD110" i="37" s="1"/>
  <c r="AE110" i="37" s="1"/>
  <c r="Y110" i="37" s="1"/>
  <c r="A111" i="37"/>
  <c r="A112" i="37"/>
  <c r="AD112" i="37" s="1"/>
  <c r="AE112" i="37" s="1"/>
  <c r="A113" i="37"/>
  <c r="AD113" i="37" s="1"/>
  <c r="AE113" i="37" s="1"/>
  <c r="A114" i="37"/>
  <c r="AD114" i="37" s="1"/>
  <c r="AE114" i="37" s="1"/>
  <c r="Y114" i="37" s="1"/>
  <c r="A115" i="37"/>
  <c r="A116" i="37"/>
  <c r="AD116" i="37" s="1"/>
  <c r="AE116" i="37" s="1"/>
  <c r="A117" i="37"/>
  <c r="AD117" i="37" s="1"/>
  <c r="AE117" i="37" s="1"/>
  <c r="Y117" i="37" s="1"/>
  <c r="A118" i="37"/>
  <c r="AD118" i="37" s="1"/>
  <c r="AE118" i="37" s="1"/>
  <c r="Y118" i="37" s="1"/>
  <c r="A119" i="37"/>
  <c r="AD119" i="37" s="1"/>
  <c r="AE119" i="37" s="1"/>
  <c r="A120" i="37"/>
  <c r="AD120" i="37" s="1"/>
  <c r="AE120" i="37" s="1"/>
  <c r="A121" i="37"/>
  <c r="AD121" i="37" s="1"/>
  <c r="AE121" i="37" s="1"/>
  <c r="Y121" i="37" s="1"/>
  <c r="A122" i="37"/>
  <c r="AD122" i="37" s="1"/>
  <c r="AE122" i="37" s="1"/>
  <c r="Y122" i="37" s="1"/>
  <c r="A123" i="37"/>
  <c r="A124" i="37"/>
  <c r="AD124" i="37" s="1"/>
  <c r="AE124" i="37" s="1"/>
  <c r="A125" i="37"/>
  <c r="AD125" i="37" s="1"/>
  <c r="AE125" i="37" s="1"/>
  <c r="Y125" i="37" s="1"/>
  <c r="A126" i="37"/>
  <c r="AD126" i="37" s="1"/>
  <c r="AE126" i="37" s="1"/>
  <c r="A127" i="37"/>
  <c r="AD127" i="37" s="1"/>
  <c r="AE127" i="37" s="1"/>
  <c r="A128" i="37"/>
  <c r="AD128" i="37" s="1"/>
  <c r="AE128" i="37" s="1"/>
  <c r="A129" i="37"/>
  <c r="AD129" i="37" s="1"/>
  <c r="AE129" i="37" s="1"/>
  <c r="Y129" i="37" s="1"/>
  <c r="A130" i="37"/>
  <c r="AD130" i="37" s="1"/>
  <c r="AE130" i="37" s="1"/>
  <c r="A131" i="37"/>
  <c r="AD131" i="37" s="1"/>
  <c r="AE131" i="37" s="1"/>
  <c r="A132" i="37"/>
  <c r="AD132" i="37" s="1"/>
  <c r="AE132" i="37" s="1"/>
  <c r="A133" i="37"/>
  <c r="AD133" i="37" s="1"/>
  <c r="AE133" i="37" s="1"/>
  <c r="Y133" i="37" s="1"/>
  <c r="A134" i="37"/>
  <c r="AD134" i="37" s="1"/>
  <c r="AE134" i="37" s="1"/>
  <c r="A135" i="37"/>
  <c r="AD135" i="37" s="1"/>
  <c r="AE135" i="37" s="1"/>
  <c r="A136" i="37"/>
  <c r="AD136" i="37" s="1"/>
  <c r="AE136" i="37" s="1"/>
  <c r="A137" i="37"/>
  <c r="AD137" i="37" s="1"/>
  <c r="AE137" i="37" s="1"/>
  <c r="Y137" i="37" s="1"/>
  <c r="A138" i="37"/>
  <c r="AD138" i="37" s="1"/>
  <c r="AE138" i="37" s="1"/>
  <c r="A139" i="37"/>
  <c r="AD139" i="37" s="1"/>
  <c r="AE139" i="37" s="1"/>
  <c r="A140" i="37"/>
  <c r="AD140" i="37" s="1"/>
  <c r="AE140" i="37" s="1"/>
  <c r="A141" i="37"/>
  <c r="AD141" i="37" s="1"/>
  <c r="AE141" i="37" s="1"/>
  <c r="Y141" i="37" s="1"/>
  <c r="A142" i="37"/>
  <c r="AD142" i="37" s="1"/>
  <c r="AE142" i="37" s="1"/>
  <c r="Y142" i="37" s="1"/>
  <c r="A143" i="37"/>
  <c r="AD143" i="37" s="1"/>
  <c r="AE143" i="37" s="1"/>
  <c r="A144" i="37"/>
  <c r="AD144" i="37" s="1"/>
  <c r="AE144" i="37" s="1"/>
  <c r="A145" i="37"/>
  <c r="A146" i="37"/>
  <c r="AD146" i="37" s="1"/>
  <c r="AE146" i="37" s="1"/>
  <c r="A147" i="37"/>
  <c r="Z147" i="37" s="1"/>
  <c r="A148" i="37"/>
  <c r="AD148" i="37" s="1"/>
  <c r="AE148" i="37" s="1"/>
  <c r="A149" i="37"/>
  <c r="AD149" i="37" s="1"/>
  <c r="AE149" i="37" s="1"/>
  <c r="A150" i="37"/>
  <c r="AD150" i="37" s="1"/>
  <c r="AE150" i="37" s="1"/>
  <c r="Y150" i="37" s="1"/>
  <c r="A151" i="37"/>
  <c r="Z151" i="37" s="1"/>
  <c r="A152" i="37"/>
  <c r="AD152" i="37" s="1"/>
  <c r="AE152" i="37" s="1"/>
  <c r="A153" i="37"/>
  <c r="AD153" i="37" s="1"/>
  <c r="AE153" i="37" s="1"/>
  <c r="Y153" i="37" s="1"/>
  <c r="A154" i="37"/>
  <c r="AD154" i="37" s="1"/>
  <c r="AE154" i="37" s="1"/>
  <c r="Y154" i="37" s="1"/>
  <c r="A155" i="37"/>
  <c r="Z155" i="37" s="1"/>
  <c r="A156" i="37"/>
  <c r="AD156" i="37" s="1"/>
  <c r="AE156" i="37" s="1"/>
  <c r="A157" i="37"/>
  <c r="AD157" i="37" s="1"/>
  <c r="AE157" i="37" s="1"/>
  <c r="Y157" i="37" s="1"/>
  <c r="A158" i="37"/>
  <c r="AD158" i="37" s="1"/>
  <c r="AE158" i="37" s="1"/>
  <c r="A159" i="37"/>
  <c r="Z159" i="37" s="1"/>
  <c r="A160" i="37"/>
  <c r="AD160" i="37" s="1"/>
  <c r="AE160" i="37" s="1"/>
  <c r="A161" i="37"/>
  <c r="AD161" i="37" s="1"/>
  <c r="AE161" i="37" s="1"/>
  <c r="Y161" i="37" s="1"/>
  <c r="A162" i="37"/>
  <c r="AD162" i="37" s="1"/>
  <c r="AE162" i="37" s="1"/>
  <c r="A163" i="37"/>
  <c r="Z163" i="37" s="1"/>
  <c r="A164" i="37"/>
  <c r="AD164" i="37" s="1"/>
  <c r="AE164" i="37" s="1"/>
  <c r="A165" i="37"/>
  <c r="A166" i="37"/>
  <c r="AD166" i="37" s="1"/>
  <c r="AE166" i="37" s="1"/>
  <c r="A167" i="37"/>
  <c r="AD167" i="37" s="1"/>
  <c r="AE167" i="37" s="1"/>
  <c r="A168" i="37"/>
  <c r="AD168" i="37" s="1"/>
  <c r="AE168" i="37" s="1"/>
  <c r="A169" i="37"/>
  <c r="A170" i="37"/>
  <c r="AD170" i="37" s="1"/>
  <c r="AE170" i="37" s="1"/>
  <c r="Y170" i="37" s="1"/>
  <c r="A171" i="37"/>
  <c r="Z171" i="37" s="1"/>
  <c r="A172" i="37"/>
  <c r="AD172" i="37" s="1"/>
  <c r="AE172" i="37" s="1"/>
  <c r="A173" i="37"/>
  <c r="AD173" i="37" s="1"/>
  <c r="AE173" i="37" s="1"/>
  <c r="Y173" i="37" s="1"/>
  <c r="A174" i="37"/>
  <c r="AD174" i="37" s="1"/>
  <c r="AE174" i="37" s="1"/>
  <c r="Y174" i="37" s="1"/>
  <c r="A175" i="37"/>
  <c r="A176" i="37"/>
  <c r="AD176" i="37" s="1"/>
  <c r="AE176" i="37" s="1"/>
  <c r="A177" i="37"/>
  <c r="AD177" i="37" s="1"/>
  <c r="AE177" i="37" s="1"/>
  <c r="Y177" i="37" s="1"/>
  <c r="A178" i="37"/>
  <c r="AD178" i="37" s="1"/>
  <c r="AE178" i="37" s="1"/>
  <c r="A179" i="37"/>
  <c r="A180" i="37"/>
  <c r="AD180" i="37" s="1"/>
  <c r="AE180" i="37" s="1"/>
  <c r="A181" i="37"/>
  <c r="AD181" i="37" s="1"/>
  <c r="AE181" i="37" s="1"/>
  <c r="Y181" i="37" s="1"/>
  <c r="A182" i="37"/>
  <c r="AD182" i="37" s="1"/>
  <c r="AE182" i="37" s="1"/>
  <c r="A183" i="37"/>
  <c r="AD183" i="37" s="1"/>
  <c r="AE183" i="37" s="1"/>
  <c r="Y183" i="37" s="1"/>
  <c r="A184" i="37"/>
  <c r="AD184" i="37" s="1"/>
  <c r="AE184" i="37" s="1"/>
  <c r="A185" i="37"/>
  <c r="AD185" i="37" s="1"/>
  <c r="AE185" i="37" s="1"/>
  <c r="A186" i="37"/>
  <c r="AD186" i="37" s="1"/>
  <c r="AE186" i="37" s="1"/>
  <c r="Y186" i="37" s="1"/>
  <c r="A187" i="37"/>
  <c r="AD187" i="37" s="1"/>
  <c r="AE187" i="37" s="1"/>
  <c r="Y187" i="37" s="1"/>
  <c r="A188" i="37"/>
  <c r="AD188" i="37" s="1"/>
  <c r="AE188" i="37" s="1"/>
  <c r="A189" i="37"/>
  <c r="AD189" i="37" s="1"/>
  <c r="AE189" i="37" s="1"/>
  <c r="Y189" i="37" s="1"/>
  <c r="A190" i="37"/>
  <c r="AD190" i="37" s="1"/>
  <c r="AE190" i="37" s="1"/>
  <c r="A191" i="37"/>
  <c r="A192" i="37"/>
  <c r="AD192" i="37" s="1"/>
  <c r="AE192" i="37" s="1"/>
  <c r="A193" i="37"/>
  <c r="AD193" i="37" s="1"/>
  <c r="AE193" i="37" s="1"/>
  <c r="Y193" i="37" s="1"/>
  <c r="A194" i="37"/>
  <c r="AD194" i="37" s="1"/>
  <c r="AE194" i="37" s="1"/>
  <c r="Y194" i="37" s="1"/>
  <c r="A195" i="37"/>
  <c r="AD195" i="37" s="1"/>
  <c r="AE195" i="37" s="1"/>
  <c r="Y195" i="37" s="1"/>
  <c r="A196" i="37"/>
  <c r="AD196" i="37" s="1"/>
  <c r="AE196" i="37" s="1"/>
  <c r="A197" i="37"/>
  <c r="AD197" i="37" s="1"/>
  <c r="AE197" i="37" s="1"/>
  <c r="Y197" i="37" s="1"/>
  <c r="A198" i="37"/>
  <c r="AD198" i="37" s="1"/>
  <c r="AE198" i="37" s="1"/>
  <c r="Y198" i="37" s="1"/>
  <c r="A199" i="37"/>
  <c r="A200" i="37"/>
  <c r="AD200" i="37" s="1"/>
  <c r="AE200" i="37" s="1"/>
  <c r="A201" i="37"/>
  <c r="AD201" i="37" s="1"/>
  <c r="AE201" i="37" s="1"/>
  <c r="A202" i="37"/>
  <c r="AD202" i="37" s="1"/>
  <c r="AE202" i="37" s="1"/>
  <c r="Y202" i="37" s="1"/>
  <c r="A203" i="37"/>
  <c r="Z203" i="37" s="1"/>
  <c r="A204" i="37"/>
  <c r="AD204" i="37" s="1"/>
  <c r="AE204" i="37" s="1"/>
  <c r="A205" i="37"/>
  <c r="AD205" i="37" s="1"/>
  <c r="AE205" i="37" s="1"/>
  <c r="Y205" i="37" s="1"/>
  <c r="A206" i="37"/>
  <c r="AD206" i="37" s="1"/>
  <c r="AE206" i="37" s="1"/>
  <c r="A207" i="37"/>
  <c r="A208" i="37"/>
  <c r="AD208" i="37" s="1"/>
  <c r="AE208" i="37" s="1"/>
  <c r="A209" i="37"/>
  <c r="AD209" i="37" s="1"/>
  <c r="AE209" i="37" s="1"/>
  <c r="Y209" i="37" s="1"/>
  <c r="A210" i="37"/>
  <c r="A211" i="37"/>
  <c r="AD211" i="37" s="1"/>
  <c r="AE211" i="37" s="1"/>
  <c r="Y211" i="37" s="1"/>
  <c r="A212" i="37"/>
  <c r="AD212" i="37" s="1"/>
  <c r="AE212" i="37" s="1"/>
  <c r="A213" i="37"/>
  <c r="AD213" i="37" s="1"/>
  <c r="AE213" i="37" s="1"/>
  <c r="A214" i="37"/>
  <c r="AD214" i="37" s="1"/>
  <c r="AE214" i="37" s="1"/>
  <c r="Y214" i="37" s="1"/>
  <c r="A215" i="37"/>
  <c r="AD215" i="37" s="1"/>
  <c r="AE215" i="37" s="1"/>
  <c r="Y215" i="37" s="1"/>
  <c r="A216" i="37"/>
  <c r="AD216" i="37" s="1"/>
  <c r="AE216" i="37" s="1"/>
  <c r="A217" i="37"/>
  <c r="AD217" i="37" s="1"/>
  <c r="AE217" i="37" s="1"/>
  <c r="Y217" i="37" s="1"/>
  <c r="A218" i="37"/>
  <c r="A219" i="37"/>
  <c r="AD219" i="37" s="1"/>
  <c r="AE219" i="37" s="1"/>
  <c r="Y219" i="37" s="1"/>
  <c r="A220" i="37"/>
  <c r="AD220" i="37" s="1"/>
  <c r="AE220" i="37" s="1"/>
  <c r="A221" i="37"/>
  <c r="AD221" i="37" s="1"/>
  <c r="AE221" i="37" s="1"/>
  <c r="Y221" i="37" s="1"/>
  <c r="A222" i="37"/>
  <c r="A223" i="37"/>
  <c r="AD223" i="37" s="1"/>
  <c r="AE223" i="37" s="1"/>
  <c r="Y223" i="37" s="1"/>
  <c r="A224" i="37"/>
  <c r="AD224" i="37" s="1"/>
  <c r="AE224" i="37" s="1"/>
  <c r="A225" i="37"/>
  <c r="AD225" i="37" s="1"/>
  <c r="AE225" i="37" s="1"/>
  <c r="Y225" i="37" s="1"/>
  <c r="A226" i="37"/>
  <c r="AD226" i="37" s="1"/>
  <c r="AE226" i="37" s="1"/>
  <c r="Y226" i="37" s="1"/>
  <c r="A227" i="37"/>
  <c r="AD227" i="37" s="1"/>
  <c r="AE227" i="37" s="1"/>
  <c r="Y227" i="37" s="1"/>
  <c r="A228" i="37"/>
  <c r="AD228" i="37" s="1"/>
  <c r="AE228" i="37" s="1"/>
  <c r="A229" i="37"/>
  <c r="A230" i="37"/>
  <c r="A231" i="37"/>
  <c r="A232" i="37"/>
  <c r="A233" i="37"/>
  <c r="AD233" i="37" s="1"/>
  <c r="AE233" i="37" s="1"/>
  <c r="A234" i="37"/>
  <c r="A235" i="37"/>
  <c r="A236" i="37"/>
  <c r="AD236" i="37" s="1"/>
  <c r="AE236" i="37" s="1"/>
  <c r="A237" i="37"/>
  <c r="AD237" i="37" s="1"/>
  <c r="AE237" i="37" s="1"/>
  <c r="A238" i="37"/>
  <c r="AD238" i="37" s="1"/>
  <c r="AE238" i="37" s="1"/>
  <c r="Y238" i="37" s="1"/>
  <c r="A239" i="37"/>
  <c r="A240" i="37"/>
  <c r="A241" i="37"/>
  <c r="AD241" i="37" s="1"/>
  <c r="AE241" i="37" s="1"/>
  <c r="A242" i="37"/>
  <c r="AD242" i="37" s="1"/>
  <c r="AE242" i="37" s="1"/>
  <c r="Y242" i="37" s="1"/>
  <c r="A243" i="37"/>
  <c r="AD243" i="37" s="1"/>
  <c r="AE243" i="37" s="1"/>
  <c r="Y243" i="37" s="1"/>
  <c r="A244" i="37"/>
  <c r="AD244" i="37" s="1"/>
  <c r="AE244" i="37" s="1"/>
  <c r="A245" i="37"/>
  <c r="AD245" i="37" s="1"/>
  <c r="AE245" i="37" s="1"/>
  <c r="Y245" i="37" s="1"/>
  <c r="A246" i="37"/>
  <c r="AD246" i="37" s="1"/>
  <c r="AE246" i="37" s="1"/>
  <c r="A247" i="37"/>
  <c r="A248" i="37"/>
  <c r="AD248" i="37" s="1"/>
  <c r="AE248" i="37" s="1"/>
  <c r="A249" i="37"/>
  <c r="A250" i="37"/>
  <c r="A251" i="37"/>
  <c r="A252" i="37"/>
  <c r="AD252" i="37" s="1"/>
  <c r="AE252" i="37" s="1"/>
  <c r="A253" i="37"/>
  <c r="AD253" i="37" s="1"/>
  <c r="AE253" i="37" s="1"/>
  <c r="Y253" i="37" s="1"/>
  <c r="A254" i="37"/>
  <c r="A255" i="37"/>
  <c r="AD255" i="37" s="1"/>
  <c r="AE255" i="37" s="1"/>
  <c r="Y255" i="37" s="1"/>
  <c r="A256" i="37"/>
  <c r="AD256" i="37" s="1"/>
  <c r="AE256" i="37" s="1"/>
  <c r="A257" i="37"/>
  <c r="AD257" i="37" s="1"/>
  <c r="AE257" i="37" s="1"/>
  <c r="Y257" i="37" s="1"/>
  <c r="A258" i="37"/>
  <c r="A259" i="37"/>
  <c r="A260" i="37"/>
  <c r="AD260" i="37" s="1"/>
  <c r="AE260" i="37" s="1"/>
  <c r="A261" i="37"/>
  <c r="A262" i="37"/>
  <c r="A263" i="37"/>
  <c r="AD263" i="37" s="1"/>
  <c r="AE263" i="37" s="1"/>
  <c r="A264" i="37"/>
  <c r="A265" i="37"/>
  <c r="AD265" i="37" s="1"/>
  <c r="AE265" i="37" s="1"/>
  <c r="Y265" i="37" s="1"/>
  <c r="A266" i="37"/>
  <c r="AD266" i="37" s="1"/>
  <c r="AE266" i="37" s="1"/>
  <c r="Y266" i="37" s="1"/>
  <c r="A267" i="37"/>
  <c r="AD267" i="37" s="1"/>
  <c r="AE267" i="37" s="1"/>
  <c r="Y267" i="37" s="1"/>
  <c r="A268" i="37"/>
  <c r="A269" i="37"/>
  <c r="AD269" i="37" s="1"/>
  <c r="AE269" i="37" s="1"/>
  <c r="Y269" i="37" s="1"/>
  <c r="A270" i="37"/>
  <c r="AD270" i="37" s="1"/>
  <c r="AE270" i="37" s="1"/>
  <c r="A271" i="37"/>
  <c r="A272" i="37"/>
  <c r="A273" i="37"/>
  <c r="AD273" i="37" s="1"/>
  <c r="AE273" i="37" s="1"/>
  <c r="A274" i="37"/>
  <c r="AD274" i="37" s="1"/>
  <c r="AE274" i="37" s="1"/>
  <c r="Y274" i="37" s="1"/>
  <c r="A275" i="37"/>
  <c r="AD275" i="37" s="1"/>
  <c r="AE275" i="37" s="1"/>
  <c r="A276" i="37"/>
  <c r="A277" i="37"/>
  <c r="AD277" i="37" s="1"/>
  <c r="AE277" i="37" s="1"/>
  <c r="Y277" i="37" s="1"/>
  <c r="A278" i="37"/>
  <c r="A279" i="37"/>
  <c r="A280" i="37"/>
  <c r="AD280" i="37" s="1"/>
  <c r="AE280" i="37" s="1"/>
  <c r="A281" i="37"/>
  <c r="AD281" i="37" s="1"/>
  <c r="AE281" i="37" s="1"/>
  <c r="Y281" i="37" s="1"/>
  <c r="A282" i="37"/>
  <c r="A283" i="37"/>
  <c r="AD283" i="37" s="1"/>
  <c r="AE283" i="37" s="1"/>
  <c r="Y283" i="37" s="1"/>
  <c r="A284" i="37"/>
  <c r="A285" i="37"/>
  <c r="AD285" i="37" s="1"/>
  <c r="AE285" i="37" s="1"/>
  <c r="Y285" i="37" s="1"/>
  <c r="A286" i="37"/>
  <c r="A287" i="37"/>
  <c r="AD287" i="37" s="1"/>
  <c r="AE287" i="37" s="1"/>
  <c r="Y287" i="37" s="1"/>
  <c r="A288" i="37"/>
  <c r="AD288" i="37" s="1"/>
  <c r="AE288" i="37" s="1"/>
  <c r="A289" i="37"/>
  <c r="AD289" i="37" s="1"/>
  <c r="AE289" i="37" s="1"/>
  <c r="Y289" i="37" s="1"/>
  <c r="A290" i="37"/>
  <c r="A291" i="37"/>
  <c r="A292" i="37"/>
  <c r="AD292" i="37" s="1"/>
  <c r="AE292" i="37" s="1"/>
  <c r="A293" i="37"/>
  <c r="AD293" i="37" s="1"/>
  <c r="AE293" i="37" s="1"/>
  <c r="Y293" i="37" s="1"/>
  <c r="A294" i="37"/>
  <c r="AD294" i="37" s="1"/>
  <c r="AE294" i="37" s="1"/>
  <c r="Y294" i="37" s="1"/>
  <c r="A295" i="37"/>
  <c r="Z295" i="37" s="1"/>
  <c r="A296" i="37"/>
  <c r="AD296" i="37" s="1"/>
  <c r="AE296" i="37" s="1"/>
  <c r="A297" i="37"/>
  <c r="AD297" i="37" s="1"/>
  <c r="AE297" i="37" s="1"/>
  <c r="Y297" i="37" s="1"/>
  <c r="A298" i="37"/>
  <c r="A299" i="37"/>
  <c r="Z299" i="37" s="1"/>
  <c r="A300" i="37"/>
  <c r="AD300" i="37" s="1"/>
  <c r="AE300" i="37" s="1"/>
  <c r="A301" i="37"/>
  <c r="AD301" i="37" s="1"/>
  <c r="AE301" i="37" s="1"/>
  <c r="Y301" i="37" s="1"/>
  <c r="A302" i="37"/>
  <c r="A303" i="37"/>
  <c r="AD303" i="37" s="1"/>
  <c r="AE303" i="37" s="1"/>
  <c r="Y303" i="37" s="1"/>
  <c r="A304" i="37"/>
  <c r="AD304" i="37" s="1"/>
  <c r="AE304" i="37" s="1"/>
  <c r="A305" i="37"/>
  <c r="AD305" i="37" s="1"/>
  <c r="AE305" i="37" s="1"/>
  <c r="Y305" i="37" s="1"/>
  <c r="A306" i="37"/>
  <c r="AD306" i="37" s="1"/>
  <c r="AE306" i="37" s="1"/>
  <c r="Y306" i="37" s="1"/>
  <c r="A307" i="37"/>
  <c r="A308" i="37"/>
  <c r="AD308" i="37" s="1"/>
  <c r="AE308" i="37" s="1"/>
  <c r="A309" i="37"/>
  <c r="AD309" i="37" s="1"/>
  <c r="AE309" i="37" s="1"/>
  <c r="Y309" i="37" s="1"/>
  <c r="A310" i="37"/>
  <c r="A311" i="37"/>
  <c r="Z311" i="37" s="1"/>
  <c r="A312" i="37"/>
  <c r="AD312" i="37" s="1"/>
  <c r="AE312" i="37" s="1"/>
  <c r="A313" i="37"/>
  <c r="AD313" i="37" s="1"/>
  <c r="AE313" i="37" s="1"/>
  <c r="Y313" i="37" s="1"/>
  <c r="A314" i="37"/>
  <c r="A315" i="37"/>
  <c r="AD315" i="37" s="1"/>
  <c r="AE315" i="37" s="1"/>
  <c r="Y315" i="37" s="1"/>
  <c r="A316" i="37"/>
  <c r="AD316" i="37" s="1"/>
  <c r="AE316" i="37" s="1"/>
  <c r="A317" i="37"/>
  <c r="AD317" i="37" s="1"/>
  <c r="AE317" i="37" s="1"/>
  <c r="Y317" i="37" s="1"/>
  <c r="A318" i="37"/>
  <c r="A319" i="37"/>
  <c r="AD319" i="37" s="1"/>
  <c r="AE319" i="37" s="1"/>
  <c r="Y319" i="37" s="1"/>
  <c r="A320" i="37"/>
  <c r="AD320" i="37" s="1"/>
  <c r="AE320" i="37" s="1"/>
  <c r="A321" i="37"/>
  <c r="AD321" i="37" s="1"/>
  <c r="AE321" i="37" s="1"/>
  <c r="Y321" i="37" s="1"/>
  <c r="A322" i="37"/>
  <c r="A323" i="37"/>
  <c r="A324" i="37"/>
  <c r="AD324" i="37" s="1"/>
  <c r="A325" i="37"/>
  <c r="A326" i="37"/>
  <c r="A327" i="37"/>
  <c r="A328" i="37"/>
  <c r="AD328" i="37" s="1"/>
  <c r="AE328" i="37" s="1"/>
  <c r="A329" i="37"/>
  <c r="AD329" i="37" s="1"/>
  <c r="AE329" i="37" s="1"/>
  <c r="Y329" i="37" s="1"/>
  <c r="A330" i="37"/>
  <c r="A331" i="37"/>
  <c r="AD331" i="37" s="1"/>
  <c r="A332" i="37"/>
  <c r="A333" i="37"/>
  <c r="AD333" i="37" s="1"/>
  <c r="AE333" i="37" s="1"/>
  <c r="A334" i="37"/>
  <c r="A335" i="37"/>
  <c r="AD335" i="37" s="1"/>
  <c r="A336" i="37"/>
  <c r="A337" i="37"/>
  <c r="AD337" i="37" s="1"/>
  <c r="AE337" i="37" s="1"/>
  <c r="A338" i="37"/>
  <c r="A339" i="37"/>
  <c r="A340" i="37"/>
  <c r="A341" i="37"/>
  <c r="AD341" i="37" s="1"/>
  <c r="AE341" i="37" s="1"/>
  <c r="A342" i="37"/>
  <c r="A343" i="37"/>
  <c r="AD343" i="37" s="1"/>
  <c r="A344" i="37"/>
  <c r="A345" i="37"/>
  <c r="AD345" i="37" s="1"/>
  <c r="AE345" i="37" s="1"/>
  <c r="A346" i="37"/>
  <c r="A347" i="37"/>
  <c r="A348" i="37"/>
  <c r="A349" i="37"/>
  <c r="AD349" i="37" s="1"/>
  <c r="AE349" i="37" s="1"/>
  <c r="A350" i="37"/>
  <c r="A351" i="37"/>
  <c r="AD351" i="37" s="1"/>
  <c r="A352" i="37"/>
  <c r="A353" i="37"/>
  <c r="AD353" i="37" s="1"/>
  <c r="AE353" i="37" s="1"/>
  <c r="A354" i="37"/>
  <c r="A355" i="37"/>
  <c r="A356" i="37"/>
  <c r="A357" i="37"/>
  <c r="AD357" i="37" s="1"/>
  <c r="AE357" i="37" s="1"/>
  <c r="A358" i="37"/>
  <c r="A359" i="37"/>
  <c r="Z359" i="37" s="1"/>
  <c r="A360" i="37"/>
  <c r="AD360" i="37" s="1"/>
  <c r="AE360" i="37" s="1"/>
  <c r="A361" i="37"/>
  <c r="AD361" i="37" s="1"/>
  <c r="AE361" i="37" s="1"/>
  <c r="Y361" i="37" s="1"/>
  <c r="A362" i="37"/>
  <c r="A363" i="37"/>
  <c r="Z363" i="37" s="1"/>
  <c r="A364" i="37"/>
  <c r="AD364" i="37" s="1"/>
  <c r="AE364" i="37" s="1"/>
  <c r="A365" i="37"/>
  <c r="AD365" i="37" s="1"/>
  <c r="AE365" i="37" s="1"/>
  <c r="A366" i="37"/>
  <c r="A367" i="37"/>
  <c r="AD367" i="37" s="1"/>
  <c r="A368" i="37"/>
  <c r="A369" i="37"/>
  <c r="AD369" i="37" s="1"/>
  <c r="AE369" i="37" s="1"/>
  <c r="Y369" i="37" s="1"/>
  <c r="A370" i="37"/>
  <c r="AD370" i="37" s="1"/>
  <c r="AE370" i="37" s="1"/>
  <c r="Y370" i="37" s="1"/>
  <c r="A371" i="37"/>
  <c r="A372" i="37"/>
  <c r="AD372" i="37" s="1"/>
  <c r="A373" i="37"/>
  <c r="A374" i="37"/>
  <c r="AD374" i="37" s="1"/>
  <c r="AE374" i="37" s="1"/>
  <c r="Y374" i="37" s="1"/>
  <c r="A375" i="37"/>
  <c r="AD375" i="37" s="1"/>
  <c r="A376" i="37"/>
  <c r="A377" i="37"/>
  <c r="AD377" i="37" s="1"/>
  <c r="AE377" i="37" s="1"/>
  <c r="Y377" i="37" s="1"/>
  <c r="A378" i="37"/>
  <c r="A379" i="37"/>
  <c r="A380" i="37"/>
  <c r="AD380" i="37" s="1"/>
  <c r="AE380" i="37" s="1"/>
  <c r="A381" i="37"/>
  <c r="AD381" i="37" s="1"/>
  <c r="AE381" i="37" s="1"/>
  <c r="A382" i="37"/>
  <c r="A383" i="37"/>
  <c r="A384" i="37"/>
  <c r="AD384" i="37" s="1"/>
  <c r="AE384" i="37" s="1"/>
  <c r="A385" i="37"/>
  <c r="AD385" i="37" s="1"/>
  <c r="AE385" i="37" s="1"/>
  <c r="Y385" i="37" s="1"/>
  <c r="A386" i="37"/>
  <c r="A387" i="37"/>
  <c r="A388" i="37"/>
  <c r="AD388" i="37" s="1"/>
  <c r="AE388" i="37" s="1"/>
  <c r="A389" i="37"/>
  <c r="AD389" i="37" s="1"/>
  <c r="AE389" i="37" s="1"/>
  <c r="A390" i="37"/>
  <c r="AD390" i="37" s="1"/>
  <c r="AE390" i="37" s="1"/>
  <c r="Y390" i="37" s="1"/>
  <c r="A391" i="37"/>
  <c r="A392" i="37"/>
  <c r="AD392" i="37" s="1"/>
  <c r="AE392" i="37" s="1"/>
  <c r="A393" i="37"/>
  <c r="AD393" i="37" s="1"/>
  <c r="AE393" i="37" s="1"/>
  <c r="Y393" i="37" s="1"/>
  <c r="A394" i="37"/>
  <c r="AD394" i="37" s="1"/>
  <c r="AE394" i="37" s="1"/>
  <c r="A395" i="37"/>
  <c r="AD395" i="37" s="1"/>
  <c r="AE395" i="37" s="1"/>
  <c r="A396" i="37"/>
  <c r="AD396" i="37" s="1"/>
  <c r="AE396" i="37" s="1"/>
  <c r="A397" i="37"/>
  <c r="AD397" i="37" s="1"/>
  <c r="AE397" i="37" s="1"/>
  <c r="Y397" i="37" s="1"/>
  <c r="A398" i="37"/>
  <c r="A399" i="37"/>
  <c r="A400" i="37"/>
  <c r="AD400" i="37" s="1"/>
  <c r="AE400" i="37" s="1"/>
  <c r="A401" i="37"/>
  <c r="AD401" i="37" s="1"/>
  <c r="AE401" i="37" s="1"/>
  <c r="Y401" i="37" s="1"/>
  <c r="A402" i="37"/>
  <c r="AD402" i="37" s="1"/>
  <c r="AE402" i="37" s="1"/>
  <c r="A403" i="37"/>
  <c r="A404" i="37"/>
  <c r="AD404" i="37" s="1"/>
  <c r="AE404" i="37" s="1"/>
  <c r="A405" i="37"/>
  <c r="AD405" i="37" s="1"/>
  <c r="AE405" i="37" s="1"/>
  <c r="A406" i="37"/>
  <c r="A407" i="37"/>
  <c r="Z407" i="37" s="1"/>
  <c r="A408" i="37"/>
  <c r="AD408" i="37" s="1"/>
  <c r="AE408" i="37" s="1"/>
  <c r="A409" i="37"/>
  <c r="AD409" i="37" s="1"/>
  <c r="AE409" i="37" s="1"/>
  <c r="A410" i="37"/>
  <c r="A411" i="37"/>
  <c r="A412" i="37"/>
  <c r="AD412" i="37" s="1"/>
  <c r="AE412" i="37" s="1"/>
  <c r="A413" i="37"/>
  <c r="A414" i="37"/>
  <c r="AD414" i="37" s="1"/>
  <c r="AE414" i="37" s="1"/>
  <c r="Y414" i="37" s="1"/>
  <c r="A415" i="37"/>
  <c r="Z415" i="37" s="1"/>
  <c r="A416" i="37"/>
  <c r="AD416" i="37" s="1"/>
  <c r="AE416" i="37" s="1"/>
  <c r="A417" i="37"/>
  <c r="AD417" i="37" s="1"/>
  <c r="AE417" i="37" s="1"/>
  <c r="Y417" i="37" s="1"/>
  <c r="A418" i="37"/>
  <c r="AD418" i="37" s="1"/>
  <c r="AE418" i="37" s="1"/>
  <c r="Y418" i="37" s="1"/>
  <c r="A419" i="37"/>
  <c r="Z419" i="37" s="1"/>
  <c r="A420" i="37"/>
  <c r="AD420" i="37" s="1"/>
  <c r="AE420" i="37" s="1"/>
  <c r="A421" i="37"/>
  <c r="AD421" i="37" s="1"/>
  <c r="AE421" i="37" s="1"/>
  <c r="Y421" i="37" s="1"/>
  <c r="A422" i="37"/>
  <c r="A423" i="37"/>
  <c r="A424" i="37"/>
  <c r="AD424" i="37" s="1"/>
  <c r="AE424" i="37" s="1"/>
  <c r="A425" i="37"/>
  <c r="AD425" i="37" s="1"/>
  <c r="AE425" i="37" s="1"/>
  <c r="Y425" i="37" s="1"/>
  <c r="A426" i="37"/>
  <c r="A427" i="37"/>
  <c r="A428" i="37"/>
  <c r="AD428" i="37" s="1"/>
  <c r="AE428" i="37" s="1"/>
  <c r="Y428" i="37" s="1"/>
  <c r="A429" i="37"/>
  <c r="AD429" i="37" s="1"/>
  <c r="AE429" i="37" s="1"/>
  <c r="A430" i="37"/>
  <c r="AD430" i="37" s="1"/>
  <c r="AE430" i="37" s="1"/>
  <c r="A431" i="37"/>
  <c r="A432" i="37"/>
  <c r="A433" i="37"/>
  <c r="AD433" i="37" s="1"/>
  <c r="AE433" i="37" s="1"/>
  <c r="Y433" i="37" s="1"/>
  <c r="A434" i="37"/>
  <c r="AD434" i="37" s="1"/>
  <c r="AE434" i="37" s="1"/>
  <c r="Y434" i="37" s="1"/>
  <c r="A435" i="37"/>
  <c r="AD435" i="37" s="1"/>
  <c r="AE435" i="37" s="1"/>
  <c r="A436" i="37"/>
  <c r="A437" i="37"/>
  <c r="AD437" i="37" s="1"/>
  <c r="AE437" i="37" s="1"/>
  <c r="Y437" i="37" s="1"/>
  <c r="A438" i="37"/>
  <c r="AD438" i="37" s="1"/>
  <c r="AE438" i="37" s="1"/>
  <c r="Y438" i="37" s="1"/>
  <c r="A439" i="37"/>
  <c r="AD439" i="37" s="1"/>
  <c r="AE439" i="37" s="1"/>
  <c r="A440" i="37"/>
  <c r="A441" i="37"/>
  <c r="A442" i="37"/>
  <c r="A443" i="37"/>
  <c r="AD443" i="37" s="1"/>
  <c r="AE443" i="37" s="1"/>
  <c r="A444" i="37"/>
  <c r="A445" i="37"/>
  <c r="A446" i="37"/>
  <c r="AD446" i="37" s="1"/>
  <c r="AE446" i="37" s="1"/>
  <c r="A447" i="37"/>
  <c r="A448" i="37"/>
  <c r="AD448" i="37" s="1"/>
  <c r="AE448" i="37" s="1"/>
  <c r="A449" i="37"/>
  <c r="AD449" i="37" s="1"/>
  <c r="AE449" i="37" s="1"/>
  <c r="Y449" i="37" s="1"/>
  <c r="A450" i="37"/>
  <c r="AD450" i="37" s="1"/>
  <c r="AE450" i="37" s="1"/>
  <c r="A451" i="37"/>
  <c r="A452" i="37"/>
  <c r="AD452" i="37" s="1"/>
  <c r="AE452" i="37" s="1"/>
  <c r="A453" i="37"/>
  <c r="A454" i="37"/>
  <c r="AD454" i="37" s="1"/>
  <c r="AE454" i="37" s="1"/>
  <c r="A455" i="37"/>
  <c r="A456" i="37"/>
  <c r="AD456" i="37" s="1"/>
  <c r="AE456" i="37" s="1"/>
  <c r="A457" i="37"/>
  <c r="AD457" i="37" s="1"/>
  <c r="AE457" i="37" s="1"/>
  <c r="A458" i="37"/>
  <c r="A459" i="37"/>
  <c r="AD459" i="37" s="1"/>
  <c r="AE459" i="37" s="1"/>
  <c r="Y459" i="37" s="1"/>
  <c r="A460" i="37"/>
  <c r="AD460" i="37" s="1"/>
  <c r="AE460" i="37" s="1"/>
  <c r="A461" i="37"/>
  <c r="AD461" i="37" s="1"/>
  <c r="AE461" i="37" s="1"/>
  <c r="Y461" i="37" s="1"/>
  <c r="A462" i="37"/>
  <c r="A463" i="37"/>
  <c r="A464" i="37"/>
  <c r="AD464" i="37" s="1"/>
  <c r="AE464" i="37" s="1"/>
  <c r="Y464" i="37" s="1"/>
  <c r="A465" i="37"/>
  <c r="AD465" i="37" s="1"/>
  <c r="AE465" i="37" s="1"/>
  <c r="Y465" i="37" s="1"/>
  <c r="A466" i="37"/>
  <c r="AD466" i="37" s="1"/>
  <c r="AE466" i="37" s="1"/>
  <c r="Y466" i="37" s="1"/>
  <c r="A467" i="37"/>
  <c r="AD467" i="37" s="1"/>
  <c r="AE467" i="37" s="1"/>
  <c r="Y467" i="37" s="1"/>
  <c r="A468" i="37"/>
  <c r="AD468" i="37" s="1"/>
  <c r="AE468" i="37" s="1"/>
  <c r="Y468" i="37" s="1"/>
  <c r="A469" i="37"/>
  <c r="AD469" i="37" s="1"/>
  <c r="AE469" i="37" s="1"/>
  <c r="Y469" i="37" s="1"/>
  <c r="A470" i="37"/>
  <c r="AD470" i="37" s="1"/>
  <c r="AE470" i="37" s="1"/>
  <c r="Y470" i="37" s="1"/>
  <c r="A471" i="37"/>
  <c r="A472" i="37"/>
  <c r="AD472" i="37" s="1"/>
  <c r="AE472" i="37" s="1"/>
  <c r="Y472" i="37" s="1"/>
  <c r="A473" i="37"/>
  <c r="AD473" i="37" s="1"/>
  <c r="AE473" i="37" s="1"/>
  <c r="Y473" i="37" s="1"/>
  <c r="A474" i="37"/>
  <c r="A475" i="37"/>
  <c r="AD475" i="37" s="1"/>
  <c r="AE475" i="37" s="1"/>
  <c r="Y475" i="37" s="1"/>
  <c r="A476" i="37"/>
  <c r="AD476" i="37" s="1"/>
  <c r="AE476" i="37" s="1"/>
  <c r="Y476" i="37" s="1"/>
  <c r="A477" i="37"/>
  <c r="AD477" i="37" s="1"/>
  <c r="AE477" i="37" s="1"/>
  <c r="Y477" i="37" s="1"/>
  <c r="A478" i="37"/>
  <c r="AD478" i="37" s="1"/>
  <c r="AE478" i="37" s="1"/>
  <c r="A479" i="37"/>
  <c r="A480" i="37"/>
  <c r="AD480" i="37" s="1"/>
  <c r="AE480" i="37" s="1"/>
  <c r="Y480" i="37" s="1"/>
  <c r="A481" i="37"/>
  <c r="AD481" i="37" s="1"/>
  <c r="AE481" i="37" s="1"/>
  <c r="Y481" i="37" s="1"/>
  <c r="A482" i="37"/>
  <c r="AD482" i="37" s="1"/>
  <c r="AE482" i="37" s="1"/>
  <c r="Y482" i="37" s="1"/>
  <c r="A483" i="37"/>
  <c r="A484" i="37"/>
  <c r="AD484" i="37" s="1"/>
  <c r="AE484" i="37" s="1"/>
  <c r="Y484" i="37" s="1"/>
  <c r="A485" i="37"/>
  <c r="AD485" i="37" s="1"/>
  <c r="AE485" i="37" s="1"/>
  <c r="Y485" i="37" s="1"/>
  <c r="A486" i="37"/>
  <c r="A487" i="37"/>
  <c r="AD487" i="37" s="1"/>
  <c r="AE487" i="37" s="1"/>
  <c r="Y487" i="37" s="1"/>
  <c r="A488" i="37"/>
  <c r="AD488" i="37" s="1"/>
  <c r="AE488" i="37" s="1"/>
  <c r="Y488" i="37" s="1"/>
  <c r="A489" i="37"/>
  <c r="AD489" i="37" s="1"/>
  <c r="AE489" i="37" s="1"/>
  <c r="Y489" i="37" s="1"/>
  <c r="A490" i="37"/>
  <c r="AD490" i="37" s="1"/>
  <c r="AE490" i="37" s="1"/>
  <c r="A491" i="37"/>
  <c r="A492" i="37"/>
  <c r="AD492" i="37" s="1"/>
  <c r="AE492" i="37" s="1"/>
  <c r="Y492" i="37" s="1"/>
  <c r="A493" i="37"/>
  <c r="AD493" i="37" s="1"/>
  <c r="AE493" i="37" s="1"/>
  <c r="Y493" i="37" s="1"/>
  <c r="A494" i="37"/>
  <c r="AD494" i="37" s="1"/>
  <c r="AE494" i="37" s="1"/>
  <c r="Y494" i="37" s="1"/>
  <c r="A495" i="37"/>
  <c r="AD495" i="37" s="1"/>
  <c r="AE495" i="37" s="1"/>
  <c r="Y495" i="37" s="1"/>
  <c r="A496" i="37"/>
  <c r="AD496" i="37" s="1"/>
  <c r="AE496" i="37" s="1"/>
  <c r="A497" i="37"/>
  <c r="A498" i="37"/>
  <c r="AD498" i="37" s="1"/>
  <c r="AE498" i="37" s="1"/>
  <c r="Y498" i="37" s="1"/>
  <c r="A499" i="37"/>
  <c r="A500" i="37"/>
  <c r="AD500" i="37" s="1"/>
  <c r="AE500" i="37" s="1"/>
  <c r="Y500" i="37" s="1"/>
  <c r="A501" i="37"/>
  <c r="AD501" i="37" s="1"/>
  <c r="AE501" i="37" s="1"/>
  <c r="A502" i="37"/>
  <c r="A503" i="37"/>
  <c r="A504" i="37"/>
  <c r="A505" i="37"/>
  <c r="AD505" i="37" s="1"/>
  <c r="AE505" i="37" s="1"/>
  <c r="Y505" i="37" s="1"/>
  <c r="A506" i="37"/>
  <c r="A507" i="37"/>
  <c r="AD507" i="37" s="1"/>
  <c r="AE507" i="37" s="1"/>
  <c r="A508" i="37"/>
  <c r="A509" i="37"/>
  <c r="AD509" i="37" s="1"/>
  <c r="AE509" i="37" s="1"/>
  <c r="Y509" i="37" s="1"/>
  <c r="A510" i="37"/>
  <c r="AD510" i="37" s="1"/>
  <c r="AE510" i="37" s="1"/>
  <c r="Y510" i="37" s="1"/>
  <c r="A511" i="37"/>
  <c r="AD511" i="37" s="1"/>
  <c r="AE511" i="37" s="1"/>
  <c r="Y511" i="37" s="1"/>
  <c r="A512" i="37"/>
  <c r="AD512" i="37" s="1"/>
  <c r="AE512" i="37" s="1"/>
  <c r="Y512" i="37" s="1"/>
  <c r="A513" i="37"/>
  <c r="AD513" i="37" s="1"/>
  <c r="AE513" i="37" s="1"/>
  <c r="Y513" i="37" s="1"/>
  <c r="A514" i="37"/>
  <c r="A515" i="37"/>
  <c r="Z515" i="37" s="1"/>
  <c r="A516" i="37"/>
  <c r="AD516" i="37" s="1"/>
  <c r="AE516" i="37" s="1"/>
  <c r="Y516" i="37" s="1"/>
  <c r="A517" i="37"/>
  <c r="AD517" i="37" s="1"/>
  <c r="AE517" i="37" s="1"/>
  <c r="Y517" i="37" s="1"/>
  <c r="A518" i="37"/>
  <c r="AD518" i="37" s="1"/>
  <c r="AE518" i="37" s="1"/>
  <c r="Y518" i="37" s="1"/>
  <c r="A519" i="37"/>
  <c r="Z519" i="37" s="1"/>
  <c r="A520" i="37"/>
  <c r="AD520" i="37" s="1"/>
  <c r="AE520" i="37" s="1"/>
  <c r="Y520" i="37" s="1"/>
  <c r="A521" i="37"/>
  <c r="AD521" i="37" s="1"/>
  <c r="AE521" i="37" s="1"/>
  <c r="Y521" i="37" s="1"/>
  <c r="A522" i="37"/>
  <c r="AD522" i="37" s="1"/>
  <c r="AE522" i="37" s="1"/>
  <c r="A523" i="37"/>
  <c r="A524" i="37"/>
  <c r="AD524" i="37" s="1"/>
  <c r="AE524" i="37" s="1"/>
  <c r="A525" i="37"/>
  <c r="AD525" i="37" s="1"/>
  <c r="AE525" i="37" s="1"/>
  <c r="Y525" i="37" s="1"/>
  <c r="A526" i="37"/>
  <c r="A527" i="37"/>
  <c r="A528" i="37"/>
  <c r="AD528" i="37" s="1"/>
  <c r="AE528" i="37" s="1"/>
  <c r="A529" i="37"/>
  <c r="AD529" i="37" s="1"/>
  <c r="AE529" i="37" s="1"/>
  <c r="Y529" i="37" s="1"/>
  <c r="A530" i="37"/>
  <c r="A531" i="37"/>
  <c r="A532" i="37"/>
  <c r="AD532" i="37" s="1"/>
  <c r="AE532" i="37" s="1"/>
  <c r="A533" i="37"/>
  <c r="AD533" i="37" s="1"/>
  <c r="AE533" i="37" s="1"/>
  <c r="Y533" i="37" s="1"/>
  <c r="A534" i="37"/>
  <c r="AD534" i="37" s="1"/>
  <c r="AE534" i="37" s="1"/>
  <c r="A535" i="37"/>
  <c r="A536" i="37"/>
  <c r="AD536" i="37" s="1"/>
  <c r="AE536" i="37" s="1"/>
  <c r="A537" i="37"/>
  <c r="AD537" i="37" s="1"/>
  <c r="AE537" i="37" s="1"/>
  <c r="Y537" i="37" s="1"/>
  <c r="A538" i="37"/>
  <c r="AD538" i="37" s="1"/>
  <c r="AE538" i="37" s="1"/>
  <c r="A539" i="37"/>
  <c r="A540" i="37"/>
  <c r="AD540" i="37" s="1"/>
  <c r="AE540" i="37" s="1"/>
  <c r="A541" i="37"/>
  <c r="AD541" i="37" s="1"/>
  <c r="AE541" i="37" s="1"/>
  <c r="Y541" i="37" s="1"/>
  <c r="A542" i="37"/>
  <c r="A543" i="37"/>
  <c r="A544" i="37"/>
  <c r="AD544" i="37" s="1"/>
  <c r="AE544" i="37" s="1"/>
  <c r="A545" i="37"/>
  <c r="AD545" i="37" s="1"/>
  <c r="AE545" i="37" s="1"/>
  <c r="Y545" i="37" s="1"/>
  <c r="A546" i="37"/>
  <c r="A547" i="37"/>
  <c r="A548" i="37"/>
  <c r="AD548" i="37" s="1"/>
  <c r="AE548" i="37" s="1"/>
  <c r="A549" i="37"/>
  <c r="AD549" i="37" s="1"/>
  <c r="AE549" i="37" s="1"/>
  <c r="Y549" i="37" s="1"/>
  <c r="A550" i="37"/>
  <c r="AD550" i="37" s="1"/>
  <c r="AE550" i="37" s="1"/>
  <c r="A551" i="37"/>
  <c r="A552" i="37"/>
  <c r="AD552" i="37" s="1"/>
  <c r="AE552" i="37" s="1"/>
  <c r="A553" i="37"/>
  <c r="AD553" i="37" s="1"/>
  <c r="A555" i="37"/>
  <c r="AD555" i="37" s="1"/>
  <c r="AE555" i="37" s="1"/>
  <c r="A556" i="37"/>
  <c r="A557" i="37"/>
  <c r="A558" i="37"/>
  <c r="AD558" i="37" s="1"/>
  <c r="AE558" i="37" s="1"/>
  <c r="A559" i="37"/>
  <c r="A560" i="37"/>
  <c r="A561" i="37"/>
  <c r="AD561" i="37" s="1"/>
  <c r="A562" i="37"/>
  <c r="A563" i="37"/>
  <c r="AD563" i="37" s="1"/>
  <c r="A564" i="37"/>
  <c r="A565" i="37"/>
  <c r="A566" i="37"/>
  <c r="A567" i="37"/>
  <c r="A568" i="37"/>
  <c r="A569" i="37"/>
  <c r="A570" i="37"/>
  <c r="AD570" i="37" s="1"/>
  <c r="A571" i="37"/>
  <c r="A572" i="37"/>
  <c r="A573" i="37"/>
  <c r="AD573" i="37" s="1"/>
  <c r="AE573" i="37" s="1"/>
  <c r="Y573" i="37" s="1"/>
  <c r="A574" i="37"/>
  <c r="AD574" i="37" s="1"/>
  <c r="AE574" i="37" s="1"/>
  <c r="A575" i="37"/>
  <c r="A576" i="37"/>
  <c r="AD576" i="37" s="1"/>
  <c r="AE576" i="37" s="1"/>
  <c r="A577" i="37"/>
  <c r="AD577" i="37" s="1"/>
  <c r="AE577" i="37" s="1"/>
  <c r="Y577" i="37" s="1"/>
  <c r="A578" i="37"/>
  <c r="AD578" i="37" s="1"/>
  <c r="AE578" i="37" s="1"/>
  <c r="Y578" i="37" s="1"/>
  <c r="A579" i="37"/>
  <c r="AD579" i="37" s="1"/>
  <c r="AE579" i="37" s="1"/>
  <c r="Y579" i="37" s="1"/>
  <c r="A580" i="37"/>
  <c r="AD580" i="37" s="1"/>
  <c r="AE580" i="37" s="1"/>
  <c r="A581" i="37"/>
  <c r="AD581" i="37" s="1"/>
  <c r="AE581" i="37" s="1"/>
  <c r="Y581" i="37" s="1"/>
  <c r="A582" i="37"/>
  <c r="AD582" i="37" s="1"/>
  <c r="AE582" i="37" s="1"/>
  <c r="A583" i="37"/>
  <c r="AD583" i="37" s="1"/>
  <c r="AE583" i="37" s="1"/>
  <c r="Y583" i="37" s="1"/>
  <c r="A584" i="37"/>
  <c r="AD584" i="37" s="1"/>
  <c r="AE584" i="37" s="1"/>
  <c r="A585" i="37"/>
  <c r="AD585" i="37" s="1"/>
  <c r="AE585" i="37" s="1"/>
  <c r="Y585" i="37" s="1"/>
  <c r="A3" i="37"/>
  <c r="AD3" i="37" s="1"/>
  <c r="AE3" i="37" s="1"/>
  <c r="Y3" i="37" s="1"/>
  <c r="Y60" i="37"/>
  <c r="Y113" i="37"/>
  <c r="Y201" i="37"/>
  <c r="Y273" i="37"/>
  <c r="Y288" i="37"/>
  <c r="Y296" i="37"/>
  <c r="Y312" i="37"/>
  <c r="Y320" i="37"/>
  <c r="Y364" i="37"/>
  <c r="Y365" i="37"/>
  <c r="Y380" i="37"/>
  <c r="Y402" i="37"/>
  <c r="Y405" i="37"/>
  <c r="Y420" i="37"/>
  <c r="Y429" i="37"/>
  <c r="Y446" i="37"/>
  <c r="Y450" i="37"/>
  <c r="Y460" i="37"/>
  <c r="Y490" i="37"/>
  <c r="Y496" i="37"/>
  <c r="Y28" i="37"/>
  <c r="Y32" i="37"/>
  <c r="Y37" i="37"/>
  <c r="Y38" i="37"/>
  <c r="Y40" i="37"/>
  <c r="Y44" i="37"/>
  <c r="Y50" i="37"/>
  <c r="Y52"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489" i="37"/>
  <c r="B490" i="37"/>
  <c r="B491" i="37"/>
  <c r="B492" i="37"/>
  <c r="B493" i="37"/>
  <c r="B494" i="37"/>
  <c r="B495" i="37"/>
  <c r="B496" i="37"/>
  <c r="B497" i="37"/>
  <c r="B498" i="37"/>
  <c r="B499" i="37"/>
  <c r="B500" i="37"/>
  <c r="B501" i="37"/>
  <c r="B502" i="37"/>
  <c r="B503" i="37"/>
  <c r="B504" i="37"/>
  <c r="B505" i="37"/>
  <c r="B506" i="37"/>
  <c r="B507" i="37"/>
  <c r="B508" i="37"/>
  <c r="B509" i="37"/>
  <c r="B510" i="37"/>
  <c r="B511" i="37"/>
  <c r="B512" i="37"/>
  <c r="B513" i="37"/>
  <c r="B514" i="37"/>
  <c r="B515" i="37"/>
  <c r="B516" i="37"/>
  <c r="B517" i="37"/>
  <c r="B518" i="37"/>
  <c r="B519" i="37"/>
  <c r="B520" i="37"/>
  <c r="B521" i="37"/>
  <c r="B522" i="37"/>
  <c r="B523" i="37"/>
  <c r="B524" i="37"/>
  <c r="B525" i="37"/>
  <c r="B526" i="37"/>
  <c r="B527" i="37"/>
  <c r="B528" i="37"/>
  <c r="B529" i="37"/>
  <c r="B530" i="37"/>
  <c r="B531" i="37"/>
  <c r="B532" i="37"/>
  <c r="B533" i="37"/>
  <c r="B534" i="37"/>
  <c r="B535" i="37"/>
  <c r="B536" i="37"/>
  <c r="B537" i="37"/>
  <c r="B538" i="37"/>
  <c r="B539" i="37"/>
  <c r="B540" i="37"/>
  <c r="B541" i="37"/>
  <c r="B542" i="37"/>
  <c r="B543" i="37"/>
  <c r="B544" i="37"/>
  <c r="B545" i="37"/>
  <c r="B546" i="37"/>
  <c r="B547" i="37"/>
  <c r="B548" i="37"/>
  <c r="B549" i="37"/>
  <c r="B550" i="37"/>
  <c r="B551" i="37"/>
  <c r="B552" i="37"/>
  <c r="B553" i="37"/>
  <c r="B554" i="37"/>
  <c r="B555" i="37"/>
  <c r="B556" i="37"/>
  <c r="B557" i="37"/>
  <c r="B558" i="37"/>
  <c r="B559" i="37"/>
  <c r="B560" i="37"/>
  <c r="B561" i="37"/>
  <c r="B562" i="37"/>
  <c r="B563" i="37"/>
  <c r="B564" i="37"/>
  <c r="B565" i="37"/>
  <c r="B566" i="37"/>
  <c r="B567" i="37"/>
  <c r="B568" i="37"/>
  <c r="B569" i="37"/>
  <c r="B570" i="37"/>
  <c r="B571" i="37"/>
  <c r="B572" i="37"/>
  <c r="B573" i="37"/>
  <c r="B574" i="37"/>
  <c r="B575" i="37"/>
  <c r="B576" i="37"/>
  <c r="B577" i="37"/>
  <c r="B578" i="37"/>
  <c r="B579" i="37"/>
  <c r="B580" i="37"/>
  <c r="B581" i="37"/>
  <c r="B582" i="37"/>
  <c r="B583" i="37"/>
  <c r="B584" i="37"/>
  <c r="B585" i="37"/>
  <c r="B8" i="37"/>
  <c r="B9" i="37"/>
  <c r="B10" i="37"/>
  <c r="B11" i="37"/>
  <c r="B12" i="37"/>
  <c r="B13" i="37"/>
  <c r="B14" i="37"/>
  <c r="B15" i="37"/>
  <c r="B16" i="37"/>
  <c r="B17" i="37"/>
  <c r="B18" i="37"/>
  <c r="B19" i="37"/>
  <c r="B20" i="37"/>
  <c r="B21" i="37"/>
  <c r="B22" i="37"/>
  <c r="B23" i="37"/>
  <c r="B24" i="37"/>
  <c r="B3" i="37"/>
  <c r="B4" i="37"/>
  <c r="B5" i="37"/>
  <c r="B6" i="37"/>
  <c r="B7" i="37"/>
  <c r="Z37" i="37"/>
  <c r="Z38" i="37"/>
  <c r="Z40" i="37"/>
  <c r="Z44" i="37"/>
  <c r="Z50" i="37"/>
  <c r="Z52" i="37"/>
  <c r="Z60" i="37"/>
  <c r="Z64" i="37"/>
  <c r="Y64" i="37"/>
  <c r="Z73" i="37"/>
  <c r="Z76" i="37"/>
  <c r="Z77" i="37" s="1"/>
  <c r="Z78" i="37" s="1"/>
  <c r="Y76" i="37"/>
  <c r="Z98" i="37"/>
  <c r="Z106" i="37"/>
  <c r="Z108" i="37"/>
  <c r="Y108" i="37"/>
  <c r="Z110" i="37"/>
  <c r="Z112" i="37"/>
  <c r="Y112" i="37"/>
  <c r="Z114" i="37"/>
  <c r="Z116" i="37"/>
  <c r="Y116" i="37"/>
  <c r="Z117" i="37"/>
  <c r="Z120" i="37"/>
  <c r="Y120" i="37"/>
  <c r="Z124" i="37"/>
  <c r="Y124" i="37"/>
  <c r="Z125" i="37"/>
  <c r="Y126" i="37"/>
  <c r="Z128" i="37"/>
  <c r="Y128" i="37"/>
  <c r="Y130" i="37"/>
  <c r="Z132" i="37"/>
  <c r="Y132" i="37"/>
  <c r="Z133" i="37"/>
  <c r="Z134" i="37"/>
  <c r="Y134" i="37"/>
  <c r="Z136" i="37"/>
  <c r="Y136" i="37"/>
  <c r="Z138" i="37"/>
  <c r="Y138" i="37"/>
  <c r="Z140" i="37"/>
  <c r="Y140" i="37"/>
  <c r="Z141" i="37"/>
  <c r="Z142" i="37"/>
  <c r="Z144" i="37"/>
  <c r="Z146" i="37"/>
  <c r="Y146" i="37"/>
  <c r="Z148" i="37"/>
  <c r="Y148" i="37"/>
  <c r="Y149" i="37"/>
  <c r="Z150" i="37"/>
  <c r="Z152" i="37"/>
  <c r="Y152" i="37"/>
  <c r="Z154" i="37"/>
  <c r="Z156" i="37"/>
  <c r="Y156" i="37"/>
  <c r="Y158" i="37"/>
  <c r="Z160" i="37"/>
  <c r="Y160" i="37"/>
  <c r="Z161" i="37"/>
  <c r="Z162" i="37"/>
  <c r="Y162" i="37"/>
  <c r="Z164" i="37"/>
  <c r="Y166" i="37"/>
  <c r="Z168" i="37"/>
  <c r="Z172" i="37"/>
  <c r="Y172" i="37"/>
  <c r="Z173" i="37"/>
  <c r="Z176" i="37"/>
  <c r="Y176" i="37"/>
  <c r="Z177" i="37"/>
  <c r="Y178" i="37"/>
  <c r="Z180" i="37"/>
  <c r="Y180" i="37"/>
  <c r="Z181" i="37"/>
  <c r="Z182" i="37"/>
  <c r="Y182" i="37"/>
  <c r="Z184" i="37"/>
  <c r="Y184" i="37"/>
  <c r="Y185" i="37"/>
  <c r="Z188" i="37"/>
  <c r="Y188" i="37"/>
  <c r="Y190" i="37"/>
  <c r="Z192" i="37"/>
  <c r="Y192" i="37"/>
  <c r="Z196" i="37"/>
  <c r="Y196" i="37"/>
  <c r="Z198" i="37"/>
  <c r="Z200" i="37"/>
  <c r="Y200" i="37"/>
  <c r="Z204" i="37"/>
  <c r="Y204" i="37"/>
  <c r="Z205" i="37"/>
  <c r="Z206" i="37"/>
  <c r="Y206" i="37"/>
  <c r="Z208" i="37"/>
  <c r="Y208" i="37"/>
  <c r="Z209" i="37"/>
  <c r="Z212" i="37"/>
  <c r="Y212" i="37"/>
  <c r="Y213" i="37"/>
  <c r="Z214" i="37"/>
  <c r="Z216" i="37"/>
  <c r="Y216" i="37"/>
  <c r="Z220" i="37"/>
  <c r="Y220" i="37"/>
  <c r="Z224" i="37"/>
  <c r="Y224" i="37"/>
  <c r="Z225" i="37"/>
  <c r="Z226" i="37"/>
  <c r="Z228" i="37"/>
  <c r="Y228" i="37"/>
  <c r="Z236" i="37"/>
  <c r="Y236" i="37"/>
  <c r="Y237" i="37"/>
  <c r="Y241" i="37"/>
  <c r="Z242" i="37"/>
  <c r="Z244" i="37"/>
  <c r="Y244" i="37"/>
  <c r="Z246" i="37"/>
  <c r="Y246" i="37"/>
  <c r="Z248" i="37"/>
  <c r="Z252" i="37"/>
  <c r="Y252" i="37"/>
  <c r="Z253" i="37"/>
  <c r="Z256" i="37"/>
  <c r="Y256" i="37"/>
  <c r="Z260" i="37"/>
  <c r="Z261" i="37" s="1"/>
  <c r="Y260" i="37"/>
  <c r="Z277" i="37"/>
  <c r="Z280" i="37"/>
  <c r="Y280" i="37"/>
  <c r="Z288" i="37"/>
  <c r="Z292" i="37"/>
  <c r="Y292" i="37"/>
  <c r="Z296" i="37"/>
  <c r="Z297" i="37"/>
  <c r="Z300" i="37"/>
  <c r="Y300" i="37"/>
  <c r="Z304" i="37"/>
  <c r="Y304" i="37"/>
  <c r="Z305" i="37"/>
  <c r="Z308" i="37"/>
  <c r="Y308" i="37"/>
  <c r="Z312" i="37"/>
  <c r="Z316" i="37"/>
  <c r="Y316" i="37"/>
  <c r="Z320" i="37"/>
  <c r="Z321" i="37"/>
  <c r="Z324" i="37"/>
  <c r="Z328" i="37"/>
  <c r="Y328" i="37"/>
  <c r="Z341" i="37"/>
  <c r="Z353" i="37"/>
  <c r="Z360" i="37"/>
  <c r="Y360" i="37"/>
  <c r="Z364" i="37"/>
  <c r="Z372" i="37"/>
  <c r="Z374" i="37"/>
  <c r="Z380" i="37"/>
  <c r="Z384" i="37"/>
  <c r="Y384" i="37"/>
  <c r="Z388" i="37"/>
  <c r="Y388" i="37"/>
  <c r="Y389" i="37"/>
  <c r="Z390" i="37"/>
  <c r="Z392" i="37"/>
  <c r="Y392" i="37"/>
  <c r="Z393" i="37"/>
  <c r="Z394" i="37"/>
  <c r="Z396" i="37"/>
  <c r="Y396" i="37"/>
  <c r="Z400" i="37"/>
  <c r="Y400" i="37"/>
  <c r="Z404" i="37"/>
  <c r="Y404" i="37"/>
  <c r="Z408" i="37"/>
  <c r="Y408" i="37"/>
  <c r="Z409" i="37"/>
  <c r="Z412" i="37"/>
  <c r="Z414" i="37"/>
  <c r="Z416" i="37"/>
  <c r="Y416" i="37"/>
  <c r="Z420" i="37"/>
  <c r="Z421" i="37"/>
  <c r="Z424" i="37"/>
  <c r="Y424" i="37"/>
  <c r="Z425" i="37"/>
  <c r="Z428" i="37"/>
  <c r="Z430" i="37"/>
  <c r="Z448" i="37"/>
  <c r="Y448" i="37"/>
  <c r="Z449" i="37"/>
  <c r="Z452" i="37"/>
  <c r="Y456" i="37"/>
  <c r="Z466" i="37"/>
  <c r="Z482" i="37"/>
  <c r="Z488" i="37"/>
  <c r="Z496" i="37"/>
  <c r="Z509" i="37"/>
  <c r="Z510" i="37"/>
  <c r="Z513" i="37"/>
  <c r="Z516" i="37"/>
  <c r="Z533" i="37"/>
  <c r="Z26" i="37"/>
  <c r="Z28" i="37"/>
  <c r="Z29" i="37" s="1"/>
  <c r="Z30" i="37"/>
  <c r="Y30" i="37"/>
  <c r="Z32" i="37"/>
  <c r="Z33" i="37" s="1"/>
  <c r="Y34" i="37"/>
  <c r="Z10" i="37"/>
  <c r="Q3" i="37"/>
  <c r="Q4" i="37"/>
  <c r="Q5" i="37"/>
  <c r="Q6" i="37"/>
  <c r="Q7" i="37"/>
  <c r="R7" i="37" s="1"/>
  <c r="Q8" i="37"/>
  <c r="Q9" i="37"/>
  <c r="Q10" i="37"/>
  <c r="N9" i="37"/>
  <c r="N8" i="37"/>
  <c r="N6" i="37"/>
  <c r="N5" i="37"/>
  <c r="N4" i="37"/>
  <c r="N3" i="37"/>
  <c r="N2" i="37"/>
  <c r="AD145" i="37" l="1"/>
  <c r="AE145" i="37" s="1"/>
  <c r="Z577" i="37"/>
  <c r="Z395" i="37"/>
  <c r="Z545" i="37"/>
  <c r="AA545" i="37" s="1"/>
  <c r="Z534" i="37"/>
  <c r="Z34" i="37"/>
  <c r="Z478" i="37"/>
  <c r="Z479" i="37" s="1"/>
  <c r="Z454" i="37"/>
  <c r="Z455" i="37" s="1"/>
  <c r="Z294" i="37"/>
  <c r="AA294" i="37" s="1"/>
  <c r="Z274" i="37"/>
  <c r="AA244" i="37"/>
  <c r="AA212" i="37"/>
  <c r="Z190" i="37"/>
  <c r="AA190" i="37" s="1"/>
  <c r="Z178" i="37"/>
  <c r="AA178" i="37" s="1"/>
  <c r="Z174" i="37"/>
  <c r="AA174" i="37" s="1"/>
  <c r="Z166" i="37"/>
  <c r="AA156" i="37"/>
  <c r="AA140" i="37"/>
  <c r="Z130" i="37"/>
  <c r="Z126" i="37"/>
  <c r="Z94" i="37"/>
  <c r="Z46" i="37"/>
  <c r="Z522" i="37"/>
  <c r="Z563" i="37"/>
  <c r="Z564" i="37" s="1"/>
  <c r="Z565" i="37" s="1"/>
  <c r="Z566" i="37" s="1"/>
  <c r="Z567" i="37" s="1"/>
  <c r="Z568" i="37" s="1"/>
  <c r="Z494" i="37"/>
  <c r="AA494" i="37" s="1"/>
  <c r="Z434" i="37"/>
  <c r="Z375" i="37"/>
  <c r="Z376" i="37" s="1"/>
  <c r="Z270" i="37"/>
  <c r="Z271" i="37" s="1"/>
  <c r="Z272" i="37" s="1"/>
  <c r="Z170" i="37"/>
  <c r="AA170" i="37" s="1"/>
  <c r="Z122" i="37"/>
  <c r="Z118" i="37"/>
  <c r="AA118" i="37" s="1"/>
  <c r="Z90" i="37"/>
  <c r="Z91" i="37" s="1"/>
  <c r="Z92" i="37" s="1"/>
  <c r="Z93" i="37" s="1"/>
  <c r="Z74" i="37"/>
  <c r="AA74" i="37" s="1"/>
  <c r="Z525" i="37"/>
  <c r="Z512" i="37"/>
  <c r="AD556" i="37"/>
  <c r="AE556" i="37" s="1"/>
  <c r="AD479" i="37"/>
  <c r="AE479" i="37" s="1"/>
  <c r="Z585" i="37"/>
  <c r="Z561" i="37"/>
  <c r="Z562" i="37" s="1"/>
  <c r="AA246" i="37"/>
  <c r="AA206" i="37"/>
  <c r="AA182" i="37"/>
  <c r="AA172" i="37"/>
  <c r="AA162" i="37"/>
  <c r="AA146" i="37"/>
  <c r="AA134" i="37"/>
  <c r="AA124" i="37"/>
  <c r="AD453" i="37"/>
  <c r="AE453" i="37" s="1"/>
  <c r="Y453" i="37" s="1"/>
  <c r="AD413" i="37"/>
  <c r="AE413" i="37" s="1"/>
  <c r="Y413" i="37" s="1"/>
  <c r="AD165" i="37"/>
  <c r="AE165" i="37" s="1"/>
  <c r="AD77" i="37"/>
  <c r="AE77" i="37" s="1"/>
  <c r="AA364" i="37"/>
  <c r="Z36" i="37"/>
  <c r="R9" i="37"/>
  <c r="AA166" i="37"/>
  <c r="Z578" i="37"/>
  <c r="AA390" i="37"/>
  <c r="AA292" i="37"/>
  <c r="AA280" i="37"/>
  <c r="AA188" i="37"/>
  <c r="AA180" i="37"/>
  <c r="AA150" i="37"/>
  <c r="AA142" i="37"/>
  <c r="AA132" i="37"/>
  <c r="AA106" i="37"/>
  <c r="R5" i="37"/>
  <c r="AD199" i="37"/>
  <c r="AE199" i="37" s="1"/>
  <c r="Y199" i="37" s="1"/>
  <c r="Z199" i="37"/>
  <c r="AD87" i="37"/>
  <c r="AE87" i="37" s="1"/>
  <c r="Z87" i="37"/>
  <c r="Z88" i="37" s="1"/>
  <c r="Z89" i="37" s="1"/>
  <c r="AD75" i="37"/>
  <c r="AE75" i="37" s="1"/>
  <c r="Y75" i="37" s="1"/>
  <c r="Z75" i="37"/>
  <c r="Z331" i="37"/>
  <c r="Z332" i="37" s="1"/>
  <c r="AD526" i="37"/>
  <c r="AE526" i="37" s="1"/>
  <c r="Z526" i="37"/>
  <c r="AD462" i="37"/>
  <c r="AE462" i="37" s="1"/>
  <c r="Y462" i="37" s="1"/>
  <c r="Z462" i="37"/>
  <c r="AD406" i="37"/>
  <c r="AE406" i="37" s="1"/>
  <c r="Y406" i="37" s="1"/>
  <c r="Z406" i="37"/>
  <c r="AD398" i="37"/>
  <c r="AE398" i="37" s="1"/>
  <c r="Y398" i="37" s="1"/>
  <c r="Z398" i="37"/>
  <c r="AD366" i="37"/>
  <c r="AE366" i="37" s="1"/>
  <c r="Y366" i="37" s="1"/>
  <c r="Z366" i="37"/>
  <c r="AD330" i="37"/>
  <c r="AE330" i="37" s="1"/>
  <c r="Y330" i="37" s="1"/>
  <c r="Z330" i="37"/>
  <c r="AD318" i="37"/>
  <c r="AE318" i="37" s="1"/>
  <c r="Y318" i="37" s="1"/>
  <c r="Z318" i="37"/>
  <c r="AD302" i="37"/>
  <c r="AE302" i="37" s="1"/>
  <c r="Y302" i="37" s="1"/>
  <c r="Z302" i="37"/>
  <c r="AD290" i="37"/>
  <c r="AE290" i="37" s="1"/>
  <c r="Y290" i="37" s="1"/>
  <c r="Z290" i="37"/>
  <c r="AD286" i="37"/>
  <c r="AE286" i="37" s="1"/>
  <c r="Y286" i="37" s="1"/>
  <c r="Z286" i="37"/>
  <c r="AD254" i="37"/>
  <c r="AE254" i="37" s="1"/>
  <c r="Y254" i="37" s="1"/>
  <c r="Z254" i="37"/>
  <c r="AA226" i="37"/>
  <c r="AD222" i="37"/>
  <c r="AE222" i="37" s="1"/>
  <c r="Y222" i="37" s="1"/>
  <c r="Z222" i="37"/>
  <c r="AD218" i="37"/>
  <c r="AE218" i="37" s="1"/>
  <c r="Y218" i="37" s="1"/>
  <c r="Z218" i="37"/>
  <c r="AA214" i="37"/>
  <c r="AD210" i="37"/>
  <c r="AE210" i="37" s="1"/>
  <c r="Y210" i="37" s="1"/>
  <c r="Z210" i="37"/>
  <c r="AD431" i="37"/>
  <c r="AE431" i="37" s="1"/>
  <c r="Z431" i="37"/>
  <c r="Z432" i="37" s="1"/>
  <c r="AD175" i="37"/>
  <c r="AE175" i="37" s="1"/>
  <c r="Y175" i="37" s="1"/>
  <c r="Z175" i="37"/>
  <c r="AD99" i="37"/>
  <c r="AE99" i="37" s="1"/>
  <c r="Y99" i="37" s="1"/>
  <c r="AA99" i="37" s="1"/>
  <c r="Z99" i="37"/>
  <c r="Z100" i="37" s="1"/>
  <c r="AD322" i="37"/>
  <c r="AE322" i="37" s="1"/>
  <c r="Y322" i="37" s="1"/>
  <c r="Z322" i="37"/>
  <c r="AD314" i="37"/>
  <c r="AE314" i="37" s="1"/>
  <c r="Y314" i="37" s="1"/>
  <c r="Z314" i="37"/>
  <c r="AD310" i="37"/>
  <c r="AE310" i="37" s="1"/>
  <c r="Y310" i="37" s="1"/>
  <c r="Z310" i="37"/>
  <c r="AD298" i="37"/>
  <c r="AE298" i="37" s="1"/>
  <c r="Y298" i="37" s="1"/>
  <c r="Z298" i="37"/>
  <c r="Z490" i="37"/>
  <c r="AA490" i="37" s="1"/>
  <c r="Z446" i="37"/>
  <c r="Z418" i="37"/>
  <c r="AA418" i="37" s="1"/>
  <c r="Z402" i="37"/>
  <c r="Z266" i="37"/>
  <c r="AA266" i="37" s="1"/>
  <c r="Z195" i="37"/>
  <c r="AA195" i="37" s="1"/>
  <c r="Z187" i="37"/>
  <c r="AA187" i="37" s="1"/>
  <c r="Z183" i="37"/>
  <c r="Z550" i="37"/>
  <c r="AD347" i="37"/>
  <c r="AD348" i="37" s="1"/>
  <c r="AE348" i="37" s="1"/>
  <c r="Y348" i="37" s="1"/>
  <c r="Z347" i="37"/>
  <c r="Z348" i="37" s="1"/>
  <c r="AD207" i="37"/>
  <c r="AE207" i="37" s="1"/>
  <c r="Y207" i="37" s="1"/>
  <c r="Z207" i="37"/>
  <c r="AD191" i="37"/>
  <c r="AE191" i="37" s="1"/>
  <c r="Y191" i="37" s="1"/>
  <c r="Z191" i="37"/>
  <c r="AA183" i="37"/>
  <c r="AD179" i="37"/>
  <c r="AE179" i="37" s="1"/>
  <c r="Y179" i="37" s="1"/>
  <c r="Z179" i="37"/>
  <c r="Z95" i="37"/>
  <c r="Z96" i="37" s="1"/>
  <c r="Z97" i="37" s="1"/>
  <c r="AD546" i="37"/>
  <c r="AE546" i="37" s="1"/>
  <c r="Z546" i="37"/>
  <c r="AD542" i="37"/>
  <c r="AE542" i="37" s="1"/>
  <c r="Y542" i="37" s="1"/>
  <c r="Z542" i="37"/>
  <c r="AD530" i="37"/>
  <c r="AE530" i="37" s="1"/>
  <c r="Z530" i="37"/>
  <c r="AD486" i="37"/>
  <c r="AE486" i="37" s="1"/>
  <c r="Y486" i="37" s="1"/>
  <c r="Z486" i="37"/>
  <c r="AD474" i="37"/>
  <c r="AE474" i="37" s="1"/>
  <c r="Y474" i="37" s="1"/>
  <c r="Z474" i="37"/>
  <c r="AD426" i="37"/>
  <c r="AE426" i="37" s="1"/>
  <c r="Y426" i="37" s="1"/>
  <c r="Z426" i="37"/>
  <c r="AD422" i="37"/>
  <c r="AE422" i="37" s="1"/>
  <c r="Z422" i="37"/>
  <c r="Z423" i="37" s="1"/>
  <c r="AD386" i="37"/>
  <c r="AE386" i="37" s="1"/>
  <c r="Y386" i="37" s="1"/>
  <c r="Z386" i="37"/>
  <c r="AD378" i="37"/>
  <c r="AE378" i="37" s="1"/>
  <c r="Y378" i="37" s="1"/>
  <c r="Z378" i="37"/>
  <c r="AD362" i="37"/>
  <c r="AE362" i="37" s="1"/>
  <c r="Y362" i="37" s="1"/>
  <c r="Z362" i="37"/>
  <c r="AD326" i="37"/>
  <c r="AE326" i="37" s="1"/>
  <c r="Y326" i="37" s="1"/>
  <c r="Z326" i="37"/>
  <c r="AA274" i="37"/>
  <c r="Z450" i="37"/>
  <c r="AA450" i="37" s="1"/>
  <c r="R4" i="37"/>
  <c r="Z11" i="37"/>
  <c r="AA11" i="37" s="1"/>
  <c r="Z31" i="37"/>
  <c r="AA31" i="37" s="1"/>
  <c r="Z27" i="37"/>
  <c r="Z518" i="37"/>
  <c r="Z498" i="37"/>
  <c r="AA498" i="37" s="1"/>
  <c r="Z470" i="37"/>
  <c r="AA470" i="37" s="1"/>
  <c r="Z438" i="37"/>
  <c r="AA438" i="37" s="1"/>
  <c r="Z370" i="37"/>
  <c r="Z306" i="37"/>
  <c r="Z238" i="37"/>
  <c r="AA238" i="37" s="1"/>
  <c r="AA228" i="37"/>
  <c r="Z55" i="37"/>
  <c r="Z56" i="37" s="1"/>
  <c r="Z57" i="37" s="1"/>
  <c r="Z58" i="37" s="1"/>
  <c r="Z538" i="37"/>
  <c r="Z278" i="37"/>
  <c r="Z279" i="37" s="1"/>
  <c r="AA64" i="37"/>
  <c r="AA380" i="37"/>
  <c r="AA320" i="37"/>
  <c r="AA288" i="37"/>
  <c r="AD497" i="37"/>
  <c r="AE497" i="37" s="1"/>
  <c r="Y497" i="37" s="1"/>
  <c r="AA421" i="37"/>
  <c r="Z325" i="37"/>
  <c r="AD261" i="37"/>
  <c r="AE261" i="37" s="1"/>
  <c r="Y261" i="37" s="1"/>
  <c r="AA261" i="37" s="1"/>
  <c r="AA253" i="37"/>
  <c r="AD249" i="37"/>
  <c r="AE249" i="37" s="1"/>
  <c r="AD229" i="37"/>
  <c r="AE229" i="37" s="1"/>
  <c r="AA205" i="37"/>
  <c r="AA181" i="37"/>
  <c r="AA173" i="37"/>
  <c r="AD169" i="37"/>
  <c r="AE169" i="37" s="1"/>
  <c r="Y169" i="37" s="1"/>
  <c r="AA141" i="37"/>
  <c r="AA133" i="37"/>
  <c r="AA125" i="37"/>
  <c r="AA117" i="37"/>
  <c r="AD33" i="37"/>
  <c r="AE33" i="37" s="1"/>
  <c r="Y33" i="37" s="1"/>
  <c r="AA33" i="37" s="1"/>
  <c r="AD29" i="37"/>
  <c r="AE29" i="37" s="1"/>
  <c r="Y29" i="37" s="1"/>
  <c r="AA29" i="37" s="1"/>
  <c r="AA34" i="37"/>
  <c r="AA30" i="37"/>
  <c r="AA396" i="37"/>
  <c r="AA220" i="37"/>
  <c r="AA204" i="37"/>
  <c r="Z202" i="37"/>
  <c r="AA202" i="37" s="1"/>
  <c r="Z194" i="37"/>
  <c r="AA194" i="37" s="1"/>
  <c r="Z186" i="37"/>
  <c r="AA186" i="37" s="1"/>
  <c r="Z158" i="37"/>
  <c r="AA158" i="37" s="1"/>
  <c r="AA148" i="37"/>
  <c r="AA126" i="37"/>
  <c r="AA116" i="37"/>
  <c r="AD508" i="37"/>
  <c r="AE508" i="37" s="1"/>
  <c r="AD444" i="37"/>
  <c r="AE444" i="37" s="1"/>
  <c r="AD440" i="37"/>
  <c r="AD441" i="37" s="1"/>
  <c r="AD436" i="37"/>
  <c r="AE436" i="37" s="1"/>
  <c r="AA428" i="37"/>
  <c r="AD284" i="37"/>
  <c r="AE284" i="37" s="1"/>
  <c r="Y284" i="37" s="1"/>
  <c r="AD276" i="37"/>
  <c r="AE276" i="37" s="1"/>
  <c r="Y276" i="37" s="1"/>
  <c r="AD268" i="37"/>
  <c r="AE268" i="37" s="1"/>
  <c r="AD264" i="37"/>
  <c r="AE264" i="37" s="1"/>
  <c r="Y264" i="37" s="1"/>
  <c r="AD96" i="37"/>
  <c r="AE96" i="37" s="1"/>
  <c r="AD92" i="37"/>
  <c r="AE92" i="37" s="1"/>
  <c r="AD88" i="37"/>
  <c r="AE88" i="37" s="1"/>
  <c r="Y88" i="37" s="1"/>
  <c r="AA88" i="37" s="1"/>
  <c r="Z262" i="37"/>
  <c r="AA44" i="37"/>
  <c r="AD22" i="37"/>
  <c r="AE22" i="37" s="1"/>
  <c r="Y22" i="37" s="1"/>
  <c r="AE21" i="37"/>
  <c r="Y21" i="37" s="1"/>
  <c r="Z281" i="37"/>
  <c r="Z213" i="37"/>
  <c r="AA213" i="37" s="1"/>
  <c r="Z189" i="37"/>
  <c r="AA189" i="37" s="1"/>
  <c r="Z185" i="37"/>
  <c r="AA185" i="37" s="1"/>
  <c r="Z149" i="37"/>
  <c r="AA149" i="37" s="1"/>
  <c r="AD373" i="37"/>
  <c r="AE373" i="37" s="1"/>
  <c r="Y373" i="37" s="1"/>
  <c r="AE372" i="37"/>
  <c r="Y372" i="37" s="1"/>
  <c r="AA372" i="37" s="1"/>
  <c r="AD325" i="37"/>
  <c r="AE325" i="37" s="1"/>
  <c r="AE324" i="37"/>
  <c r="Y324" i="37" s="1"/>
  <c r="AA324" i="37" s="1"/>
  <c r="Z514" i="37"/>
  <c r="AA50" i="37"/>
  <c r="AD571" i="37"/>
  <c r="AE571" i="37" s="1"/>
  <c r="Y571" i="37" s="1"/>
  <c r="AE570" i="37"/>
  <c r="AE553" i="37"/>
  <c r="Y553" i="37" s="1"/>
  <c r="AD554" i="37"/>
  <c r="AE554" i="37" s="1"/>
  <c r="Y554" i="37" s="1"/>
  <c r="Z553" i="37"/>
  <c r="Z554" i="37" s="1"/>
  <c r="Z521" i="37"/>
  <c r="Z497" i="37"/>
  <c r="Z457" i="37"/>
  <c r="Z458" i="37" s="1"/>
  <c r="Z437" i="37"/>
  <c r="AA437" i="37" s="1"/>
  <c r="Z241" i="37"/>
  <c r="Z233" i="37"/>
  <c r="Z234" i="37" s="1"/>
  <c r="Z235" i="37" s="1"/>
  <c r="Z49" i="37"/>
  <c r="AA49" i="37" s="1"/>
  <c r="Z574" i="37"/>
  <c r="Z575" i="37" s="1"/>
  <c r="Z405" i="37"/>
  <c r="AD551" i="37"/>
  <c r="AE551" i="37" s="1"/>
  <c r="Y551" i="37" s="1"/>
  <c r="AD539" i="37"/>
  <c r="AE539" i="37" s="1"/>
  <c r="Y539" i="37" s="1"/>
  <c r="AD527" i="37"/>
  <c r="AE527" i="37" s="1"/>
  <c r="Y527" i="37" s="1"/>
  <c r="AD515" i="37"/>
  <c r="AE515" i="37" s="1"/>
  <c r="Y515" i="37" s="1"/>
  <c r="AA515" i="37" s="1"/>
  <c r="AD503" i="37"/>
  <c r="AE503" i="37" s="1"/>
  <c r="Y503" i="37" s="1"/>
  <c r="AD491" i="37"/>
  <c r="AE491" i="37" s="1"/>
  <c r="Y491" i="37" s="1"/>
  <c r="AD483" i="37"/>
  <c r="AE483" i="37" s="1"/>
  <c r="Y483" i="37" s="1"/>
  <c r="AD471" i="37"/>
  <c r="AE471" i="37" s="1"/>
  <c r="Y471" i="37" s="1"/>
  <c r="AD463" i="37"/>
  <c r="AE463" i="37" s="1"/>
  <c r="Y463" i="37" s="1"/>
  <c r="AD455" i="37"/>
  <c r="AE455" i="37" s="1"/>
  <c r="Y455" i="37" s="1"/>
  <c r="AD451" i="37"/>
  <c r="AE451" i="37" s="1"/>
  <c r="Y451" i="37" s="1"/>
  <c r="AD447" i="37"/>
  <c r="AE447" i="37" s="1"/>
  <c r="Y447" i="37" s="1"/>
  <c r="AD427" i="37"/>
  <c r="AE427" i="37" s="1"/>
  <c r="Y427" i="37" s="1"/>
  <c r="AD423" i="37"/>
  <c r="AE423" i="37" s="1"/>
  <c r="Y423" i="37" s="1"/>
  <c r="AD419" i="37"/>
  <c r="AE419" i="37" s="1"/>
  <c r="Y419" i="37" s="1"/>
  <c r="AA419" i="37" s="1"/>
  <c r="AD415" i="37"/>
  <c r="AE415" i="37" s="1"/>
  <c r="Y415" i="37" s="1"/>
  <c r="AA415" i="37" s="1"/>
  <c r="AD407" i="37"/>
  <c r="AE407" i="37" s="1"/>
  <c r="Y407" i="37" s="1"/>
  <c r="AA407" i="37" s="1"/>
  <c r="AD403" i="37"/>
  <c r="AE403" i="37" s="1"/>
  <c r="Y403" i="37" s="1"/>
  <c r="AD399" i="37"/>
  <c r="AE399" i="37" s="1"/>
  <c r="Y399" i="37" s="1"/>
  <c r="AD391" i="37"/>
  <c r="AE391" i="37" s="1"/>
  <c r="Y391" i="37" s="1"/>
  <c r="AD387" i="37"/>
  <c r="AE387" i="37" s="1"/>
  <c r="Y387" i="37" s="1"/>
  <c r="AD383" i="37"/>
  <c r="AE383" i="37" s="1"/>
  <c r="Y383" i="37" s="1"/>
  <c r="Z379" i="37"/>
  <c r="AD379" i="37"/>
  <c r="AE379" i="37" s="1"/>
  <c r="AD376" i="37"/>
  <c r="AE376" i="37" s="1"/>
  <c r="Y376" i="37" s="1"/>
  <c r="AA376" i="37" s="1"/>
  <c r="AE375" i="37"/>
  <c r="Y375" i="37" s="1"/>
  <c r="Z371" i="37"/>
  <c r="AD371" i="37"/>
  <c r="AE371" i="37" s="1"/>
  <c r="Y371" i="37" s="1"/>
  <c r="AD368" i="37"/>
  <c r="AE368" i="37" s="1"/>
  <c r="Y368" i="37" s="1"/>
  <c r="AE367" i="37"/>
  <c r="Y367" i="37" s="1"/>
  <c r="AD363" i="37"/>
  <c r="AE363" i="37" s="1"/>
  <c r="Y363" i="37" s="1"/>
  <c r="AA363" i="37" s="1"/>
  <c r="AD359" i="37"/>
  <c r="AE359" i="37" s="1"/>
  <c r="Y359" i="37" s="1"/>
  <c r="AA359" i="37" s="1"/>
  <c r="AD355" i="37"/>
  <c r="AD352" i="37"/>
  <c r="AE352" i="37" s="1"/>
  <c r="Y352" i="37" s="1"/>
  <c r="AE351" i="37"/>
  <c r="AD344" i="37"/>
  <c r="AE344" i="37" s="1"/>
  <c r="Y344" i="37" s="1"/>
  <c r="AE343" i="37"/>
  <c r="Y343" i="37" s="1"/>
  <c r="AD339" i="37"/>
  <c r="AD336" i="37"/>
  <c r="AE336" i="37" s="1"/>
  <c r="Y336" i="37" s="1"/>
  <c r="AE335" i="37"/>
  <c r="AD332" i="37"/>
  <c r="AE332" i="37" s="1"/>
  <c r="Y332" i="37" s="1"/>
  <c r="AE331" i="37"/>
  <c r="Y331" i="37" s="1"/>
  <c r="AD327" i="37"/>
  <c r="AE327" i="37" s="1"/>
  <c r="Y327" i="37" s="1"/>
  <c r="AD323" i="37"/>
  <c r="AE323" i="37" s="1"/>
  <c r="Y323" i="37" s="1"/>
  <c r="AD311" i="37"/>
  <c r="AE311" i="37" s="1"/>
  <c r="Y311" i="37" s="1"/>
  <c r="AA311" i="37" s="1"/>
  <c r="AD307" i="37"/>
  <c r="AE307" i="37" s="1"/>
  <c r="Y307" i="37" s="1"/>
  <c r="AD299" i="37"/>
  <c r="AE299" i="37" s="1"/>
  <c r="Y299" i="37" s="1"/>
  <c r="AA299" i="37" s="1"/>
  <c r="AD295" i="37"/>
  <c r="AE295" i="37" s="1"/>
  <c r="Y295" i="37" s="1"/>
  <c r="AA295" i="37" s="1"/>
  <c r="AD291" i="37"/>
  <c r="AE291" i="37" s="1"/>
  <c r="Y291" i="37" s="1"/>
  <c r="AD271" i="37"/>
  <c r="AE271" i="37" s="1"/>
  <c r="AD251" i="37"/>
  <c r="AE251" i="37" s="1"/>
  <c r="Y251" i="37" s="1"/>
  <c r="AD247" i="37"/>
  <c r="AE247" i="37" s="1"/>
  <c r="Y247" i="37" s="1"/>
  <c r="Z239" i="37"/>
  <c r="Z240" i="37" s="1"/>
  <c r="AD239" i="37"/>
  <c r="AE239" i="37" s="1"/>
  <c r="Y239" i="37" s="1"/>
  <c r="AD203" i="37"/>
  <c r="AE203" i="37" s="1"/>
  <c r="Y203" i="37" s="1"/>
  <c r="AA203" i="37" s="1"/>
  <c r="AD171" i="37"/>
  <c r="AE171" i="37" s="1"/>
  <c r="Y171" i="37" s="1"/>
  <c r="AA171" i="37" s="1"/>
  <c r="AD163" i="37"/>
  <c r="AE163" i="37" s="1"/>
  <c r="Y163" i="37" s="1"/>
  <c r="AA163" i="37" s="1"/>
  <c r="AD159" i="37"/>
  <c r="AE159" i="37" s="1"/>
  <c r="Y159" i="37" s="1"/>
  <c r="AA159" i="37" s="1"/>
  <c r="AD155" i="37"/>
  <c r="AE155" i="37" s="1"/>
  <c r="Y155" i="37" s="1"/>
  <c r="AA155" i="37" s="1"/>
  <c r="AD151" i="37"/>
  <c r="AE151" i="37" s="1"/>
  <c r="Y151" i="37" s="1"/>
  <c r="AA151" i="37" s="1"/>
  <c r="AD147" i="37"/>
  <c r="AE147" i="37" s="1"/>
  <c r="Y147" i="37" s="1"/>
  <c r="AA147" i="37" s="1"/>
  <c r="Z123" i="37"/>
  <c r="AD123" i="37"/>
  <c r="AE123" i="37" s="1"/>
  <c r="Y123" i="37" s="1"/>
  <c r="Z115" i="37"/>
  <c r="AD115" i="37"/>
  <c r="AE115" i="37" s="1"/>
  <c r="Y115" i="37" s="1"/>
  <c r="Z111" i="37"/>
  <c r="AD111" i="37"/>
  <c r="AE111" i="37" s="1"/>
  <c r="Y111" i="37" s="1"/>
  <c r="Z107" i="37"/>
  <c r="AD107" i="37"/>
  <c r="AE107" i="37" s="1"/>
  <c r="Y107" i="37" s="1"/>
  <c r="Z83" i="37"/>
  <c r="Z84" i="37" s="1"/>
  <c r="Z85" i="37" s="1"/>
  <c r="Z86" i="37" s="1"/>
  <c r="AD83" i="37"/>
  <c r="AE83" i="37" s="1"/>
  <c r="Y83" i="37" s="1"/>
  <c r="AD56" i="37"/>
  <c r="AE56" i="37" s="1"/>
  <c r="Y56" i="37" s="1"/>
  <c r="AA56" i="37" s="1"/>
  <c r="AE55" i="37"/>
  <c r="Y55" i="37" s="1"/>
  <c r="AA55" i="37" s="1"/>
  <c r="AD51" i="37"/>
  <c r="AE51" i="37" s="1"/>
  <c r="Y51" i="37" s="1"/>
  <c r="AA51" i="37" s="1"/>
  <c r="AD48" i="37"/>
  <c r="AE48" i="37" s="1"/>
  <c r="AE47" i="37"/>
  <c r="Y47" i="37" s="1"/>
  <c r="AD35" i="37"/>
  <c r="AE35" i="37" s="1"/>
  <c r="Y35" i="37" s="1"/>
  <c r="AA35" i="37" s="1"/>
  <c r="AD23" i="37"/>
  <c r="AE23" i="37" s="1"/>
  <c r="Y23" i="37" s="1"/>
  <c r="AA23" i="37" s="1"/>
  <c r="AD19" i="37"/>
  <c r="AE19" i="37" s="1"/>
  <c r="Y19" i="37" s="1"/>
  <c r="AA19" i="37" s="1"/>
  <c r="AD15" i="37"/>
  <c r="AE15" i="37" s="1"/>
  <c r="AD7" i="37"/>
  <c r="AE7" i="37" s="1"/>
  <c r="Y7" i="37" s="1"/>
  <c r="AA7" i="37" s="1"/>
  <c r="Z5" i="37"/>
  <c r="AA5" i="37" s="1"/>
  <c r="Z17" i="37"/>
  <c r="Z505" i="37"/>
  <c r="Z506" i="37" s="1"/>
  <c r="Z489" i="37"/>
  <c r="AA489" i="37" s="1"/>
  <c r="Z453" i="37"/>
  <c r="Z389" i="37"/>
  <c r="AA389" i="37" s="1"/>
  <c r="Z349" i="37"/>
  <c r="Z350" i="37" s="1"/>
  <c r="Z337" i="37"/>
  <c r="Z338" i="37" s="1"/>
  <c r="Z293" i="37"/>
  <c r="AA293" i="37" s="1"/>
  <c r="Z269" i="37"/>
  <c r="AA269" i="37" s="1"/>
  <c r="Z237" i="37"/>
  <c r="AA237" i="37" s="1"/>
  <c r="Z113" i="37"/>
  <c r="AA113" i="37" s="1"/>
  <c r="Z53" i="37"/>
  <c r="Z54" i="37" s="1"/>
  <c r="Z41" i="37"/>
  <c r="Z42" i="37" s="1"/>
  <c r="AD562" i="37"/>
  <c r="AE562" i="37" s="1"/>
  <c r="Y562" i="37" s="1"/>
  <c r="AE561" i="37"/>
  <c r="Y561" i="37" s="1"/>
  <c r="Z13" i="37"/>
  <c r="AA13" i="37" s="1"/>
  <c r="Z581" i="37"/>
  <c r="AA581" i="37" s="1"/>
  <c r="Z573" i="37"/>
  <c r="AA573" i="37" s="1"/>
  <c r="Z541" i="37"/>
  <c r="AA541" i="37" s="1"/>
  <c r="Z529" i="37"/>
  <c r="AA529" i="37" s="1"/>
  <c r="Z501" i="37"/>
  <c r="Z502" i="37" s="1"/>
  <c r="Z493" i="37"/>
  <c r="AA493" i="37" s="1"/>
  <c r="Z485" i="37"/>
  <c r="AA485" i="37" s="1"/>
  <c r="Z481" i="37"/>
  <c r="AA481" i="37" s="1"/>
  <c r="Z477" i="37"/>
  <c r="AA477" i="37" s="1"/>
  <c r="Z473" i="37"/>
  <c r="Z469" i="37"/>
  <c r="AA469" i="37" s="1"/>
  <c r="Z465" i="37"/>
  <c r="AA465" i="37" s="1"/>
  <c r="Z461" i="37"/>
  <c r="AA461" i="37" s="1"/>
  <c r="Z429" i="37"/>
  <c r="AA429" i="37" s="1"/>
  <c r="Z417" i="37"/>
  <c r="AA417" i="37" s="1"/>
  <c r="Z401" i="37"/>
  <c r="AA401" i="37" s="1"/>
  <c r="Z381" i="37"/>
  <c r="Z382" i="37" s="1"/>
  <c r="Z377" i="37"/>
  <c r="Z373" i="37"/>
  <c r="Z369" i="37"/>
  <c r="AA369" i="37" s="1"/>
  <c r="Z365" i="37"/>
  <c r="AA365" i="37" s="1"/>
  <c r="Z333" i="37"/>
  <c r="Z334" i="37" s="1"/>
  <c r="Z329" i="37"/>
  <c r="AA329" i="37" s="1"/>
  <c r="Z317" i="37"/>
  <c r="AA317" i="37" s="1"/>
  <c r="Z301" i="37"/>
  <c r="AA301" i="37" s="1"/>
  <c r="Z289" i="37"/>
  <c r="AA289" i="37" s="1"/>
  <c r="Z265" i="37"/>
  <c r="Z257" i="37"/>
  <c r="Z258" i="37" s="1"/>
  <c r="Z259" i="37" s="1"/>
  <c r="Z217" i="37"/>
  <c r="AA217" i="37" s="1"/>
  <c r="Z201" i="37"/>
  <c r="AA201" i="37" s="1"/>
  <c r="Z197" i="37"/>
  <c r="AA197" i="37" s="1"/>
  <c r="Z193" i="37"/>
  <c r="AA193" i="37" s="1"/>
  <c r="Z169" i="37"/>
  <c r="Z165" i="37"/>
  <c r="Z153" i="37"/>
  <c r="AA153" i="37" s="1"/>
  <c r="Z137" i="37"/>
  <c r="AA137" i="37" s="1"/>
  <c r="Z129" i="37"/>
  <c r="AA129" i="37" s="1"/>
  <c r="Z121" i="37"/>
  <c r="AA121" i="37" s="1"/>
  <c r="Z109" i="37"/>
  <c r="AA109" i="37" s="1"/>
  <c r="Z81" i="37"/>
  <c r="Z82" i="37" s="1"/>
  <c r="Z69" i="37"/>
  <c r="Z70" i="37" s="1"/>
  <c r="Z71" i="37" s="1"/>
  <c r="Z72" i="37" s="1"/>
  <c r="Z61" i="37"/>
  <c r="Z62" i="37" s="1"/>
  <c r="Z570" i="37"/>
  <c r="Z571" i="37" s="1"/>
  <c r="Z572" i="37" s="1"/>
  <c r="AA46" i="37"/>
  <c r="AD547" i="37"/>
  <c r="AE547" i="37" s="1"/>
  <c r="Y547" i="37" s="1"/>
  <c r="AD543" i="37"/>
  <c r="AE543" i="37" s="1"/>
  <c r="Y543" i="37" s="1"/>
  <c r="AD535" i="37"/>
  <c r="AE535" i="37" s="1"/>
  <c r="Y535" i="37" s="1"/>
  <c r="AD531" i="37"/>
  <c r="AE531" i="37" s="1"/>
  <c r="Y531" i="37" s="1"/>
  <c r="AD523" i="37"/>
  <c r="AE523" i="37" s="1"/>
  <c r="Y523" i="37" s="1"/>
  <c r="AD519" i="37"/>
  <c r="AE519" i="37" s="1"/>
  <c r="Y519" i="37" s="1"/>
  <c r="AA519" i="37" s="1"/>
  <c r="AD499" i="37"/>
  <c r="AE499" i="37" s="1"/>
  <c r="Y499" i="37" s="1"/>
  <c r="Z9" i="37"/>
  <c r="AA9" i="37" s="1"/>
  <c r="Z3" i="37"/>
  <c r="AA3" i="37" s="1"/>
  <c r="Z21" i="37"/>
  <c r="Z549" i="37"/>
  <c r="Z537" i="37"/>
  <c r="AA537" i="37" s="1"/>
  <c r="Z520" i="37"/>
  <c r="AA520" i="37" s="1"/>
  <c r="Z517" i="37"/>
  <c r="Z500" i="37"/>
  <c r="AA500" i="37" s="1"/>
  <c r="Z492" i="37"/>
  <c r="AA492" i="37" s="1"/>
  <c r="Z484" i="37"/>
  <c r="AA484" i="37" s="1"/>
  <c r="Z480" i="37"/>
  <c r="Z476" i="37"/>
  <c r="AA476" i="37" s="1"/>
  <c r="Z472" i="37"/>
  <c r="AA472" i="37" s="1"/>
  <c r="Z468" i="37"/>
  <c r="Z464" i="37"/>
  <c r="Z460" i="37"/>
  <c r="AA460" i="37" s="1"/>
  <c r="Z456" i="37"/>
  <c r="AA456" i="37" s="1"/>
  <c r="Z433" i="37"/>
  <c r="AA433" i="37" s="1"/>
  <c r="Z413" i="37"/>
  <c r="Z397" i="37"/>
  <c r="AA397" i="37" s="1"/>
  <c r="Z385" i="37"/>
  <c r="AA385" i="37" s="1"/>
  <c r="Z361" i="37"/>
  <c r="AA361" i="37" s="1"/>
  <c r="Z357" i="37"/>
  <c r="Z345" i="37"/>
  <c r="Z346" i="37" s="1"/>
  <c r="AA316" i="37"/>
  <c r="Z313" i="37"/>
  <c r="Z309" i="37"/>
  <c r="AA309" i="37" s="1"/>
  <c r="Z285" i="37"/>
  <c r="AA285" i="37" s="1"/>
  <c r="Z273" i="37"/>
  <c r="AA273" i="37" s="1"/>
  <c r="AA256" i="37"/>
  <c r="Z249" i="37"/>
  <c r="Z250" i="37" s="1"/>
  <c r="Z245" i="37"/>
  <c r="AA245" i="37" s="1"/>
  <c r="Z229" i="37"/>
  <c r="Z230" i="37" s="1"/>
  <c r="Z231" i="37" s="1"/>
  <c r="Z232" i="37" s="1"/>
  <c r="Z221" i="37"/>
  <c r="AA221" i="37" s="1"/>
  <c r="AA198" i="37"/>
  <c r="AA196" i="37"/>
  <c r="Z157" i="37"/>
  <c r="AA157" i="37" s="1"/>
  <c r="AA154" i="37"/>
  <c r="Z145" i="37"/>
  <c r="AA138" i="37"/>
  <c r="AA130" i="37"/>
  <c r="AA122" i="37"/>
  <c r="AA114" i="37"/>
  <c r="AA108" i="37"/>
  <c r="Z101" i="37"/>
  <c r="Z102" i="37" s="1"/>
  <c r="Z103" i="37" s="1"/>
  <c r="Z104" i="37" s="1"/>
  <c r="Z105" i="37" s="1"/>
  <c r="Z65" i="37"/>
  <c r="Z66" i="37" s="1"/>
  <c r="Z67" i="37" s="1"/>
  <c r="Z68" i="37" s="1"/>
  <c r="Z45" i="37"/>
  <c r="AA45" i="37" s="1"/>
  <c r="Z582" i="37"/>
  <c r="Z558" i="37"/>
  <c r="Z559" i="37" s="1"/>
  <c r="Z560" i="37" s="1"/>
  <c r="AA242" i="37"/>
  <c r="AD575" i="37"/>
  <c r="AE575" i="37" s="1"/>
  <c r="Y575" i="37" s="1"/>
  <c r="AD564" i="37"/>
  <c r="AE564" i="37" s="1"/>
  <c r="AE563" i="37"/>
  <c r="Y563" i="37" s="1"/>
  <c r="AD559" i="37"/>
  <c r="AE559" i="37" s="1"/>
  <c r="Y559" i="37" s="1"/>
  <c r="AD514" i="37"/>
  <c r="AE514" i="37" s="1"/>
  <c r="Y514" i="37" s="1"/>
  <c r="AD506" i="37"/>
  <c r="AE506" i="37" s="1"/>
  <c r="Y506" i="37" s="1"/>
  <c r="AD502" i="37"/>
  <c r="AE502" i="37" s="1"/>
  <c r="Y502" i="37" s="1"/>
  <c r="AD458" i="37"/>
  <c r="AE458" i="37" s="1"/>
  <c r="Y458" i="37" s="1"/>
  <c r="AD410" i="37"/>
  <c r="AE410" i="37" s="1"/>
  <c r="AD382" i="37"/>
  <c r="AE382" i="37" s="1"/>
  <c r="Y382" i="37" s="1"/>
  <c r="AA382" i="37" s="1"/>
  <c r="AD358" i="37"/>
  <c r="AE358" i="37" s="1"/>
  <c r="Y358" i="37" s="1"/>
  <c r="AD354" i="37"/>
  <c r="AE354" i="37" s="1"/>
  <c r="Y354" i="37" s="1"/>
  <c r="AD350" i="37"/>
  <c r="AE350" i="37" s="1"/>
  <c r="Y350" i="37" s="1"/>
  <c r="AD346" i="37"/>
  <c r="AE346" i="37" s="1"/>
  <c r="AD342" i="37"/>
  <c r="AE342" i="37" s="1"/>
  <c r="AD338" i="37"/>
  <c r="AE338" i="37" s="1"/>
  <c r="Y338" i="37" s="1"/>
  <c r="AD334" i="37"/>
  <c r="AE334" i="37" s="1"/>
  <c r="AD282" i="37"/>
  <c r="AE282" i="37" s="1"/>
  <c r="Y282" i="37" s="1"/>
  <c r="AD278" i="37"/>
  <c r="AE278" i="37" s="1"/>
  <c r="Y278" i="37" s="1"/>
  <c r="AD258" i="37"/>
  <c r="AE258" i="37" s="1"/>
  <c r="Y258" i="37" s="1"/>
  <c r="AD250" i="37"/>
  <c r="AE250" i="37" s="1"/>
  <c r="AD234" i="37"/>
  <c r="AE234" i="37" s="1"/>
  <c r="Y234" i="37" s="1"/>
  <c r="AD102" i="37"/>
  <c r="AE102" i="37" s="1"/>
  <c r="Y102" i="37" s="1"/>
  <c r="AD82" i="37"/>
  <c r="AE82" i="37" s="1"/>
  <c r="Y82" i="37" s="1"/>
  <c r="AD78" i="37"/>
  <c r="AE78" i="37" s="1"/>
  <c r="AD70" i="37"/>
  <c r="AD66" i="37"/>
  <c r="AE66" i="37" s="1"/>
  <c r="AD62" i="37"/>
  <c r="AE62" i="37" s="1"/>
  <c r="Y62" i="37" s="1"/>
  <c r="AD54" i="37"/>
  <c r="AE54" i="37" s="1"/>
  <c r="AD42" i="37"/>
  <c r="AE42" i="37" s="1"/>
  <c r="AD27" i="37"/>
  <c r="AE27" i="37" s="1"/>
  <c r="Y27" i="37" s="1"/>
  <c r="AE26" i="37"/>
  <c r="Y26" i="37" s="1"/>
  <c r="AA26" i="37" s="1"/>
  <c r="AA578" i="37"/>
  <c r="AA585" i="37"/>
  <c r="Y443" i="37"/>
  <c r="Y275" i="37"/>
  <c r="Z167" i="37"/>
  <c r="Y167" i="37"/>
  <c r="Z143" i="37"/>
  <c r="Y143" i="37"/>
  <c r="Z139" i="37"/>
  <c r="Y139" i="37"/>
  <c r="Z135" i="37"/>
  <c r="Y135" i="37"/>
  <c r="Z131" i="37"/>
  <c r="Y131" i="37"/>
  <c r="Z127" i="37"/>
  <c r="Y127" i="37"/>
  <c r="Y119" i="37"/>
  <c r="Z119" i="37"/>
  <c r="Y87" i="37"/>
  <c r="Y63" i="37"/>
  <c r="Z63" i="37"/>
  <c r="Y59" i="37"/>
  <c r="Z59" i="37"/>
  <c r="Y48" i="37"/>
  <c r="Z47" i="37"/>
  <c r="Z48" i="37" s="1"/>
  <c r="Y43" i="37"/>
  <c r="Z43" i="37"/>
  <c r="Y39" i="37"/>
  <c r="Z39" i="37"/>
  <c r="Z583" i="37"/>
  <c r="Z579" i="37"/>
  <c r="AA579" i="37" s="1"/>
  <c r="AA518" i="37"/>
  <c r="AA513" i="37"/>
  <c r="Z511" i="37"/>
  <c r="AA511" i="37" s="1"/>
  <c r="Z495" i="37"/>
  <c r="AA495" i="37" s="1"/>
  <c r="Z487" i="37"/>
  <c r="AA487" i="37" s="1"/>
  <c r="Z475" i="37"/>
  <c r="AA475" i="37" s="1"/>
  <c r="Z467" i="37"/>
  <c r="AA467" i="37" s="1"/>
  <c r="Z459" i="37"/>
  <c r="AA459" i="37" s="1"/>
  <c r="AA393" i="37"/>
  <c r="AA374" i="37"/>
  <c r="Z367" i="37"/>
  <c r="Z368" i="37" s="1"/>
  <c r="Z351" i="37"/>
  <c r="Z352" i="37" s="1"/>
  <c r="Z323" i="37"/>
  <c r="Z319" i="37"/>
  <c r="AA319" i="37" s="1"/>
  <c r="Z315" i="37"/>
  <c r="AA315" i="37" s="1"/>
  <c r="AA312" i="37"/>
  <c r="Z291" i="37"/>
  <c r="Z287" i="37"/>
  <c r="AA287" i="37" s="1"/>
  <c r="Z263" i="37"/>
  <c r="Z255" i="37"/>
  <c r="AA255" i="37" s="1"/>
  <c r="Z251" i="37"/>
  <c r="Z227" i="37"/>
  <c r="AA227" i="37" s="1"/>
  <c r="Z223" i="37"/>
  <c r="AA223" i="37" s="1"/>
  <c r="Z219" i="37"/>
  <c r="AA219" i="37" s="1"/>
  <c r="Z215" i="37"/>
  <c r="AA215" i="37" s="1"/>
  <c r="Z211" i="37"/>
  <c r="AA211" i="37" s="1"/>
  <c r="Z551" i="37"/>
  <c r="Z539" i="37"/>
  <c r="Z531" i="37"/>
  <c r="Z523" i="37"/>
  <c r="Z507" i="37"/>
  <c r="Z508" i="37" s="1"/>
  <c r="Z447" i="37"/>
  <c r="Z399" i="37"/>
  <c r="Z335" i="37"/>
  <c r="Z336" i="37" s="1"/>
  <c r="Y379" i="37"/>
  <c r="AA379" i="37" s="1"/>
  <c r="Y439" i="37"/>
  <c r="Z555" i="37"/>
  <c r="Z556" i="37" s="1"/>
  <c r="Z557" i="37" s="1"/>
  <c r="Z547" i="37"/>
  <c r="Z543" i="37"/>
  <c r="Z535" i="37"/>
  <c r="Z527" i="37"/>
  <c r="Z451" i="37"/>
  <c r="Z391" i="37"/>
  <c r="Z387" i="37"/>
  <c r="Z383" i="37"/>
  <c r="AA577" i="37"/>
  <c r="AA549" i="37"/>
  <c r="AA533" i="37"/>
  <c r="AA525" i="37"/>
  <c r="AA517" i="37"/>
  <c r="Z503" i="37"/>
  <c r="Z504" i="37" s="1"/>
  <c r="Z499" i="37"/>
  <c r="Z491" i="37"/>
  <c r="Z483" i="37"/>
  <c r="Z471" i="37"/>
  <c r="Z463" i="37"/>
  <c r="Z443" i="37"/>
  <c r="Z444" i="37" s="1"/>
  <c r="Z439" i="37"/>
  <c r="Z440" i="37" s="1"/>
  <c r="Z441" i="37" s="1"/>
  <c r="Z435" i="37"/>
  <c r="Z436" i="37" s="1"/>
  <c r="Z427" i="37"/>
  <c r="Z403" i="37"/>
  <c r="AA392" i="37"/>
  <c r="AA384" i="37"/>
  <c r="AA370" i="37"/>
  <c r="Z355" i="37"/>
  <c r="Z356" i="37" s="1"/>
  <c r="Z343" i="37"/>
  <c r="Z344" i="37" s="1"/>
  <c r="Z339" i="37"/>
  <c r="Z340" i="37" s="1"/>
  <c r="Z327" i="37"/>
  <c r="Z307" i="37"/>
  <c r="Z303" i="37"/>
  <c r="AA303" i="37" s="1"/>
  <c r="AA300" i="37"/>
  <c r="AA296" i="37"/>
  <c r="Z283" i="37"/>
  <c r="AA283" i="37" s="1"/>
  <c r="Z275" i="37"/>
  <c r="Z276" i="37" s="1"/>
  <c r="Z267" i="37"/>
  <c r="Z268" i="37" s="1"/>
  <c r="Z247" i="37"/>
  <c r="Z243" i="37"/>
  <c r="AA243" i="37" s="1"/>
  <c r="AA110" i="37"/>
  <c r="Y101" i="37"/>
  <c r="AA40" i="37"/>
  <c r="Z79" i="37"/>
  <c r="Z80" i="37" s="1"/>
  <c r="AA38" i="37"/>
  <c r="AA28" i="37"/>
  <c r="Z358" i="37"/>
  <c r="Z354" i="37"/>
  <c r="Y42" i="37"/>
  <c r="AA42" i="37" s="1"/>
  <c r="AA473" i="37"/>
  <c r="AA448" i="37"/>
  <c r="AA446" i="37"/>
  <c r="AA425" i="37"/>
  <c r="AA416" i="37"/>
  <c r="AA414" i="37"/>
  <c r="Z410" i="37"/>
  <c r="Z411" i="37" s="1"/>
  <c r="AA404" i="37"/>
  <c r="AA402" i="37"/>
  <c r="Z342" i="37"/>
  <c r="AA328" i="37"/>
  <c r="AA308" i="37"/>
  <c r="AA306" i="37"/>
  <c r="AA304" i="37"/>
  <c r="AA281" i="37"/>
  <c r="AA241" i="37"/>
  <c r="AA236" i="37"/>
  <c r="AA73" i="37"/>
  <c r="AA52" i="37"/>
  <c r="AA17" i="37"/>
  <c r="Z282" i="37"/>
  <c r="Y555" i="37"/>
  <c r="AA510" i="37"/>
  <c r="Y501" i="37"/>
  <c r="AA468" i="37"/>
  <c r="AA434" i="37"/>
  <c r="AA482" i="37"/>
  <c r="AA377" i="37"/>
  <c r="AA60" i="37"/>
  <c r="Y508" i="37"/>
  <c r="AA466" i="37"/>
  <c r="Y412" i="37"/>
  <c r="AA412" i="37" s="1"/>
  <c r="AA405" i="37"/>
  <c r="Y248" i="37"/>
  <c r="AA248" i="37" s="1"/>
  <c r="Y395" i="37"/>
  <c r="AA395" i="37" s="1"/>
  <c r="AA277" i="37"/>
  <c r="Y268" i="37"/>
  <c r="Y381" i="37"/>
  <c r="Y263" i="37"/>
  <c r="Y357" i="37"/>
  <c r="AA357" i="37" s="1"/>
  <c r="Y349" i="37"/>
  <c r="Y345" i="37"/>
  <c r="Y341" i="37"/>
  <c r="AA341" i="37" s="1"/>
  <c r="Y342" i="37"/>
  <c r="Y333" i="37"/>
  <c r="Y334" i="37"/>
  <c r="Y144" i="37"/>
  <c r="AA144" i="37" s="1"/>
  <c r="Y164" i="37"/>
  <c r="AA164" i="37" s="1"/>
  <c r="Y165" i="37"/>
  <c r="Y168" i="37"/>
  <c r="AA168" i="37" s="1"/>
  <c r="Y98" i="37"/>
  <c r="AA98" i="37" s="1"/>
  <c r="Y452" i="37"/>
  <c r="AA452" i="37" s="1"/>
  <c r="Y435" i="37"/>
  <c r="Y436" i="37"/>
  <c r="Y61" i="37"/>
  <c r="Y335" i="37"/>
  <c r="Y351" i="37"/>
  <c r="Y270" i="37"/>
  <c r="Y94" i="37"/>
  <c r="Y6" i="37"/>
  <c r="Y20" i="37"/>
  <c r="Y16" i="37"/>
  <c r="Y10" i="37"/>
  <c r="AA10" i="37" s="1"/>
  <c r="Y507" i="37"/>
  <c r="Y394" i="37"/>
  <c r="AA394" i="37" s="1"/>
  <c r="Y233" i="37"/>
  <c r="Y90" i="37"/>
  <c r="Y54" i="37"/>
  <c r="Y558" i="37"/>
  <c r="Z4" i="37"/>
  <c r="Y4" i="37"/>
  <c r="Z14" i="37"/>
  <c r="Z15" i="37" s="1"/>
  <c r="Z12" i="37"/>
  <c r="Y12" i="37"/>
  <c r="Z584" i="37"/>
  <c r="Y584" i="37"/>
  <c r="Z548" i="37"/>
  <c r="Y548" i="37"/>
  <c r="Z544" i="37"/>
  <c r="Y544" i="37"/>
  <c r="Z528" i="37"/>
  <c r="Y528" i="37"/>
  <c r="Z524" i="37"/>
  <c r="Y524" i="37"/>
  <c r="Z16" i="37"/>
  <c r="Y546" i="37"/>
  <c r="Y538" i="37"/>
  <c r="Y530" i="37"/>
  <c r="Y522" i="37"/>
  <c r="Y478" i="37"/>
  <c r="Y479" i="37"/>
  <c r="Y430" i="37"/>
  <c r="AA430" i="37" s="1"/>
  <c r="Y353" i="37"/>
  <c r="AA353" i="37" s="1"/>
  <c r="Y337" i="37"/>
  <c r="Y574" i="37"/>
  <c r="Z8" i="37"/>
  <c r="Y8" i="37"/>
  <c r="Z580" i="37"/>
  <c r="Y580" i="37"/>
  <c r="Z576" i="37"/>
  <c r="Y576" i="37"/>
  <c r="Z552" i="37"/>
  <c r="Y552" i="37"/>
  <c r="Z540" i="37"/>
  <c r="Y540" i="37"/>
  <c r="Z536" i="37"/>
  <c r="Y536" i="37"/>
  <c r="Z20" i="37"/>
  <c r="Y582" i="37"/>
  <c r="Y570" i="37"/>
  <c r="Y457" i="37"/>
  <c r="Z22" i="37"/>
  <c r="Z18" i="37"/>
  <c r="Y18" i="37"/>
  <c r="Z532" i="37"/>
  <c r="Y532" i="37"/>
  <c r="Z6" i="37"/>
  <c r="AA32" i="37"/>
  <c r="Z24" i="37"/>
  <c r="Z25" i="37" s="1"/>
  <c r="Y550" i="37"/>
  <c r="Y534" i="37"/>
  <c r="AA534" i="37" s="1"/>
  <c r="Y526" i="37"/>
  <c r="AA509" i="37"/>
  <c r="Y346" i="37"/>
  <c r="AA605" i="37"/>
  <c r="AA516" i="37"/>
  <c r="AA512" i="37"/>
  <c r="AA496" i="37"/>
  <c r="AA488" i="37"/>
  <c r="AA480" i="37"/>
  <c r="Y409" i="37"/>
  <c r="AA409" i="37" s="1"/>
  <c r="R6" i="37"/>
  <c r="R3" i="37"/>
  <c r="R8" i="37"/>
  <c r="Y454" i="37"/>
  <c r="AA424" i="37"/>
  <c r="Y422" i="37"/>
  <c r="AA422" i="37" s="1"/>
  <c r="AA360" i="37"/>
  <c r="AA464" i="37"/>
  <c r="AA449" i="37"/>
  <c r="AA420" i="37"/>
  <c r="AA408" i="37"/>
  <c r="AA400" i="37"/>
  <c r="AA388" i="37"/>
  <c r="AA321" i="37"/>
  <c r="AA313" i="37"/>
  <c r="AA305" i="37"/>
  <c r="AA297" i="37"/>
  <c r="Y325" i="37"/>
  <c r="AA265" i="37"/>
  <c r="AA225" i="37"/>
  <c r="AA209" i="37"/>
  <c r="AA177" i="37"/>
  <c r="AA161" i="37"/>
  <c r="AA216" i="37"/>
  <c r="AA200" i="37"/>
  <c r="AA184" i="37"/>
  <c r="AA152" i="37"/>
  <c r="Y145" i="37"/>
  <c r="AA136" i="37"/>
  <c r="AA120" i="37"/>
  <c r="AA76" i="37"/>
  <c r="AA260" i="37"/>
  <c r="AA252" i="37"/>
  <c r="AA224" i="37"/>
  <c r="AA208" i="37"/>
  <c r="AA192" i="37"/>
  <c r="AA176" i="37"/>
  <c r="AA160" i="37"/>
  <c r="AA128" i="37"/>
  <c r="AA112" i="37"/>
  <c r="AA37" i="37"/>
  <c r="N10" i="37"/>
  <c r="AA111" i="37" l="1"/>
  <c r="AA179" i="37"/>
  <c r="AA290" i="37"/>
  <c r="AA318" i="37"/>
  <c r="AA366" i="37"/>
  <c r="AA406" i="37"/>
  <c r="AA351" i="37"/>
  <c r="AA59" i="37"/>
  <c r="AA338" i="37"/>
  <c r="AE347" i="37"/>
  <c r="Y347" i="37" s="1"/>
  <c r="AA347" i="37" s="1"/>
  <c r="AD262" i="37"/>
  <c r="AE262" i="37" s="1"/>
  <c r="Y262" i="37" s="1"/>
  <c r="AA262" i="37" s="1"/>
  <c r="AA239" i="37"/>
  <c r="AA54" i="37"/>
  <c r="AA563" i="37"/>
  <c r="AA526" i="37"/>
  <c r="AA278" i="37"/>
  <c r="AA454" i="37"/>
  <c r="AA337" i="37"/>
  <c r="AA90" i="37"/>
  <c r="AA127" i="37"/>
  <c r="AA143" i="37"/>
  <c r="AD557" i="37"/>
  <c r="AE557" i="37" s="1"/>
  <c r="AA145" i="37"/>
  <c r="AA258" i="37"/>
  <c r="AA570" i="37"/>
  <c r="AA270" i="37"/>
  <c r="AA27" i="37"/>
  <c r="AA486" i="37"/>
  <c r="AA191" i="37"/>
  <c r="AA218" i="37"/>
  <c r="AA75" i="37"/>
  <c r="AA413" i="37"/>
  <c r="AA94" i="37"/>
  <c r="AA335" i="37"/>
  <c r="AA210" i="37"/>
  <c r="AA254" i="37"/>
  <c r="AA558" i="37"/>
  <c r="AA453" i="37"/>
  <c r="AA53" i="37"/>
  <c r="AA234" i="37"/>
  <c r="AA83" i="37"/>
  <c r="AA282" i="37"/>
  <c r="AA330" i="37"/>
  <c r="AA462" i="37"/>
  <c r="AA524" i="37"/>
  <c r="AA544" i="37"/>
  <c r="AA584" i="37"/>
  <c r="AA371" i="37"/>
  <c r="AA479" i="37"/>
  <c r="AA561" i="37"/>
  <c r="AA82" i="37"/>
  <c r="AA332" i="37"/>
  <c r="AD432" i="37"/>
  <c r="AE432" i="37" s="1"/>
  <c r="AA362" i="37"/>
  <c r="AA386" i="37"/>
  <c r="AA286" i="37"/>
  <c r="AA457" i="37"/>
  <c r="AA542" i="37"/>
  <c r="AA478" i="37"/>
  <c r="AA354" i="37"/>
  <c r="AA458" i="37"/>
  <c r="AD57" i="37"/>
  <c r="AE440" i="37"/>
  <c r="Y440" i="37" s="1"/>
  <c r="AA522" i="37"/>
  <c r="AA501" i="37"/>
  <c r="AA502" i="37"/>
  <c r="AA375" i="37"/>
  <c r="AD100" i="37"/>
  <c r="AE100" i="37" s="1"/>
  <c r="Y100" i="37" s="1"/>
  <c r="AA100" i="37" s="1"/>
  <c r="AA336" i="37"/>
  <c r="AA169" i="37"/>
  <c r="AA436" i="37"/>
  <c r="AA333" i="37"/>
  <c r="AA102" i="37"/>
  <c r="AA199" i="37"/>
  <c r="AA165" i="37"/>
  <c r="AA342" i="37"/>
  <c r="AA101" i="37"/>
  <c r="AA323" i="37"/>
  <c r="AD93" i="37"/>
  <c r="AE93" i="37" s="1"/>
  <c r="AA426" i="37"/>
  <c r="AA233" i="37"/>
  <c r="AA435" i="37"/>
  <c r="AA276" i="37"/>
  <c r="AA497" i="37"/>
  <c r="AD504" i="37"/>
  <c r="AE504" i="37" s="1"/>
  <c r="Y504" i="37" s="1"/>
  <c r="AA504" i="37" s="1"/>
  <c r="AA368" i="37"/>
  <c r="AA440" i="37"/>
  <c r="AA326" i="37"/>
  <c r="AA474" i="37"/>
  <c r="AA207" i="37"/>
  <c r="AA310" i="37"/>
  <c r="AA322" i="37"/>
  <c r="AA175" i="37"/>
  <c r="AA222" i="37"/>
  <c r="AA302" i="37"/>
  <c r="AA398" i="37"/>
  <c r="AA325" i="37"/>
  <c r="AA514" i="37"/>
  <c r="AA527" i="37"/>
  <c r="AD445" i="37"/>
  <c r="AE445" i="37" s="1"/>
  <c r="Y445" i="37" s="1"/>
  <c r="AA348" i="37"/>
  <c r="AD230" i="37"/>
  <c r="AE230" i="37" s="1"/>
  <c r="AA562" i="37"/>
  <c r="AA247" i="37"/>
  <c r="AA291" i="37"/>
  <c r="AA344" i="37"/>
  <c r="AA21" i="37"/>
  <c r="AA69" i="37"/>
  <c r="AD97" i="37"/>
  <c r="AE97" i="37" s="1"/>
  <c r="AE441" i="37"/>
  <c r="Y441" i="37" s="1"/>
  <c r="AA441" i="37" s="1"/>
  <c r="AD442" i="37"/>
  <c r="AE442" i="37" s="1"/>
  <c r="Y442" i="37" s="1"/>
  <c r="AA87" i="37"/>
  <c r="AD235" i="37"/>
  <c r="AE235" i="37" s="1"/>
  <c r="Y235" i="37" s="1"/>
  <c r="AA235" i="37" s="1"/>
  <c r="AA352" i="37"/>
  <c r="AA423" i="37"/>
  <c r="AA455" i="37"/>
  <c r="AA378" i="37"/>
  <c r="AA538" i="37"/>
  <c r="AA334" i="37"/>
  <c r="AA345" i="37"/>
  <c r="AA268" i="37"/>
  <c r="AA47" i="37"/>
  <c r="AA553" i="37"/>
  <c r="AD103" i="37"/>
  <c r="AE103" i="37" s="1"/>
  <c r="Y103" i="37" s="1"/>
  <c r="AA103" i="37" s="1"/>
  <c r="AA427" i="37"/>
  <c r="AA298" i="37"/>
  <c r="AA314" i="37"/>
  <c r="AA574" i="37"/>
  <c r="AA530" i="37"/>
  <c r="AA331" i="37"/>
  <c r="AA381" i="37"/>
  <c r="AA267" i="37"/>
  <c r="AA346" i="37"/>
  <c r="AA550" i="37"/>
  <c r="AA546" i="37"/>
  <c r="AA81" i="37"/>
  <c r="AA65" i="37"/>
  <c r="AA307" i="37"/>
  <c r="AA387" i="37"/>
  <c r="AA399" i="37"/>
  <c r="AA39" i="37"/>
  <c r="AA63" i="37"/>
  <c r="AA131" i="37"/>
  <c r="AA139" i="37"/>
  <c r="AA167" i="37"/>
  <c r="AD560" i="37"/>
  <c r="AE560" i="37" s="1"/>
  <c r="Y560" i="37" s="1"/>
  <c r="AA560" i="37" s="1"/>
  <c r="AD67" i="37"/>
  <c r="AE67" i="37" s="1"/>
  <c r="AA107" i="37"/>
  <c r="AA115" i="37"/>
  <c r="AA447" i="37"/>
  <c r="AD84" i="37"/>
  <c r="AE84" i="37" s="1"/>
  <c r="Y84" i="37" s="1"/>
  <c r="AA84" i="37" s="1"/>
  <c r="AA373" i="37"/>
  <c r="AD89" i="37"/>
  <c r="AE89" i="37" s="1"/>
  <c r="Y89" i="37" s="1"/>
  <c r="AA89" i="37" s="1"/>
  <c r="AD36" i="37"/>
  <c r="AE36" i="37" s="1"/>
  <c r="Y36" i="37" s="1"/>
  <c r="AA36" i="37" s="1"/>
  <c r="AD272" i="37"/>
  <c r="AE272" i="37" s="1"/>
  <c r="Y272" i="37" s="1"/>
  <c r="AA272" i="37" s="1"/>
  <c r="AA358" i="37"/>
  <c r="AA350" i="37"/>
  <c r="Z284" i="37"/>
  <c r="AA284" i="37" s="1"/>
  <c r="AA463" i="37"/>
  <c r="AA499" i="37"/>
  <c r="AA523" i="37"/>
  <c r="AD572" i="37"/>
  <c r="AE572" i="37" s="1"/>
  <c r="Y572" i="37" s="1"/>
  <c r="AA572" i="37" s="1"/>
  <c r="AD79" i="37"/>
  <c r="AD340" i="37"/>
  <c r="AE340" i="37" s="1"/>
  <c r="Y340" i="37" s="1"/>
  <c r="AA340" i="37" s="1"/>
  <c r="AE339" i="37"/>
  <c r="Y339" i="37" s="1"/>
  <c r="AA339" i="37" s="1"/>
  <c r="AD356" i="37"/>
  <c r="AE356" i="37" s="1"/>
  <c r="Y356" i="37" s="1"/>
  <c r="AA356" i="37" s="1"/>
  <c r="AE355" i="37"/>
  <c r="Y355" i="37" s="1"/>
  <c r="AA355" i="37" s="1"/>
  <c r="Z445" i="37"/>
  <c r="AA506" i="37"/>
  <c r="AA327" i="37"/>
  <c r="AA403" i="37"/>
  <c r="AA471" i="37"/>
  <c r="AA535" i="37"/>
  <c r="AA531" i="37"/>
  <c r="AA135" i="37"/>
  <c r="AD279" i="37"/>
  <c r="AE279" i="37" s="1"/>
  <c r="Y279" i="37" s="1"/>
  <c r="AA279" i="37" s="1"/>
  <c r="AA257" i="37"/>
  <c r="AA491" i="37"/>
  <c r="AA451" i="37"/>
  <c r="AA547" i="37"/>
  <c r="AA551" i="37"/>
  <c r="AA505" i="37"/>
  <c r="AA343" i="37"/>
  <c r="AA62" i="37"/>
  <c r="AA48" i="37"/>
  <c r="AA521" i="37"/>
  <c r="AA582" i="37"/>
  <c r="AA507" i="37"/>
  <c r="AA61" i="37"/>
  <c r="AA349" i="37"/>
  <c r="AA263" i="37"/>
  <c r="AA508" i="37"/>
  <c r="Z442" i="37"/>
  <c r="AA483" i="37"/>
  <c r="AA391" i="37"/>
  <c r="AA543" i="37"/>
  <c r="AA123" i="37"/>
  <c r="AA539" i="37"/>
  <c r="AD71" i="37"/>
  <c r="AE70" i="37"/>
  <c r="Y70" i="37" s="1"/>
  <c r="AA70" i="37" s="1"/>
  <c r="AD231" i="37"/>
  <c r="AD259" i="37"/>
  <c r="AE259" i="37" s="1"/>
  <c r="Y259" i="37" s="1"/>
  <c r="AA259" i="37" s="1"/>
  <c r="AD411" i="37"/>
  <c r="AE411" i="37" s="1"/>
  <c r="Y411" i="37" s="1"/>
  <c r="AA411" i="37" s="1"/>
  <c r="AD24" i="37"/>
  <c r="AD240" i="37"/>
  <c r="AE240" i="37" s="1"/>
  <c r="Y240" i="37" s="1"/>
  <c r="AA240" i="37" s="1"/>
  <c r="AD565" i="37"/>
  <c r="AA41" i="37"/>
  <c r="AA571" i="37"/>
  <c r="AA575" i="37"/>
  <c r="AA554" i="37"/>
  <c r="AA555" i="37"/>
  <c r="AA583" i="37"/>
  <c r="AA559" i="37"/>
  <c r="AA20" i="37"/>
  <c r="AA6" i="37"/>
  <c r="AA43" i="37"/>
  <c r="AA443" i="37"/>
  <c r="AA367" i="37"/>
  <c r="AA576" i="37"/>
  <c r="AA8" i="37"/>
  <c r="AA528" i="37"/>
  <c r="AA548" i="37"/>
  <c r="AA12" i="37"/>
  <c r="Z264" i="37"/>
  <c r="AA383" i="37"/>
  <c r="AA503" i="37"/>
  <c r="AA275" i="37"/>
  <c r="AA251" i="37"/>
  <c r="AA439" i="37"/>
  <c r="AA119" i="37"/>
  <c r="Z569" i="37"/>
  <c r="AA580" i="37"/>
  <c r="Y91" i="37"/>
  <c r="AA91" i="37" s="1"/>
  <c r="Y66" i="37"/>
  <c r="AA66" i="37" s="1"/>
  <c r="Y95" i="37"/>
  <c r="AA95" i="37" s="1"/>
  <c r="Y432" i="37"/>
  <c r="AA432" i="37" s="1"/>
  <c r="Y557" i="37"/>
  <c r="AA557" i="37" s="1"/>
  <c r="Y271" i="37"/>
  <c r="AA271" i="37" s="1"/>
  <c r="Y249" i="37"/>
  <c r="AA249" i="37" s="1"/>
  <c r="Y410" i="37"/>
  <c r="AA410" i="37" s="1"/>
  <c r="AA16" i="37"/>
  <c r="Y77" i="37"/>
  <c r="AA77" i="37" s="1"/>
  <c r="Y444" i="37"/>
  <c r="AA444" i="37" s="1"/>
  <c r="Y229" i="37"/>
  <c r="AA229" i="37" s="1"/>
  <c r="R10" i="37"/>
  <c r="Y564" i="37"/>
  <c r="AA564" i="37" s="1"/>
  <c r="AA18" i="37"/>
  <c r="AA540" i="37"/>
  <c r="Y556" i="37"/>
  <c r="AA556" i="37" s="1"/>
  <c r="Y431" i="37"/>
  <c r="AA431" i="37" s="1"/>
  <c r="Y15" i="37"/>
  <c r="AA15" i="37" s="1"/>
  <c r="Y14" i="37"/>
  <c r="AA14" i="37" s="1"/>
  <c r="Y250" i="37"/>
  <c r="AA250" i="37" s="1"/>
  <c r="AA532" i="37"/>
  <c r="AA22" i="37"/>
  <c r="AA536" i="37"/>
  <c r="AA552" i="37"/>
  <c r="AA4" i="37"/>
  <c r="AD85" i="37" l="1"/>
  <c r="AA442" i="37"/>
  <c r="AE57" i="37"/>
  <c r="Y57" i="37" s="1"/>
  <c r="AA57" i="37" s="1"/>
  <c r="AD58" i="37"/>
  <c r="AE58" i="37" s="1"/>
  <c r="Y58" i="37" s="1"/>
  <c r="AA58" i="37" s="1"/>
  <c r="AD104" i="37"/>
  <c r="AE104" i="37" s="1"/>
  <c r="Y104" i="37" s="1"/>
  <c r="AA104" i="37" s="1"/>
  <c r="AD68" i="37"/>
  <c r="AE68" i="37" s="1"/>
  <c r="AA445" i="37"/>
  <c r="AE565" i="37"/>
  <c r="AD566" i="37"/>
  <c r="AE231" i="37"/>
  <c r="AD232" i="37"/>
  <c r="AE232" i="37" s="1"/>
  <c r="AE71" i="37"/>
  <c r="Y71" i="37" s="1"/>
  <c r="AA71" i="37" s="1"/>
  <c r="AD72" i="37"/>
  <c r="AE72" i="37" s="1"/>
  <c r="Y72" i="37" s="1"/>
  <c r="AA72" i="37" s="1"/>
  <c r="AE79" i="37"/>
  <c r="AD80" i="37"/>
  <c r="AE80" i="37" s="1"/>
  <c r="AE24" i="37"/>
  <c r="Y24" i="37" s="1"/>
  <c r="AA24" i="37" s="1"/>
  <c r="AD25" i="37"/>
  <c r="AE25" i="37" s="1"/>
  <c r="Y25" i="37" s="1"/>
  <c r="AA25" i="37" s="1"/>
  <c r="AE85" i="37"/>
  <c r="Y85" i="37" s="1"/>
  <c r="AA85" i="37" s="1"/>
  <c r="AD86" i="37"/>
  <c r="AE86" i="37" s="1"/>
  <c r="Y86" i="37" s="1"/>
  <c r="AA86" i="37" s="1"/>
  <c r="AA264" i="37"/>
  <c r="Y97" i="37"/>
  <c r="AA97" i="37" s="1"/>
  <c r="Y96" i="37"/>
  <c r="AA96" i="37" s="1"/>
  <c r="Y92" i="37"/>
  <c r="AA92" i="37" s="1"/>
  <c r="Y93" i="37"/>
  <c r="AA93" i="37" s="1"/>
  <c r="Y67" i="37"/>
  <c r="AA67" i="37" s="1"/>
  <c r="Y68" i="37"/>
  <c r="AA68" i="37" s="1"/>
  <c r="Y78" i="37"/>
  <c r="AA78" i="37" s="1"/>
  <c r="Y565" i="37"/>
  <c r="AA565" i="37" s="1"/>
  <c r="Y230" i="37"/>
  <c r="AA230" i="37" s="1"/>
  <c r="Q13" i="37"/>
  <c r="N13" i="37"/>
  <c r="Q12" i="37"/>
  <c r="N12" i="37"/>
  <c r="Q11" i="37"/>
  <c r="N11" i="37"/>
  <c r="Q14" i="37"/>
  <c r="N14" i="37"/>
  <c r="AD105" i="37" l="1"/>
  <c r="AE105" i="37" s="1"/>
  <c r="Y105" i="37" s="1"/>
  <c r="AA105" i="37" s="1"/>
  <c r="AE566" i="37"/>
  <c r="Y566" i="37" s="1"/>
  <c r="AA566" i="37" s="1"/>
  <c r="AD567" i="37"/>
  <c r="Y79" i="37"/>
  <c r="AA79" i="37" s="1"/>
  <c r="Y80" i="37"/>
  <c r="AA80" i="37" s="1"/>
  <c r="AA612" i="37"/>
  <c r="Y232" i="37"/>
  <c r="AA232" i="37" s="1"/>
  <c r="Y231" i="37"/>
  <c r="AA231" i="37" s="1"/>
  <c r="R14" i="37"/>
  <c r="R13" i="37"/>
  <c r="R12" i="37"/>
  <c r="R11" i="37"/>
  <c r="AE567" i="37" l="1"/>
  <c r="Y567" i="37" s="1"/>
  <c r="AA567" i="37" s="1"/>
  <c r="AD568" i="37"/>
  <c r="AA614" i="37"/>
  <c r="N563" i="37"/>
  <c r="Q563" i="37"/>
  <c r="W564" i="37"/>
  <c r="N564" i="37"/>
  <c r="Q564" i="37"/>
  <c r="N565" i="37"/>
  <c r="Q565" i="37"/>
  <c r="N566" i="37"/>
  <c r="Q566" i="37"/>
  <c r="N567" i="37"/>
  <c r="Q567" i="37"/>
  <c r="N568" i="37"/>
  <c r="Q568" i="37"/>
  <c r="N569" i="37"/>
  <c r="Q569" i="37"/>
  <c r="AE568" i="37" l="1"/>
  <c r="Y568" i="37" s="1"/>
  <c r="AA568" i="37" s="1"/>
  <c r="AD569" i="37"/>
  <c r="AE569" i="37" s="1"/>
  <c r="Y569" i="37" s="1"/>
  <c r="AA569" i="37" s="1"/>
  <c r="W569" i="37"/>
  <c r="W568" i="37"/>
  <c r="W567" i="37"/>
  <c r="W566" i="37"/>
  <c r="R569" i="37"/>
  <c r="R567" i="37"/>
  <c r="R566" i="37"/>
  <c r="R565" i="37"/>
  <c r="W565" i="37"/>
  <c r="R563" i="37"/>
  <c r="R568" i="37"/>
  <c r="R564" i="37"/>
  <c r="W15" i="37" l="1"/>
  <c r="Q15" i="37"/>
  <c r="N15" i="37"/>
  <c r="AA619" i="37" s="1"/>
  <c r="Q16" i="37"/>
  <c r="N16" i="37"/>
  <c r="R16" i="37" l="1"/>
  <c r="R15" i="37"/>
  <c r="AA621" i="37" s="1"/>
  <c r="Q17" i="37"/>
  <c r="N17" i="37"/>
  <c r="AA626" i="37" s="1"/>
  <c r="Q18" i="37"/>
  <c r="N18" i="37"/>
  <c r="R17" i="37" l="1"/>
  <c r="AA628" i="37" s="1"/>
  <c r="R18" i="37"/>
  <c r="Q19" i="37" l="1"/>
  <c r="Q20" i="37"/>
  <c r="Q21" i="37"/>
  <c r="Q22" i="37"/>
  <c r="Q23" i="37"/>
  <c r="N19" i="37"/>
  <c r="N20" i="37"/>
  <c r="N21" i="37"/>
  <c r="N22" i="37"/>
  <c r="N23" i="37"/>
  <c r="AA633" i="37" l="1"/>
  <c r="R20" i="37"/>
  <c r="R21" i="37"/>
  <c r="R22" i="37"/>
  <c r="R19" i="37"/>
  <c r="W22" i="37"/>
  <c r="R23" i="37"/>
  <c r="Q24" i="37"/>
  <c r="Q25" i="37"/>
  <c r="Q26" i="37"/>
  <c r="Q27" i="37"/>
  <c r="Q28" i="37"/>
  <c r="Q29" i="37"/>
  <c r="Q30" i="37"/>
  <c r="Q31" i="37"/>
  <c r="Q32" i="37"/>
  <c r="Q33" i="37"/>
  <c r="Q34" i="37"/>
  <c r="Q35" i="37"/>
  <c r="Q36" i="37"/>
  <c r="Q37" i="37"/>
  <c r="Q38" i="37"/>
  <c r="Q39" i="37"/>
  <c r="Q40" i="37"/>
  <c r="Q41" i="37"/>
  <c r="Q42" i="37"/>
  <c r="Q43" i="37"/>
  <c r="Q44" i="37"/>
  <c r="Q45" i="37"/>
  <c r="Q46" i="37"/>
  <c r="Q47" i="37"/>
  <c r="Q48" i="37"/>
  <c r="Q49" i="37"/>
  <c r="Q50" i="37"/>
  <c r="Q51" i="37"/>
  <c r="Q52" i="37"/>
  <c r="W27" i="37"/>
  <c r="W33" i="37"/>
  <c r="W42" i="37"/>
  <c r="W48" i="37"/>
  <c r="W24" i="37"/>
  <c r="N53" i="37"/>
  <c r="N24" i="37"/>
  <c r="N25" i="37"/>
  <c r="N26" i="37"/>
  <c r="N27" i="37"/>
  <c r="N28" i="37"/>
  <c r="N29" i="37"/>
  <c r="N30" i="37"/>
  <c r="N31" i="37"/>
  <c r="N32" i="37"/>
  <c r="N33" i="37"/>
  <c r="N34" i="37"/>
  <c r="N35" i="37"/>
  <c r="N36" i="37"/>
  <c r="N37" i="37"/>
  <c r="N38" i="37"/>
  <c r="N39" i="37"/>
  <c r="N40" i="37"/>
  <c r="N41" i="37"/>
  <c r="N42" i="37"/>
  <c r="N43" i="37"/>
  <c r="N44" i="37"/>
  <c r="N45" i="37"/>
  <c r="N46" i="37"/>
  <c r="N47" i="37"/>
  <c r="N48" i="37"/>
  <c r="N49" i="37"/>
  <c r="N50" i="37"/>
  <c r="N51" i="37"/>
  <c r="N52" i="37"/>
  <c r="AA635" i="37" l="1"/>
  <c r="AA640" i="37"/>
  <c r="R50" i="37"/>
  <c r="R46" i="37"/>
  <c r="R42" i="37"/>
  <c r="R38" i="37"/>
  <c r="R34" i="37"/>
  <c r="R30" i="37"/>
  <c r="R26" i="37"/>
  <c r="R51" i="37"/>
  <c r="R47" i="37"/>
  <c r="R43" i="37"/>
  <c r="R39" i="37"/>
  <c r="R35" i="37"/>
  <c r="R31" i="37"/>
  <c r="R27" i="37"/>
  <c r="W36" i="37"/>
  <c r="W25" i="37"/>
  <c r="W29" i="37"/>
  <c r="R49" i="37"/>
  <c r="R45" i="37"/>
  <c r="R41" i="37"/>
  <c r="R37" i="37"/>
  <c r="R33" i="37"/>
  <c r="R29" i="37"/>
  <c r="R25" i="37"/>
  <c r="R52" i="37"/>
  <c r="R48" i="37"/>
  <c r="R44" i="37"/>
  <c r="R40" i="37"/>
  <c r="R36" i="37"/>
  <c r="R32" i="37"/>
  <c r="R28" i="37"/>
  <c r="R24" i="37"/>
  <c r="AA642" i="37" l="1"/>
  <c r="Q53" i="37" l="1"/>
  <c r="Q54" i="37"/>
  <c r="N54" i="37"/>
  <c r="AA647" i="37" s="1"/>
  <c r="Q2" i="37"/>
  <c r="B2" i="37"/>
  <c r="A2" i="37"/>
  <c r="AD2" i="37" s="1"/>
  <c r="Q55" i="37"/>
  <c r="N55" i="37"/>
  <c r="S3" i="37" l="1"/>
  <c r="T3" i="37"/>
  <c r="V3" i="37"/>
  <c r="AB3" i="37" s="1"/>
  <c r="AC3" i="37" s="1"/>
  <c r="S4" i="37"/>
  <c r="T4" i="37"/>
  <c r="V4" i="37"/>
  <c r="AB4" i="37" s="1"/>
  <c r="AC4" i="37" s="1"/>
  <c r="S5" i="37"/>
  <c r="T5" i="37"/>
  <c r="V5" i="37"/>
  <c r="AB5" i="37" s="1"/>
  <c r="AC5" i="37" s="1"/>
  <c r="S6" i="37"/>
  <c r="T6" i="37"/>
  <c r="V6" i="37"/>
  <c r="AB6" i="37" s="1"/>
  <c r="AC6" i="37" s="1"/>
  <c r="S7" i="37"/>
  <c r="T7" i="37"/>
  <c r="V7" i="37"/>
  <c r="AB7" i="37" s="1"/>
  <c r="AC7" i="37" s="1"/>
  <c r="S8" i="37"/>
  <c r="T8" i="37"/>
  <c r="V8" i="37"/>
  <c r="AB8" i="37" s="1"/>
  <c r="AC8" i="37" s="1"/>
  <c r="S9" i="37"/>
  <c r="T9" i="37"/>
  <c r="V9" i="37"/>
  <c r="AB9" i="37" s="1"/>
  <c r="AC9" i="37" s="1"/>
  <c r="S10" i="37"/>
  <c r="T10" i="37"/>
  <c r="V10" i="37"/>
  <c r="AB10" i="37" s="1"/>
  <c r="AC10" i="37" s="1"/>
  <c r="T13" i="37"/>
  <c r="S13" i="37"/>
  <c r="V13" i="37"/>
  <c r="AB13" i="37" s="1"/>
  <c r="AC13" i="37" s="1"/>
  <c r="T12" i="37"/>
  <c r="S12" i="37"/>
  <c r="V12" i="37"/>
  <c r="AB12" i="37" s="1"/>
  <c r="AC12" i="37" s="1"/>
  <c r="T11" i="37"/>
  <c r="S11" i="37"/>
  <c r="V11" i="37"/>
  <c r="AB11" i="37" s="1"/>
  <c r="AC11" i="37" s="1"/>
  <c r="T14" i="37"/>
  <c r="S14" i="37"/>
  <c r="V14" i="37"/>
  <c r="AB14" i="37" s="1"/>
  <c r="V563" i="37"/>
  <c r="AB563" i="37" s="1"/>
  <c r="T564" i="37"/>
  <c r="S565" i="37"/>
  <c r="V567" i="37"/>
  <c r="AB567" i="37" s="1"/>
  <c r="T568" i="37"/>
  <c r="S569" i="37"/>
  <c r="T563" i="37"/>
  <c r="V564" i="37"/>
  <c r="AB564" i="37" s="1"/>
  <c r="T565" i="37"/>
  <c r="S566" i="37"/>
  <c r="V568" i="37"/>
  <c r="AB568" i="37" s="1"/>
  <c r="T569" i="37"/>
  <c r="S563" i="37"/>
  <c r="V565" i="37"/>
  <c r="AB565" i="37" s="1"/>
  <c r="T566" i="37"/>
  <c r="S567" i="37"/>
  <c r="V569" i="37"/>
  <c r="AB569" i="37" s="1"/>
  <c r="AC569" i="37" s="1"/>
  <c r="S564" i="37"/>
  <c r="T567" i="37"/>
  <c r="S568" i="37"/>
  <c r="V566" i="37"/>
  <c r="AB566" i="37" s="1"/>
  <c r="V15" i="37"/>
  <c r="AB15" i="37" s="1"/>
  <c r="AC15" i="37" s="1"/>
  <c r="S15" i="37"/>
  <c r="T15" i="37"/>
  <c r="T16" i="37"/>
  <c r="S16" i="37"/>
  <c r="V16" i="37"/>
  <c r="AB16" i="37" s="1"/>
  <c r="AC16" i="37" s="1"/>
  <c r="V17" i="37"/>
  <c r="AB17" i="37" s="1"/>
  <c r="AC17" i="37" s="1"/>
  <c r="T17" i="37"/>
  <c r="S17" i="37"/>
  <c r="T18" i="37"/>
  <c r="S18" i="37"/>
  <c r="V18" i="37"/>
  <c r="AB18" i="37" s="1"/>
  <c r="AC18" i="37" s="1"/>
  <c r="V20" i="37"/>
  <c r="AB20" i="37" s="1"/>
  <c r="AC20" i="37" s="1"/>
  <c r="V19" i="37"/>
  <c r="AB19" i="37" s="1"/>
  <c r="AC19" i="37" s="1"/>
  <c r="T19" i="37"/>
  <c r="S22" i="37"/>
  <c r="T22" i="37"/>
  <c r="S20" i="37"/>
  <c r="T21" i="37"/>
  <c r="V22" i="37"/>
  <c r="AB22" i="37" s="1"/>
  <c r="AC22" i="37" s="1"/>
  <c r="S19" i="37"/>
  <c r="T20" i="37"/>
  <c r="V21" i="37"/>
  <c r="AB21" i="37" s="1"/>
  <c r="S23" i="37"/>
  <c r="T23" i="37"/>
  <c r="S21" i="37"/>
  <c r="V23" i="37"/>
  <c r="AB23" i="37" s="1"/>
  <c r="AE2" i="37"/>
  <c r="Y2" i="37" s="1"/>
  <c r="V24" i="37"/>
  <c r="AB24" i="37" s="1"/>
  <c r="V26" i="37"/>
  <c r="AB26" i="37" s="1"/>
  <c r="V28" i="37"/>
  <c r="AB28" i="37" s="1"/>
  <c r="V30" i="37"/>
  <c r="AB30" i="37" s="1"/>
  <c r="AC30" i="37" s="1"/>
  <c r="V32" i="37"/>
  <c r="AB32" i="37" s="1"/>
  <c r="V34" i="37"/>
  <c r="AB34" i="37" s="1"/>
  <c r="AC34" i="37" s="1"/>
  <c r="V36" i="37"/>
  <c r="AB36" i="37" s="1"/>
  <c r="AC36" i="37" s="1"/>
  <c r="V38" i="37"/>
  <c r="AB38" i="37" s="1"/>
  <c r="AC38" i="37" s="1"/>
  <c r="V40" i="37"/>
  <c r="AB40" i="37" s="1"/>
  <c r="AC40" i="37" s="1"/>
  <c r="V42" i="37"/>
  <c r="AB42" i="37" s="1"/>
  <c r="AC42" i="37" s="1"/>
  <c r="V44" i="37"/>
  <c r="AB44" i="37" s="1"/>
  <c r="AC44" i="37" s="1"/>
  <c r="V46" i="37"/>
  <c r="AB46" i="37" s="1"/>
  <c r="AC46" i="37" s="1"/>
  <c r="V48" i="37"/>
  <c r="AB48" i="37" s="1"/>
  <c r="AC48" i="37" s="1"/>
  <c r="V50" i="37"/>
  <c r="AB50" i="37" s="1"/>
  <c r="AC50" i="37" s="1"/>
  <c r="V52" i="37"/>
  <c r="AB52" i="37" s="1"/>
  <c r="AC52" i="37" s="1"/>
  <c r="V25" i="37"/>
  <c r="AB25" i="37" s="1"/>
  <c r="AC25" i="37" s="1"/>
  <c r="V27" i="37"/>
  <c r="AB27" i="37" s="1"/>
  <c r="AC27" i="37" s="1"/>
  <c r="V29" i="37"/>
  <c r="AB29" i="37" s="1"/>
  <c r="AC29" i="37" s="1"/>
  <c r="V31" i="37"/>
  <c r="AB31" i="37" s="1"/>
  <c r="AC31" i="37" s="1"/>
  <c r="V33" i="37"/>
  <c r="AB33" i="37" s="1"/>
  <c r="AC33" i="37" s="1"/>
  <c r="V35" i="37"/>
  <c r="AB35" i="37" s="1"/>
  <c r="V37" i="37"/>
  <c r="AB37" i="37" s="1"/>
  <c r="AC37" i="37" s="1"/>
  <c r="V39" i="37"/>
  <c r="AB39" i="37" s="1"/>
  <c r="AC39" i="37" s="1"/>
  <c r="V41" i="37"/>
  <c r="AB41" i="37" s="1"/>
  <c r="V43" i="37"/>
  <c r="AB43" i="37" s="1"/>
  <c r="AC43" i="37" s="1"/>
  <c r="V45" i="37"/>
  <c r="AB45" i="37" s="1"/>
  <c r="AC45" i="37" s="1"/>
  <c r="V47" i="37"/>
  <c r="AB47" i="37" s="1"/>
  <c r="V49" i="37"/>
  <c r="AB49" i="37" s="1"/>
  <c r="AC49" i="37" s="1"/>
  <c r="V51" i="37"/>
  <c r="AB51" i="37" s="1"/>
  <c r="AC51" i="37" s="1"/>
  <c r="T54" i="37"/>
  <c r="T35" i="37"/>
  <c r="S24" i="37"/>
  <c r="S25" i="37"/>
  <c r="S26" i="37"/>
  <c r="S27" i="37"/>
  <c r="S28" i="37"/>
  <c r="S29" i="37"/>
  <c r="S30" i="37"/>
  <c r="S31" i="37"/>
  <c r="S32" i="37"/>
  <c r="S33" i="37"/>
  <c r="S34" i="37"/>
  <c r="S35" i="37"/>
  <c r="S36" i="37"/>
  <c r="S37" i="37"/>
  <c r="S38" i="37"/>
  <c r="S39" i="37"/>
  <c r="S40" i="37"/>
  <c r="S41" i="37"/>
  <c r="S42" i="37"/>
  <c r="S43" i="37"/>
  <c r="S44" i="37"/>
  <c r="S45" i="37"/>
  <c r="S46" i="37"/>
  <c r="S47" i="37"/>
  <c r="S48" i="37"/>
  <c r="S49" i="37"/>
  <c r="S50" i="37"/>
  <c r="S51" i="37"/>
  <c r="S52" i="37"/>
  <c r="T24" i="37"/>
  <c r="T25" i="37"/>
  <c r="T26" i="37"/>
  <c r="T27" i="37"/>
  <c r="T28" i="37"/>
  <c r="T29" i="37"/>
  <c r="T30" i="37"/>
  <c r="T31" i="37"/>
  <c r="T32" i="37"/>
  <c r="T33" i="37"/>
  <c r="T34" i="37"/>
  <c r="T36" i="37"/>
  <c r="T37" i="37"/>
  <c r="T38" i="37"/>
  <c r="T39" i="37"/>
  <c r="T40" i="37"/>
  <c r="T41" i="37"/>
  <c r="T42" i="37"/>
  <c r="T43" i="37"/>
  <c r="T44" i="37"/>
  <c r="T45" i="37"/>
  <c r="T46" i="37"/>
  <c r="T47" i="37"/>
  <c r="T48" i="37"/>
  <c r="T49" i="37"/>
  <c r="T50" i="37"/>
  <c r="T51" i="37"/>
  <c r="T52" i="37"/>
  <c r="V53" i="37"/>
  <c r="AB53" i="37" s="1"/>
  <c r="T53" i="37"/>
  <c r="R53" i="37"/>
  <c r="S53" i="37" s="1"/>
  <c r="R2" i="37"/>
  <c r="AA607" i="37" s="1"/>
  <c r="R55" i="37"/>
  <c r="S55" i="37" s="1"/>
  <c r="V54" i="37"/>
  <c r="AB54" i="37" s="1"/>
  <c r="AC54" i="37" s="1"/>
  <c r="T2" i="37"/>
  <c r="V2" i="37"/>
  <c r="AB2" i="37" s="1"/>
  <c r="T55" i="37"/>
  <c r="R54" i="37"/>
  <c r="S54" i="37" s="1"/>
  <c r="W54" i="37"/>
  <c r="Z2" i="37"/>
  <c r="V55" i="37"/>
  <c r="AB55" i="37" s="1"/>
  <c r="Q76" i="37"/>
  <c r="Q75" i="37"/>
  <c r="Q56" i="37"/>
  <c r="Q57" i="37"/>
  <c r="Q58" i="37"/>
  <c r="Q59" i="37"/>
  <c r="Q60" i="37"/>
  <c r="Q61" i="37"/>
  <c r="Q62" i="37"/>
  <c r="Q63" i="37"/>
  <c r="Q64" i="37"/>
  <c r="Q65" i="37"/>
  <c r="Q66" i="37"/>
  <c r="Q67" i="37"/>
  <c r="Q68" i="37"/>
  <c r="Q69" i="37"/>
  <c r="Q70" i="37"/>
  <c r="Q71" i="37"/>
  <c r="Q72" i="37"/>
  <c r="Q73" i="37"/>
  <c r="Q74" i="37"/>
  <c r="N75" i="37"/>
  <c r="N74" i="37"/>
  <c r="N73" i="37"/>
  <c r="N72" i="37"/>
  <c r="N71" i="37"/>
  <c r="N70" i="37"/>
  <c r="N69" i="37"/>
  <c r="N68" i="37"/>
  <c r="N67" i="37"/>
  <c r="N66" i="37"/>
  <c r="N65" i="37"/>
  <c r="N64" i="37"/>
  <c r="N63" i="37"/>
  <c r="N62" i="37"/>
  <c r="N61" i="37"/>
  <c r="N60" i="37"/>
  <c r="N59" i="37"/>
  <c r="N58" i="37"/>
  <c r="N57" i="37"/>
  <c r="N56" i="37"/>
  <c r="N76" i="37"/>
  <c r="AC47" i="37" l="1"/>
  <c r="AC32" i="37"/>
  <c r="AC26" i="37"/>
  <c r="AC2" i="37"/>
  <c r="AC35" i="37"/>
  <c r="AC24" i="37"/>
  <c r="AC23" i="37" s="1"/>
  <c r="AC21" i="37"/>
  <c r="AC41" i="37"/>
  <c r="AC28" i="37"/>
  <c r="AC568" i="37"/>
  <c r="AC567" i="37" s="1"/>
  <c r="AC566" i="37" s="1"/>
  <c r="AC565" i="37" s="1"/>
  <c r="AC564" i="37" s="1"/>
  <c r="AC563" i="37" s="1"/>
  <c r="W563" i="37" s="1"/>
  <c r="AC14" i="37"/>
  <c r="W14" i="37" s="1"/>
  <c r="AC53" i="37"/>
  <c r="W13" i="37"/>
  <c r="W7" i="37"/>
  <c r="W10" i="37"/>
  <c r="W8" i="37"/>
  <c r="W4" i="37"/>
  <c r="W9" i="37"/>
  <c r="W5" i="37"/>
  <c r="W3" i="37"/>
  <c r="AA604" i="37"/>
  <c r="AA613" i="37"/>
  <c r="AA611" i="37"/>
  <c r="W6" i="37"/>
  <c r="W37" i="37"/>
  <c r="W17" i="37"/>
  <c r="AA620" i="37"/>
  <c r="AA618" i="37"/>
  <c r="W19" i="37"/>
  <c r="W11" i="37"/>
  <c r="W12" i="37"/>
  <c r="AA627" i="37"/>
  <c r="AA625" i="37"/>
  <c r="W16" i="37"/>
  <c r="AA634" i="37"/>
  <c r="AA632" i="37"/>
  <c r="AA639" i="37"/>
  <c r="AA641" i="37" s="1"/>
  <c r="S2" i="37"/>
  <c r="AA606" i="37" s="1"/>
  <c r="AA646" i="37"/>
  <c r="AA649" i="37"/>
  <c r="AA648" i="37"/>
  <c r="AA2" i="37"/>
  <c r="AA654" i="37"/>
  <c r="W68" i="37"/>
  <c r="W71" i="37"/>
  <c r="W67" i="37"/>
  <c r="W58" i="37"/>
  <c r="W57" i="37"/>
  <c r="W70" i="37"/>
  <c r="W62" i="37"/>
  <c r="W56" i="37"/>
  <c r="W66" i="37"/>
  <c r="W72" i="37"/>
  <c r="R59" i="37"/>
  <c r="R75" i="37"/>
  <c r="R73" i="37"/>
  <c r="R62" i="37"/>
  <c r="R57" i="37"/>
  <c r="R67" i="37"/>
  <c r="R70" i="37"/>
  <c r="R65" i="37"/>
  <c r="R74" i="37"/>
  <c r="R69" i="37"/>
  <c r="R61" i="37"/>
  <c r="R58" i="37"/>
  <c r="R63" i="37"/>
  <c r="R71" i="37"/>
  <c r="R76" i="37"/>
  <c r="R66" i="37"/>
  <c r="R60" i="37"/>
  <c r="R68" i="37"/>
  <c r="R64" i="37"/>
  <c r="R56" i="37"/>
  <c r="R72" i="37"/>
  <c r="W78" i="37"/>
  <c r="W79" i="37"/>
  <c r="W82" i="37"/>
  <c r="W84" i="37"/>
  <c r="W85" i="37"/>
  <c r="W86" i="37"/>
  <c r="W88" i="37"/>
  <c r="W89" i="37"/>
  <c r="W91" i="37"/>
  <c r="W92" i="37"/>
  <c r="W93" i="37"/>
  <c r="W95" i="37"/>
  <c r="W96" i="37"/>
  <c r="W97" i="37"/>
  <c r="W99" i="37"/>
  <c r="W100" i="37"/>
  <c r="W102" i="37"/>
  <c r="W103" i="37"/>
  <c r="W104" i="37"/>
  <c r="W105" i="37"/>
  <c r="Q77" i="37"/>
  <c r="Q78" i="37"/>
  <c r="Q79" i="37"/>
  <c r="Q80" i="37"/>
  <c r="W80" i="37"/>
  <c r="Q81" i="37"/>
  <c r="Q82" i="37"/>
  <c r="Q83" i="37"/>
  <c r="Q84" i="37"/>
  <c r="Q85" i="37"/>
  <c r="Q86" i="37"/>
  <c r="Q87" i="37"/>
  <c r="Q88" i="37"/>
  <c r="Q89" i="37"/>
  <c r="Q90" i="37"/>
  <c r="Q91" i="37"/>
  <c r="Q92" i="37"/>
  <c r="Q93" i="37"/>
  <c r="Q94" i="37"/>
  <c r="Q95" i="37"/>
  <c r="Q96" i="37"/>
  <c r="Q97" i="37"/>
  <c r="Q98" i="37"/>
  <c r="Q99" i="37"/>
  <c r="Q100" i="37"/>
  <c r="Q101" i="37"/>
  <c r="Q102" i="37"/>
  <c r="Q103" i="37"/>
  <c r="Q104" i="37"/>
  <c r="Q105" i="37"/>
  <c r="N105" i="37"/>
  <c r="N104" i="37"/>
  <c r="N103" i="37"/>
  <c r="N102" i="37"/>
  <c r="N101" i="37"/>
  <c r="N100" i="37"/>
  <c r="N99" i="37"/>
  <c r="N98" i="37"/>
  <c r="N97" i="37"/>
  <c r="N96" i="37"/>
  <c r="N95" i="37"/>
  <c r="N94" i="37"/>
  <c r="N93" i="37"/>
  <c r="N92" i="37"/>
  <c r="N91" i="37"/>
  <c r="N90" i="37"/>
  <c r="N89" i="37"/>
  <c r="N88" i="37"/>
  <c r="N87" i="37"/>
  <c r="N86" i="37"/>
  <c r="N85" i="37"/>
  <c r="N84" i="37"/>
  <c r="N83" i="37"/>
  <c r="N82" i="37"/>
  <c r="N81" i="37"/>
  <c r="N80" i="37"/>
  <c r="N79" i="37"/>
  <c r="N78" i="37"/>
  <c r="N77" i="37"/>
  <c r="Q106" i="37"/>
  <c r="N106" i="37"/>
  <c r="AA668" i="37" s="1"/>
  <c r="W23" i="37" l="1"/>
  <c r="AA656" i="37"/>
  <c r="AA661" i="37"/>
  <c r="R77" i="37"/>
  <c r="R97" i="37"/>
  <c r="R84" i="37"/>
  <c r="R92" i="37"/>
  <c r="R96" i="37"/>
  <c r="R104" i="37"/>
  <c r="R80" i="37"/>
  <c r="R100" i="37"/>
  <c r="R83" i="37"/>
  <c r="R88" i="37"/>
  <c r="R81" i="37"/>
  <c r="R89" i="37"/>
  <c r="R93" i="37"/>
  <c r="R101" i="37"/>
  <c r="R85" i="37"/>
  <c r="R98" i="37"/>
  <c r="R102" i="37"/>
  <c r="R78" i="37"/>
  <c r="R94" i="37"/>
  <c r="R82" i="37"/>
  <c r="R79" i="37"/>
  <c r="R105" i="37"/>
  <c r="R91" i="37"/>
  <c r="R103" i="37"/>
  <c r="R90" i="37"/>
  <c r="R86" i="37"/>
  <c r="W77" i="37"/>
  <c r="R99" i="37"/>
  <c r="R95" i="37"/>
  <c r="R87" i="37"/>
  <c r="R106" i="37"/>
  <c r="AA670" i="37" s="1"/>
  <c r="W21" i="37" l="1"/>
  <c r="W40" i="37"/>
  <c r="AA663" i="37"/>
  <c r="Q107" i="37" l="1"/>
  <c r="N107" i="37"/>
  <c r="Q572" i="37"/>
  <c r="N572" i="37"/>
  <c r="Q562" i="37"/>
  <c r="N562" i="37"/>
  <c r="W562" i="37"/>
  <c r="Q557" i="37"/>
  <c r="Q556" i="37"/>
  <c r="N557" i="37"/>
  <c r="N556" i="37"/>
  <c r="Q554" i="37"/>
  <c r="N554" i="37"/>
  <c r="W554" i="37"/>
  <c r="W49" i="37" l="1"/>
  <c r="R572" i="37"/>
  <c r="R562" i="37"/>
  <c r="R107" i="37"/>
  <c r="W572" i="37"/>
  <c r="W556" i="37"/>
  <c r="R557" i="37"/>
  <c r="R556" i="37"/>
  <c r="W557" i="37"/>
  <c r="R554" i="37"/>
  <c r="Q109" i="37" l="1"/>
  <c r="Q108" i="37"/>
  <c r="N109" i="37"/>
  <c r="N108" i="37"/>
  <c r="AA675" i="37" l="1"/>
  <c r="R109" i="37"/>
  <c r="R108" i="37"/>
  <c r="Q110" i="37"/>
  <c r="V110" i="37" s="1"/>
  <c r="AB110" i="37" s="1"/>
  <c r="AC110" i="37" s="1"/>
  <c r="N110" i="37"/>
  <c r="AA677" i="37" l="1"/>
  <c r="R110" i="37"/>
  <c r="Q111" i="37" l="1"/>
  <c r="Q112" i="37"/>
  <c r="Q113" i="37"/>
  <c r="Q114" i="37"/>
  <c r="Q115" i="37"/>
  <c r="Q116" i="37"/>
  <c r="Q117" i="37"/>
  <c r="Q118" i="37"/>
  <c r="Q119" i="37"/>
  <c r="Q120" i="37"/>
  <c r="Q121" i="37"/>
  <c r="Q122" i="37"/>
  <c r="Q123" i="37"/>
  <c r="N122" i="37"/>
  <c r="N121" i="37"/>
  <c r="N120" i="37"/>
  <c r="N119" i="37"/>
  <c r="N118" i="37"/>
  <c r="N117" i="37"/>
  <c r="N116" i="37"/>
  <c r="N115" i="37"/>
  <c r="N114" i="37"/>
  <c r="N113" i="37"/>
  <c r="N112" i="37"/>
  <c r="N111" i="37"/>
  <c r="AA682" i="37" l="1"/>
  <c r="R114" i="37"/>
  <c r="R122" i="37"/>
  <c r="R118" i="37"/>
  <c r="R112" i="37"/>
  <c r="R116" i="37"/>
  <c r="R120" i="37"/>
  <c r="R117" i="37"/>
  <c r="R119" i="37"/>
  <c r="R111" i="37"/>
  <c r="R121" i="37"/>
  <c r="R113" i="37"/>
  <c r="R115" i="37"/>
  <c r="N123" i="37"/>
  <c r="AA684" i="37" l="1"/>
  <c r="R123" i="37"/>
  <c r="AA691" i="37" s="1"/>
  <c r="AA689" i="37"/>
  <c r="Q143" i="37" l="1"/>
  <c r="Q142" i="37"/>
  <c r="Q141" i="37"/>
  <c r="Q140" i="37"/>
  <c r="Q139" i="37"/>
  <c r="Q138" i="37"/>
  <c r="Q137" i="37"/>
  <c r="Q136" i="37"/>
  <c r="Q135" i="37"/>
  <c r="Q134" i="37"/>
  <c r="Q133" i="37"/>
  <c r="Q132" i="37"/>
  <c r="Q131" i="37"/>
  <c r="Q130" i="37"/>
  <c r="Q129" i="37"/>
  <c r="Q128" i="37"/>
  <c r="Q127" i="37"/>
  <c r="Q126" i="37"/>
  <c r="Q125" i="37"/>
  <c r="Q124" i="37"/>
  <c r="N124" i="37"/>
  <c r="N143" i="37"/>
  <c r="N142" i="37"/>
  <c r="N141" i="37"/>
  <c r="N140" i="37"/>
  <c r="N139" i="37"/>
  <c r="N138" i="37"/>
  <c r="N137" i="37"/>
  <c r="N136" i="37"/>
  <c r="N135" i="37"/>
  <c r="N134" i="37"/>
  <c r="N133" i="37"/>
  <c r="N132" i="37"/>
  <c r="N131" i="37"/>
  <c r="N130" i="37"/>
  <c r="N129" i="37"/>
  <c r="N128" i="37"/>
  <c r="N127" i="37"/>
  <c r="N126" i="37"/>
  <c r="N125" i="37"/>
  <c r="Q144" i="37"/>
  <c r="N144" i="37"/>
  <c r="R127" i="37" l="1"/>
  <c r="R139" i="37"/>
  <c r="R143" i="37"/>
  <c r="AA696" i="37"/>
  <c r="R138" i="37"/>
  <c r="R135" i="37"/>
  <c r="R131" i="37"/>
  <c r="R126" i="37"/>
  <c r="R132" i="37"/>
  <c r="R142" i="37"/>
  <c r="R133" i="37"/>
  <c r="R125" i="37"/>
  <c r="R130" i="37"/>
  <c r="R136" i="37"/>
  <c r="R129" i="37"/>
  <c r="R134" i="37"/>
  <c r="R140" i="37"/>
  <c r="R124" i="37"/>
  <c r="R128" i="37"/>
  <c r="R137" i="37"/>
  <c r="R141" i="37"/>
  <c r="R144" i="37"/>
  <c r="W110" i="37" l="1"/>
  <c r="AA698" i="37"/>
  <c r="W145" i="37"/>
  <c r="Q145" i="37"/>
  <c r="N145" i="37"/>
  <c r="AA703" i="37" s="1"/>
  <c r="R145" i="37" l="1"/>
  <c r="AA705" i="37" s="1"/>
  <c r="Q163" i="37" l="1"/>
  <c r="Q162" i="37"/>
  <c r="Q161" i="37"/>
  <c r="Q160" i="37"/>
  <c r="Q159" i="37"/>
  <c r="Q158" i="37"/>
  <c r="Q157" i="37"/>
  <c r="Q156" i="37"/>
  <c r="Q155" i="37"/>
  <c r="Q154" i="37"/>
  <c r="Q153" i="37"/>
  <c r="Q152" i="37"/>
  <c r="Q151" i="37"/>
  <c r="Q150" i="37"/>
  <c r="Q149" i="37"/>
  <c r="Q148" i="37"/>
  <c r="Q147" i="37"/>
  <c r="Q146" i="37"/>
  <c r="N163" i="37"/>
  <c r="N162" i="37"/>
  <c r="R162" i="37" s="1"/>
  <c r="N161" i="37"/>
  <c r="N160" i="37"/>
  <c r="N159" i="37"/>
  <c r="N158" i="37"/>
  <c r="R158" i="37" s="1"/>
  <c r="N157" i="37"/>
  <c r="N156" i="37"/>
  <c r="N155" i="37"/>
  <c r="N154" i="37"/>
  <c r="N153" i="37"/>
  <c r="N152" i="37"/>
  <c r="N151" i="37"/>
  <c r="N150" i="37"/>
  <c r="R150" i="37" s="1"/>
  <c r="N149" i="37"/>
  <c r="N148" i="37"/>
  <c r="N147" i="37"/>
  <c r="N146" i="37"/>
  <c r="R159" i="37" l="1"/>
  <c r="R148" i="37"/>
  <c r="R157" i="37"/>
  <c r="R152" i="37"/>
  <c r="R151" i="37"/>
  <c r="R153" i="37"/>
  <c r="R160" i="37"/>
  <c r="R149" i="37"/>
  <c r="R147" i="37"/>
  <c r="R156" i="37"/>
  <c r="R161" i="37"/>
  <c r="R163" i="37"/>
  <c r="R155" i="37"/>
  <c r="R146" i="37"/>
  <c r="AA710" i="37"/>
  <c r="R154" i="37"/>
  <c r="AA712" i="37" l="1"/>
  <c r="N573" i="37"/>
  <c r="Q189" i="37" l="1"/>
  <c r="Q188" i="37"/>
  <c r="Q187" i="37"/>
  <c r="Q186" i="37"/>
  <c r="Q185" i="37"/>
  <c r="Q184" i="37"/>
  <c r="Q183" i="37"/>
  <c r="Q182" i="37"/>
  <c r="Q181" i="37"/>
  <c r="Q180" i="37"/>
  <c r="Q179" i="37"/>
  <c r="Q178" i="37"/>
  <c r="Q177" i="37"/>
  <c r="Q176" i="37"/>
  <c r="Q175" i="37"/>
  <c r="Q174" i="37"/>
  <c r="Q173" i="37"/>
  <c r="Q172" i="37"/>
  <c r="Q171" i="37"/>
  <c r="Q170" i="37"/>
  <c r="Q169" i="37"/>
  <c r="Q168" i="37"/>
  <c r="Q167" i="37"/>
  <c r="Q166" i="37"/>
  <c r="Q165" i="37"/>
  <c r="Q164" i="37"/>
  <c r="N189" i="37"/>
  <c r="N188" i="37"/>
  <c r="N187" i="37"/>
  <c r="N186" i="37"/>
  <c r="N185" i="37"/>
  <c r="N184" i="37"/>
  <c r="N183" i="37"/>
  <c r="N182" i="37"/>
  <c r="N181" i="37"/>
  <c r="N180" i="37"/>
  <c r="N179" i="37"/>
  <c r="N178" i="37"/>
  <c r="N177" i="37"/>
  <c r="N176" i="37"/>
  <c r="N175" i="37"/>
  <c r="N174" i="37"/>
  <c r="N173" i="37"/>
  <c r="N172" i="37"/>
  <c r="N171" i="37"/>
  <c r="N170" i="37"/>
  <c r="N169" i="37"/>
  <c r="N168" i="37"/>
  <c r="N167" i="37"/>
  <c r="N166" i="37"/>
  <c r="N165" i="37"/>
  <c r="N164" i="37"/>
  <c r="N190" i="37"/>
  <c r="AA724" i="37" s="1"/>
  <c r="Q190" i="37"/>
  <c r="AA717" i="37" l="1"/>
  <c r="R164" i="37"/>
  <c r="R166" i="37"/>
  <c r="R168" i="37"/>
  <c r="R170" i="37"/>
  <c r="R172" i="37"/>
  <c r="R174" i="37"/>
  <c r="R176" i="37"/>
  <c r="R178" i="37"/>
  <c r="R180" i="37"/>
  <c r="R182" i="37"/>
  <c r="R184" i="37"/>
  <c r="R186" i="37"/>
  <c r="R188" i="37"/>
  <c r="R165" i="37"/>
  <c r="R167" i="37"/>
  <c r="R169" i="37"/>
  <c r="R171" i="37"/>
  <c r="R173" i="37"/>
  <c r="R175" i="37"/>
  <c r="R177" i="37"/>
  <c r="R179" i="37"/>
  <c r="R181" i="37"/>
  <c r="R183" i="37"/>
  <c r="R185" i="37"/>
  <c r="R187" i="37"/>
  <c r="R189" i="37"/>
  <c r="R190" i="37"/>
  <c r="AA726" i="37" l="1"/>
  <c r="AA719" i="37"/>
  <c r="Q210" i="37" l="1"/>
  <c r="Q209" i="37"/>
  <c r="Q208" i="37"/>
  <c r="Q207" i="37"/>
  <c r="Q206" i="37"/>
  <c r="Q205" i="37"/>
  <c r="Q204" i="37"/>
  <c r="Q203" i="37"/>
  <c r="Q202" i="37"/>
  <c r="Q201" i="37"/>
  <c r="Q200" i="37"/>
  <c r="Q199" i="37"/>
  <c r="Q198" i="37"/>
  <c r="Q197" i="37"/>
  <c r="Q196" i="37"/>
  <c r="Q195" i="37"/>
  <c r="Q194" i="37"/>
  <c r="Q193" i="37"/>
  <c r="Q192" i="37"/>
  <c r="Q191" i="37"/>
  <c r="N210" i="37" l="1"/>
  <c r="R210" i="37" s="1"/>
  <c r="N209" i="37"/>
  <c r="R209" i="37" s="1"/>
  <c r="N208" i="37"/>
  <c r="R208" i="37" s="1"/>
  <c r="N207" i="37"/>
  <c r="R207" i="37" s="1"/>
  <c r="N206" i="37"/>
  <c r="R206" i="37" s="1"/>
  <c r="N205" i="37"/>
  <c r="R205" i="37" s="1"/>
  <c r="N204" i="37"/>
  <c r="R204" i="37" s="1"/>
  <c r="N203" i="37"/>
  <c r="R203" i="37" s="1"/>
  <c r="N202" i="37"/>
  <c r="R202" i="37" s="1"/>
  <c r="N201" i="37"/>
  <c r="R201" i="37" s="1"/>
  <c r="N200" i="37"/>
  <c r="R200" i="37" s="1"/>
  <c r="N199" i="37"/>
  <c r="N198" i="37"/>
  <c r="AA738" i="37" s="1"/>
  <c r="N197" i="37"/>
  <c r="R197" i="37" s="1"/>
  <c r="N196" i="37"/>
  <c r="R196" i="37" s="1"/>
  <c r="N195" i="37"/>
  <c r="R195" i="37" s="1"/>
  <c r="N194" i="37"/>
  <c r="R194" i="37" s="1"/>
  <c r="N193" i="37"/>
  <c r="R193" i="37" s="1"/>
  <c r="N192" i="37"/>
  <c r="R192" i="37" s="1"/>
  <c r="N191" i="37"/>
  <c r="N213" i="37"/>
  <c r="AA745" i="37" l="1"/>
  <c r="AA731" i="37"/>
  <c r="R198" i="37"/>
  <c r="R191" i="37"/>
  <c r="R199" i="37"/>
  <c r="Q212" i="37"/>
  <c r="Q213" i="37"/>
  <c r="R213" i="37" s="1"/>
  <c r="Q214" i="37"/>
  <c r="Q215" i="37"/>
  <c r="Q216" i="37"/>
  <c r="Q217" i="37"/>
  <c r="Q218" i="37"/>
  <c r="Q219" i="37"/>
  <c r="Q220" i="37"/>
  <c r="Q221" i="37"/>
  <c r="Q222" i="37"/>
  <c r="Q223" i="37"/>
  <c r="Q224" i="37"/>
  <c r="Q225" i="37"/>
  <c r="Q226" i="37"/>
  <c r="Q227" i="37"/>
  <c r="Q211" i="37"/>
  <c r="AA733" i="37" l="1"/>
  <c r="AA747" i="37"/>
  <c r="AA740" i="37"/>
  <c r="N227" i="37" l="1"/>
  <c r="R227" i="37" s="1"/>
  <c r="N226" i="37"/>
  <c r="R226" i="37" s="1"/>
  <c r="N225" i="37"/>
  <c r="R225" i="37" s="1"/>
  <c r="N224" i="37"/>
  <c r="R224" i="37" s="1"/>
  <c r="N223" i="37"/>
  <c r="R223" i="37" s="1"/>
  <c r="N222" i="37"/>
  <c r="R222" i="37" s="1"/>
  <c r="N221" i="37"/>
  <c r="R221" i="37" s="1"/>
  <c r="N220" i="37"/>
  <c r="R220" i="37" s="1"/>
  <c r="N219" i="37"/>
  <c r="N218" i="37"/>
  <c r="R218" i="37" s="1"/>
  <c r="N217" i="37"/>
  <c r="R217" i="37" s="1"/>
  <c r="N216" i="37"/>
  <c r="R216" i="37" s="1"/>
  <c r="N215" i="37"/>
  <c r="R215" i="37" s="1"/>
  <c r="N214" i="37"/>
  <c r="R214" i="37" s="1"/>
  <c r="N212" i="37"/>
  <c r="R212" i="37" s="1"/>
  <c r="N211" i="37"/>
  <c r="AA752" i="37" l="1"/>
  <c r="R211" i="37"/>
  <c r="R219" i="37"/>
  <c r="AA754" i="37" l="1"/>
  <c r="Q229" i="37" l="1"/>
  <c r="Q230" i="37"/>
  <c r="Q231" i="37"/>
  <c r="Q232" i="37"/>
  <c r="Q233" i="37"/>
  <c r="Q234" i="37"/>
  <c r="Q235" i="37"/>
  <c r="Q236" i="37"/>
  <c r="Q237" i="37"/>
  <c r="Q238" i="37"/>
  <c r="Q239" i="37"/>
  <c r="Q240" i="37"/>
  <c r="N235" i="37" l="1"/>
  <c r="R235" i="37" s="1"/>
  <c r="N234" i="37"/>
  <c r="R234" i="37" s="1"/>
  <c r="N232" i="37"/>
  <c r="R232" i="37" s="1"/>
  <c r="N231" i="37"/>
  <c r="N230" i="37"/>
  <c r="R230" i="37" s="1"/>
  <c r="N229" i="37"/>
  <c r="R229" i="37" s="1"/>
  <c r="N228" i="37"/>
  <c r="N233" i="37"/>
  <c r="R233" i="37" s="1"/>
  <c r="N236" i="37"/>
  <c r="R236" i="37" s="1"/>
  <c r="Q228" i="37"/>
  <c r="N237" i="37"/>
  <c r="R237" i="37" s="1"/>
  <c r="N238" i="37"/>
  <c r="R238" i="37" s="1"/>
  <c r="AA759" i="37" l="1"/>
  <c r="R231" i="37"/>
  <c r="R228" i="37"/>
  <c r="AA761" i="37" l="1"/>
  <c r="N239" i="37" l="1"/>
  <c r="N240" i="37"/>
  <c r="R240" i="37" s="1"/>
  <c r="R239" i="37" l="1"/>
  <c r="AA766" i="37"/>
  <c r="AA768" i="37" l="1"/>
  <c r="Q458" i="37" l="1"/>
  <c r="N458" i="37"/>
  <c r="R458" i="37" l="1"/>
  <c r="Q585" i="37"/>
  <c r="Q241" i="37" l="1"/>
  <c r="Q242" i="37"/>
  <c r="Q243" i="37"/>
  <c r="Q244" i="37"/>
  <c r="Q245" i="37"/>
  <c r="Q246" i="37"/>
  <c r="Q247" i="37"/>
  <c r="Q248" i="37"/>
  <c r="Q249" i="37"/>
  <c r="Q250" i="37"/>
  <c r="Q251" i="37"/>
  <c r="Q252" i="37"/>
  <c r="Q253" i="37"/>
  <c r="Q254" i="37"/>
  <c r="Q255" i="37"/>
  <c r="V255" i="37" s="1"/>
  <c r="AB255" i="37" s="1"/>
  <c r="AC255" i="37" s="1"/>
  <c r="Q256" i="37"/>
  <c r="V256" i="37" s="1"/>
  <c r="AB256" i="37" s="1"/>
  <c r="AC256" i="37" s="1"/>
  <c r="Q257" i="37"/>
  <c r="V257" i="37" s="1"/>
  <c r="AB257" i="37" s="1"/>
  <c r="Q258" i="37"/>
  <c r="Q259" i="37"/>
  <c r="Q260" i="37"/>
  <c r="V260" i="37" s="1"/>
  <c r="AB260" i="37" s="1"/>
  <c r="Q261" i="37"/>
  <c r="Q262" i="37"/>
  <c r="Q263" i="37"/>
  <c r="V263" i="37" s="1"/>
  <c r="AB263" i="37" s="1"/>
  <c r="Q264" i="37"/>
  <c r="V264" i="37" s="1"/>
  <c r="AB264" i="37" s="1"/>
  <c r="AC264" i="37" s="1"/>
  <c r="Q265" i="37"/>
  <c r="Q266" i="37"/>
  <c r="Q267" i="37"/>
  <c r="Q268" i="37"/>
  <c r="Q269" i="37"/>
  <c r="Q270" i="37"/>
  <c r="Q271" i="37"/>
  <c r="Q272" i="37"/>
  <c r="Q273" i="37"/>
  <c r="Q274" i="37"/>
  <c r="Q275" i="37"/>
  <c r="Q276" i="37"/>
  <c r="Q277" i="37"/>
  <c r="Q278" i="37"/>
  <c r="Q279" i="37"/>
  <c r="Q280" i="37"/>
  <c r="Q281" i="37"/>
  <c r="Q282" i="37"/>
  <c r="Q283" i="37"/>
  <c r="Q284" i="37"/>
  <c r="Q285" i="37"/>
  <c r="Q286" i="37"/>
  <c r="Q287" i="37"/>
  <c r="Q288" i="37"/>
  <c r="Q289" i="37"/>
  <c r="Q290" i="37"/>
  <c r="Q291" i="37"/>
  <c r="Q292" i="37"/>
  <c r="Q293" i="37"/>
  <c r="Q294" i="37"/>
  <c r="Q295" i="37"/>
  <c r="Q296" i="37"/>
  <c r="Q297" i="37"/>
  <c r="Q298" i="37"/>
  <c r="Q299" i="37"/>
  <c r="Q300" i="37"/>
  <c r="Q301" i="37"/>
  <c r="Q302" i="37"/>
  <c r="Q303" i="37"/>
  <c r="Q304" i="37"/>
  <c r="Q305" i="37"/>
  <c r="Q306" i="37"/>
  <c r="Q307" i="37"/>
  <c r="Q308" i="37"/>
  <c r="Q309" i="37"/>
  <c r="Q310" i="37"/>
  <c r="Q311" i="37"/>
  <c r="Q312" i="37"/>
  <c r="Q313" i="37"/>
  <c r="Q314" i="37"/>
  <c r="Q315" i="37"/>
  <c r="Q316" i="37"/>
  <c r="Q317" i="37"/>
  <c r="Q318" i="37"/>
  <c r="Q319" i="37"/>
  <c r="Q320" i="37"/>
  <c r="Q321" i="37"/>
  <c r="V321" i="37" s="1"/>
  <c r="AB321" i="37" s="1"/>
  <c r="AC321" i="37" s="1"/>
  <c r="Q322" i="37"/>
  <c r="Q323" i="37"/>
  <c r="Q324" i="37"/>
  <c r="V324" i="37" s="1"/>
  <c r="AB324" i="37" s="1"/>
  <c r="Q325" i="37"/>
  <c r="Q326" i="37"/>
  <c r="Q327" i="37"/>
  <c r="Q328" i="37"/>
  <c r="Q329" i="37"/>
  <c r="Q330" i="37"/>
  <c r="V330" i="37" s="1"/>
  <c r="AB330" i="37" s="1"/>
  <c r="AC330" i="37" s="1"/>
  <c r="Q331" i="37"/>
  <c r="Q332" i="37"/>
  <c r="Q333" i="37"/>
  <c r="Q334" i="37"/>
  <c r="Q335" i="37"/>
  <c r="Q336" i="37"/>
  <c r="Q337" i="37"/>
  <c r="Q338" i="37"/>
  <c r="Q339" i="37"/>
  <c r="Q340" i="37"/>
  <c r="Q341" i="37"/>
  <c r="Q342" i="37"/>
  <c r="Q343" i="37"/>
  <c r="Q344" i="37"/>
  <c r="Q345" i="37"/>
  <c r="Q346" i="37"/>
  <c r="Q347" i="37"/>
  <c r="Q348" i="37"/>
  <c r="Q349" i="37"/>
  <c r="Q350" i="37"/>
  <c r="Q351" i="37"/>
  <c r="Q352" i="37"/>
  <c r="Q353" i="37"/>
  <c r="Q354" i="37"/>
  <c r="Q355" i="37"/>
  <c r="Q356" i="37"/>
  <c r="Q357" i="37"/>
  <c r="Q358" i="37"/>
  <c r="Q359" i="37"/>
  <c r="Q360" i="37"/>
  <c r="Q361" i="37"/>
  <c r="Q362" i="37"/>
  <c r="Q363" i="37"/>
  <c r="Q364" i="37"/>
  <c r="V364" i="37" s="1"/>
  <c r="AB364" i="37" s="1"/>
  <c r="AC364" i="37" s="1"/>
  <c r="Q365" i="37"/>
  <c r="Q366" i="37"/>
  <c r="V366" i="37" s="1"/>
  <c r="AB366" i="37" s="1"/>
  <c r="AC366" i="37" s="1"/>
  <c r="Q367" i="37"/>
  <c r="Q368" i="37"/>
  <c r="V368" i="37" s="1"/>
  <c r="AB368" i="37" s="1"/>
  <c r="AC368" i="37" s="1"/>
  <c r="Q369" i="37"/>
  <c r="V369" i="37" s="1"/>
  <c r="AB369" i="37" s="1"/>
  <c r="AC369" i="37" s="1"/>
  <c r="Q370" i="37"/>
  <c r="V370" i="37" s="1"/>
  <c r="AB370" i="37" s="1"/>
  <c r="AC370" i="37" s="1"/>
  <c r="Q371" i="37"/>
  <c r="V371" i="37" s="1"/>
  <c r="AB371" i="37" s="1"/>
  <c r="AC371" i="37" s="1"/>
  <c r="Q372" i="37"/>
  <c r="V372" i="37" s="1"/>
  <c r="AB372" i="37" s="1"/>
  <c r="AC372" i="37" s="1"/>
  <c r="Q373" i="37"/>
  <c r="V373" i="37" s="1"/>
  <c r="AB373" i="37" s="1"/>
  <c r="AC373" i="37" s="1"/>
  <c r="Q374" i="37"/>
  <c r="Q375" i="37"/>
  <c r="Q376" i="37"/>
  <c r="V376" i="37" s="1"/>
  <c r="AB376" i="37" s="1"/>
  <c r="AC376" i="37" s="1"/>
  <c r="Q377" i="37"/>
  <c r="V377" i="37" s="1"/>
  <c r="AB377" i="37" s="1"/>
  <c r="AC377" i="37" s="1"/>
  <c r="Q378" i="37"/>
  <c r="Q379" i="37"/>
  <c r="Q380" i="37"/>
  <c r="Q381" i="37"/>
  <c r="V381" i="37" s="1"/>
  <c r="AB381" i="37" s="1"/>
  <c r="Q382" i="37"/>
  <c r="Q383" i="37"/>
  <c r="V383" i="37" s="1"/>
  <c r="AB383" i="37" s="1"/>
  <c r="AC383" i="37" s="1"/>
  <c r="Q384" i="37"/>
  <c r="V384" i="37" s="1"/>
  <c r="AB384" i="37" s="1"/>
  <c r="AC384" i="37" s="1"/>
  <c r="Q385" i="37"/>
  <c r="V385" i="37" s="1"/>
  <c r="AB385" i="37" s="1"/>
  <c r="AC385" i="37" s="1"/>
  <c r="Q386" i="37"/>
  <c r="V386" i="37" s="1"/>
  <c r="AB386" i="37" s="1"/>
  <c r="AC386" i="37" s="1"/>
  <c r="Q387" i="37"/>
  <c r="V387" i="37" s="1"/>
  <c r="AB387" i="37" s="1"/>
  <c r="AC387" i="37" s="1"/>
  <c r="Q388" i="37"/>
  <c r="Q389" i="37"/>
  <c r="Q390" i="37"/>
  <c r="V390" i="37" s="1"/>
  <c r="AB390" i="37" s="1"/>
  <c r="AC390" i="37" s="1"/>
  <c r="Q391" i="37"/>
  <c r="V391" i="37" s="1"/>
  <c r="AB391" i="37" s="1"/>
  <c r="AC391" i="37" s="1"/>
  <c r="Q392" i="37"/>
  <c r="Q393" i="37"/>
  <c r="V393" i="37" s="1"/>
  <c r="AB393" i="37" s="1"/>
  <c r="AC393" i="37" s="1"/>
  <c r="Q394" i="37"/>
  <c r="V394" i="37" s="1"/>
  <c r="AB394" i="37" s="1"/>
  <c r="Q395" i="37"/>
  <c r="V395" i="37" s="1"/>
  <c r="AB395" i="37" s="1"/>
  <c r="AC395" i="37" s="1"/>
  <c r="Q396" i="37"/>
  <c r="V396" i="37" s="1"/>
  <c r="AB396" i="37" s="1"/>
  <c r="AC396" i="37" s="1"/>
  <c r="Q397" i="37"/>
  <c r="V397" i="37" s="1"/>
  <c r="AB397" i="37" s="1"/>
  <c r="AC397" i="37" s="1"/>
  <c r="Q398" i="37"/>
  <c r="V398" i="37" s="1"/>
  <c r="AB398" i="37" s="1"/>
  <c r="AC398" i="37" s="1"/>
  <c r="Q399" i="37"/>
  <c r="V399" i="37" s="1"/>
  <c r="AB399" i="37" s="1"/>
  <c r="AC399" i="37" s="1"/>
  <c r="Q400" i="37"/>
  <c r="V400" i="37" s="1"/>
  <c r="AB400" i="37" s="1"/>
  <c r="AC400" i="37" s="1"/>
  <c r="Q401" i="37"/>
  <c r="V401" i="37" s="1"/>
  <c r="AB401" i="37" s="1"/>
  <c r="AC401" i="37" s="1"/>
  <c r="Q402" i="37"/>
  <c r="V402" i="37" s="1"/>
  <c r="AB402" i="37" s="1"/>
  <c r="AC402" i="37" s="1"/>
  <c r="Q403" i="37"/>
  <c r="Q404" i="37"/>
  <c r="Q405" i="37"/>
  <c r="Q406" i="37"/>
  <c r="Q407" i="37"/>
  <c r="Q408" i="37"/>
  <c r="Q409" i="37"/>
  <c r="V409" i="37" s="1"/>
  <c r="AB409" i="37" s="1"/>
  <c r="Q410" i="37"/>
  <c r="Q411" i="37"/>
  <c r="Q412" i="37"/>
  <c r="V412" i="37" s="1"/>
  <c r="AB412" i="37" s="1"/>
  <c r="Q413" i="37"/>
  <c r="Q414" i="37"/>
  <c r="V414" i="37" s="1"/>
  <c r="AB414" i="37" s="1"/>
  <c r="AC414" i="37" s="1"/>
  <c r="Q415" i="37"/>
  <c r="Q416" i="37"/>
  <c r="V416" i="37" s="1"/>
  <c r="AB416" i="37" s="1"/>
  <c r="AC416" i="37" s="1"/>
  <c r="Q417" i="37"/>
  <c r="V417" i="37" s="1"/>
  <c r="AB417" i="37" s="1"/>
  <c r="AC417" i="37" s="1"/>
  <c r="Q418" i="37"/>
  <c r="V418" i="37" s="1"/>
  <c r="AB418" i="37" s="1"/>
  <c r="AC418" i="37" s="1"/>
  <c r="Q419" i="37"/>
  <c r="V419" i="37" s="1"/>
  <c r="AB419" i="37" s="1"/>
  <c r="AC419" i="37" s="1"/>
  <c r="Q420" i="37"/>
  <c r="V420" i="37" s="1"/>
  <c r="AB420" i="37" s="1"/>
  <c r="AC420" i="37" s="1"/>
  <c r="Q421" i="37"/>
  <c r="Q422" i="37"/>
  <c r="V422" i="37" s="1"/>
  <c r="AB422" i="37" s="1"/>
  <c r="Q423" i="37"/>
  <c r="V423" i="37" s="1"/>
  <c r="AB423" i="37" s="1"/>
  <c r="AC423" i="37" s="1"/>
  <c r="Q424" i="37"/>
  <c r="Q425" i="37"/>
  <c r="V425" i="37" s="1"/>
  <c r="AB425" i="37" s="1"/>
  <c r="AC425" i="37" s="1"/>
  <c r="Q426" i="37"/>
  <c r="V426" i="37" s="1"/>
  <c r="AB426" i="37" s="1"/>
  <c r="AC426" i="37" s="1"/>
  <c r="Q427" i="37"/>
  <c r="Q428" i="37"/>
  <c r="Q429" i="37"/>
  <c r="Q430" i="37"/>
  <c r="V430" i="37" s="1"/>
  <c r="AB430" i="37" s="1"/>
  <c r="Q431" i="37"/>
  <c r="V431" i="37" s="1"/>
  <c r="AB431" i="37" s="1"/>
  <c r="Q432" i="37"/>
  <c r="Q433" i="37"/>
  <c r="Q434" i="37"/>
  <c r="Q435" i="37"/>
  <c r="V435" i="37" s="1"/>
  <c r="AB435" i="37" s="1"/>
  <c r="Q436" i="37"/>
  <c r="V436" i="37" s="1"/>
  <c r="AB436" i="37" s="1"/>
  <c r="AC436" i="37" s="1"/>
  <c r="Q437" i="37"/>
  <c r="Q438" i="37"/>
  <c r="V438" i="37" s="1"/>
  <c r="AB438" i="37" s="1"/>
  <c r="AC438" i="37" s="1"/>
  <c r="Q439" i="37"/>
  <c r="V439" i="37" s="1"/>
  <c r="AB439" i="37" s="1"/>
  <c r="Q440" i="37"/>
  <c r="Q441" i="37"/>
  <c r="Q442" i="37"/>
  <c r="Q443" i="37"/>
  <c r="V443" i="37" s="1"/>
  <c r="AB443" i="37" s="1"/>
  <c r="Q444" i="37"/>
  <c r="V444" i="37" s="1"/>
  <c r="AB444" i="37" s="1"/>
  <c r="Q445" i="37"/>
  <c r="V445" i="37" s="1"/>
  <c r="AB445" i="37" s="1"/>
  <c r="AC445" i="37" s="1"/>
  <c r="Q446" i="37"/>
  <c r="Q447" i="37"/>
  <c r="Q448" i="37"/>
  <c r="V448" i="37" s="1"/>
  <c r="AB448" i="37" s="1"/>
  <c r="AC448" i="37" s="1"/>
  <c r="Q449" i="37"/>
  <c r="Q450" i="37"/>
  <c r="V450" i="37" s="1"/>
  <c r="AB450" i="37" s="1"/>
  <c r="AC450" i="37" s="1"/>
  <c r="Q451" i="37"/>
  <c r="Q452" i="37"/>
  <c r="V452" i="37" s="1"/>
  <c r="AB452" i="37" s="1"/>
  <c r="Q453" i="37"/>
  <c r="V453" i="37" s="1"/>
  <c r="AB453" i="37" s="1"/>
  <c r="AC453" i="37" s="1"/>
  <c r="Q454" i="37"/>
  <c r="V454" i="37" s="1"/>
  <c r="AB454" i="37" s="1"/>
  <c r="Q455" i="37"/>
  <c r="V455" i="37" s="1"/>
  <c r="AB455" i="37" s="1"/>
  <c r="AC455" i="37" s="1"/>
  <c r="Q456" i="37"/>
  <c r="V456" i="37" s="1"/>
  <c r="AB456" i="37" s="1"/>
  <c r="AC456" i="37" s="1"/>
  <c r="Q457" i="37"/>
  <c r="Q459" i="37"/>
  <c r="V459" i="37" s="1"/>
  <c r="AB459" i="37" s="1"/>
  <c r="AC459" i="37" s="1"/>
  <c r="Q460" i="37"/>
  <c r="V460" i="37" s="1"/>
  <c r="AB460" i="37" s="1"/>
  <c r="AC460" i="37" s="1"/>
  <c r="Q461" i="37"/>
  <c r="V461" i="37" s="1"/>
  <c r="AB461" i="37" s="1"/>
  <c r="AC461" i="37" s="1"/>
  <c r="Q462" i="37"/>
  <c r="V462" i="37" s="1"/>
  <c r="AB462" i="37" s="1"/>
  <c r="AC462" i="37" s="1"/>
  <c r="Q463" i="37"/>
  <c r="V463" i="37" s="1"/>
  <c r="AB463" i="37" s="1"/>
  <c r="AC463" i="37" s="1"/>
  <c r="Q464" i="37"/>
  <c r="Q465" i="37"/>
  <c r="V465" i="37" s="1"/>
  <c r="AB465" i="37" s="1"/>
  <c r="AC465" i="37" s="1"/>
  <c r="Q466" i="37"/>
  <c r="V466" i="37" s="1"/>
  <c r="AB466" i="37" s="1"/>
  <c r="AC466" i="37" s="1"/>
  <c r="Q467" i="37"/>
  <c r="Q468" i="37"/>
  <c r="V468" i="37" s="1"/>
  <c r="AB468" i="37" s="1"/>
  <c r="AC468" i="37" s="1"/>
  <c r="Q469" i="37"/>
  <c r="Q470" i="37"/>
  <c r="V470" i="37" s="1"/>
  <c r="AB470" i="37" s="1"/>
  <c r="AC470" i="37" s="1"/>
  <c r="Q471" i="37"/>
  <c r="V471" i="37" s="1"/>
  <c r="AB471" i="37" s="1"/>
  <c r="AC471" i="37" s="1"/>
  <c r="Q472" i="37"/>
  <c r="Q473" i="37"/>
  <c r="Q474" i="37"/>
  <c r="Q475" i="37"/>
  <c r="Q476" i="37"/>
  <c r="Q477" i="37"/>
  <c r="Q478" i="37"/>
  <c r="V478" i="37" s="1"/>
  <c r="AB478" i="37" s="1"/>
  <c r="Q479" i="37"/>
  <c r="V479" i="37" s="1"/>
  <c r="AB479" i="37" s="1"/>
  <c r="AC479" i="37" s="1"/>
  <c r="Q480" i="37"/>
  <c r="Q481" i="37"/>
  <c r="V481" i="37" s="1"/>
  <c r="AB481" i="37" s="1"/>
  <c r="AC481" i="37" s="1"/>
  <c r="Q482" i="37"/>
  <c r="V482" i="37" s="1"/>
  <c r="AB482" i="37" s="1"/>
  <c r="AC482" i="37" s="1"/>
  <c r="Q483" i="37"/>
  <c r="V483" i="37" s="1"/>
  <c r="AB483" i="37" s="1"/>
  <c r="AC483" i="37" s="1"/>
  <c r="Q484" i="37"/>
  <c r="V484" i="37" s="1"/>
  <c r="AB484" i="37" s="1"/>
  <c r="AC484" i="37" s="1"/>
  <c r="Q485" i="37"/>
  <c r="V485" i="37" s="1"/>
  <c r="AB485" i="37" s="1"/>
  <c r="AC485" i="37" s="1"/>
  <c r="Q486" i="37"/>
  <c r="Q487" i="37"/>
  <c r="Q488" i="37"/>
  <c r="V488" i="37" s="1"/>
  <c r="AB488" i="37" s="1"/>
  <c r="AC488" i="37" s="1"/>
  <c r="Q489" i="37"/>
  <c r="V489" i="37" s="1"/>
  <c r="AB489" i="37" s="1"/>
  <c r="AC489" i="37" s="1"/>
  <c r="Q490" i="37"/>
  <c r="V490" i="37" s="1"/>
  <c r="AB490" i="37" s="1"/>
  <c r="AC490" i="37" s="1"/>
  <c r="Q491" i="37"/>
  <c r="V491" i="37" s="1"/>
  <c r="AB491" i="37" s="1"/>
  <c r="AC491" i="37" s="1"/>
  <c r="Q492" i="37"/>
  <c r="V492" i="37" s="1"/>
  <c r="AB492" i="37" s="1"/>
  <c r="AC492" i="37" s="1"/>
  <c r="Q493" i="37"/>
  <c r="Q494" i="37"/>
  <c r="Q495" i="37"/>
  <c r="Q496" i="37"/>
  <c r="Q497" i="37"/>
  <c r="Q498" i="37"/>
  <c r="Q499" i="37"/>
  <c r="Q500" i="37"/>
  <c r="Q501" i="37"/>
  <c r="V501" i="37" s="1"/>
  <c r="AB501" i="37" s="1"/>
  <c r="Q502" i="37"/>
  <c r="Q503" i="37"/>
  <c r="Q504" i="37"/>
  <c r="Q505" i="37"/>
  <c r="Q506" i="37"/>
  <c r="Q507" i="37"/>
  <c r="Q508" i="37"/>
  <c r="Q509" i="37"/>
  <c r="Q510" i="37"/>
  <c r="Q511" i="37"/>
  <c r="Q512" i="37"/>
  <c r="V512" i="37" s="1"/>
  <c r="AB512" i="37" s="1"/>
  <c r="AC512" i="37" s="1"/>
  <c r="Q513" i="37"/>
  <c r="Q514" i="37"/>
  <c r="Q515" i="37"/>
  <c r="V515" i="37" s="1"/>
  <c r="AB515" i="37" s="1"/>
  <c r="AC515" i="37" s="1"/>
  <c r="Q516" i="37"/>
  <c r="V516" i="37" s="1"/>
  <c r="AB516" i="37" s="1"/>
  <c r="AC516" i="37" s="1"/>
  <c r="Q517" i="37"/>
  <c r="V517" i="37" s="1"/>
  <c r="AB517" i="37" s="1"/>
  <c r="AC517" i="37" s="1"/>
  <c r="Q518" i="37"/>
  <c r="Q519" i="37"/>
  <c r="V519" i="37" s="1"/>
  <c r="AB519" i="37" s="1"/>
  <c r="AC519" i="37" s="1"/>
  <c r="Q520" i="37"/>
  <c r="Q521" i="37"/>
  <c r="V521" i="37" s="1"/>
  <c r="AB521" i="37" s="1"/>
  <c r="AC521" i="37" s="1"/>
  <c r="Q522" i="37"/>
  <c r="Q523" i="37"/>
  <c r="Q524" i="37"/>
  <c r="Q525" i="37"/>
  <c r="V525" i="37" s="1"/>
  <c r="AB525" i="37" s="1"/>
  <c r="AC525" i="37" s="1"/>
  <c r="Q526" i="37"/>
  <c r="Q527" i="37"/>
  <c r="Q528" i="37"/>
  <c r="Q529" i="37"/>
  <c r="Q530" i="37"/>
  <c r="Q531" i="37"/>
  <c r="V531" i="37" s="1"/>
  <c r="AB531" i="37" s="1"/>
  <c r="AC531" i="37" s="1"/>
  <c r="Q532" i="37"/>
  <c r="Q533" i="37"/>
  <c r="Q534" i="37"/>
  <c r="V534" i="37" s="1"/>
  <c r="AB534" i="37" s="1"/>
  <c r="AC534" i="37" s="1"/>
  <c r="Q535" i="37"/>
  <c r="V535" i="37" s="1"/>
  <c r="AB535" i="37" s="1"/>
  <c r="AC535" i="37" s="1"/>
  <c r="Q536" i="37"/>
  <c r="V536" i="37" s="1"/>
  <c r="AB536" i="37" s="1"/>
  <c r="AC536" i="37" s="1"/>
  <c r="Q537" i="37"/>
  <c r="V537" i="37" s="1"/>
  <c r="AB537" i="37" s="1"/>
  <c r="AC537" i="37" s="1"/>
  <c r="Q538" i="37"/>
  <c r="Q539" i="37"/>
  <c r="V539" i="37" s="1"/>
  <c r="AB539" i="37" s="1"/>
  <c r="AC539" i="37" s="1"/>
  <c r="Q540" i="37"/>
  <c r="V540" i="37" s="1"/>
  <c r="AB540" i="37" s="1"/>
  <c r="AC540" i="37" s="1"/>
  <c r="Q541" i="37"/>
  <c r="V541" i="37" s="1"/>
  <c r="AB541" i="37" s="1"/>
  <c r="AC541" i="37" s="1"/>
  <c r="Q542" i="37"/>
  <c r="V542" i="37" s="1"/>
  <c r="AB542" i="37" s="1"/>
  <c r="AC542" i="37" s="1"/>
  <c r="Q543" i="37"/>
  <c r="V543" i="37" s="1"/>
  <c r="AB543" i="37" s="1"/>
  <c r="AC543" i="37" s="1"/>
  <c r="Q544" i="37"/>
  <c r="V544" i="37" s="1"/>
  <c r="AB544" i="37" s="1"/>
  <c r="AC544" i="37" s="1"/>
  <c r="Q545" i="37"/>
  <c r="V545" i="37" s="1"/>
  <c r="AB545" i="37" s="1"/>
  <c r="AC545" i="37" s="1"/>
  <c r="Q546" i="37"/>
  <c r="V546" i="37" s="1"/>
  <c r="AB546" i="37" s="1"/>
  <c r="AC546" i="37" s="1"/>
  <c r="Q547" i="37"/>
  <c r="V547" i="37" s="1"/>
  <c r="AB547" i="37" s="1"/>
  <c r="AC547" i="37" s="1"/>
  <c r="Q548" i="37"/>
  <c r="V548" i="37" s="1"/>
  <c r="AB548" i="37" s="1"/>
  <c r="AC548" i="37" s="1"/>
  <c r="Q549" i="37"/>
  <c r="V549" i="37" s="1"/>
  <c r="AB549" i="37" s="1"/>
  <c r="AC549" i="37" s="1"/>
  <c r="Q550" i="37"/>
  <c r="Q551" i="37"/>
  <c r="Q552" i="37"/>
  <c r="Q553" i="37"/>
  <c r="Q555" i="37"/>
  <c r="Q558" i="37"/>
  <c r="V558" i="37" s="1"/>
  <c r="AB558" i="37" s="1"/>
  <c r="Q559" i="37"/>
  <c r="V559" i="37" s="1"/>
  <c r="AB559" i="37" s="1"/>
  <c r="Q560" i="37"/>
  <c r="Q561" i="37"/>
  <c r="Q570" i="37"/>
  <c r="V570" i="37" s="1"/>
  <c r="AB570" i="37" s="1"/>
  <c r="Q571" i="37"/>
  <c r="Q573" i="37"/>
  <c r="Q574" i="37"/>
  <c r="V574" i="37" s="1"/>
  <c r="AB574" i="37" s="1"/>
  <c r="Q575" i="37"/>
  <c r="Q576" i="37"/>
  <c r="Q577" i="37"/>
  <c r="V577" i="37" s="1"/>
  <c r="AB577" i="37" s="1"/>
  <c r="AC577" i="37" s="1"/>
  <c r="Q578" i="37"/>
  <c r="Q579" i="37"/>
  <c r="Q580" i="37"/>
  <c r="Q581" i="37"/>
  <c r="V581" i="37" s="1"/>
  <c r="AB581" i="37" s="1"/>
  <c r="AC581" i="37" s="1"/>
  <c r="Q582" i="37"/>
  <c r="Q583" i="37"/>
  <c r="Q584" i="37"/>
  <c r="V584" i="37" s="1"/>
  <c r="AB584" i="37" s="1"/>
  <c r="AC584" i="37" s="1"/>
  <c r="V585" i="37"/>
  <c r="AB585" i="37" s="1"/>
  <c r="AC585" i="37" s="1"/>
  <c r="N584" i="37"/>
  <c r="AC452" i="37" l="1"/>
  <c r="AC444" i="37"/>
  <c r="AC443" i="37" s="1"/>
  <c r="AC435" i="37"/>
  <c r="AC263" i="37"/>
  <c r="AC454" i="37"/>
  <c r="AC422" i="37"/>
  <c r="AC394" i="37"/>
  <c r="AC478" i="37"/>
  <c r="W559" i="37"/>
  <c r="W479" i="37"/>
  <c r="W395" i="37"/>
  <c r="W376" i="37"/>
  <c r="W373" i="37"/>
  <c r="W264" i="37"/>
  <c r="W445" i="37"/>
  <c r="W423" i="37"/>
  <c r="W368" i="37"/>
  <c r="W455" i="37"/>
  <c r="W431" i="37"/>
  <c r="W453" i="37"/>
  <c r="W444" i="37"/>
  <c r="W584" i="37"/>
  <c r="R413" i="37"/>
  <c r="V413" i="37"/>
  <c r="AB413" i="37" s="1"/>
  <c r="AC413" i="37" s="1"/>
  <c r="AC412" i="37" s="1"/>
  <c r="R584" i="37"/>
  <c r="W413" i="37" l="1"/>
  <c r="N250" i="37" l="1"/>
  <c r="R250" i="37" s="1"/>
  <c r="N249" i="37"/>
  <c r="R249" i="37" s="1"/>
  <c r="N248" i="37"/>
  <c r="N247" i="37"/>
  <c r="R247" i="37" s="1"/>
  <c r="N246" i="37"/>
  <c r="R246" i="37" s="1"/>
  <c r="N245" i="37"/>
  <c r="R245" i="37" s="1"/>
  <c r="N244" i="37"/>
  <c r="R244" i="37" s="1"/>
  <c r="N243" i="37"/>
  <c r="R243" i="37" s="1"/>
  <c r="N242" i="37"/>
  <c r="R242" i="37" s="1"/>
  <c r="N241" i="37"/>
  <c r="R241" i="37" s="1"/>
  <c r="AA773" i="37" l="1"/>
  <c r="R248" i="37"/>
  <c r="N254" i="37"/>
  <c r="R254" i="37" s="1"/>
  <c r="N253" i="37"/>
  <c r="R253" i="37" s="1"/>
  <c r="N252" i="37"/>
  <c r="R252" i="37" s="1"/>
  <c r="N251" i="37"/>
  <c r="AA775" i="37" l="1"/>
  <c r="R251" i="37"/>
  <c r="AA780" i="37"/>
  <c r="AA782" i="37" l="1"/>
  <c r="N356" i="37" l="1"/>
  <c r="R356" i="37" s="1"/>
  <c r="N354" i="37"/>
  <c r="R354" i="37" s="1"/>
  <c r="N352" i="37"/>
  <c r="R352" i="37" s="1"/>
  <c r="N350" i="37"/>
  <c r="R350" i="37" s="1"/>
  <c r="N348" i="37"/>
  <c r="R348" i="37" s="1"/>
  <c r="N346" i="37"/>
  <c r="R346" i="37" s="1"/>
  <c r="N344" i="37"/>
  <c r="R344" i="37" s="1"/>
  <c r="N342" i="37"/>
  <c r="R342" i="37" s="1"/>
  <c r="N336" i="37"/>
  <c r="R336" i="37" s="1"/>
  <c r="N332" i="37"/>
  <c r="R332" i="37" s="1"/>
  <c r="N508" i="37" l="1"/>
  <c r="R508" i="37" s="1"/>
  <c r="N506" i="37"/>
  <c r="R506" i="37" s="1"/>
  <c r="N504" i="37"/>
  <c r="R504" i="37" s="1"/>
  <c r="N446" i="37"/>
  <c r="R446" i="37" s="1"/>
  <c r="T76" i="37" l="1"/>
  <c r="V76" i="37"/>
  <c r="AB76" i="37" s="1"/>
  <c r="S76" i="37"/>
  <c r="T75" i="37"/>
  <c r="V75" i="37"/>
  <c r="AB75" i="37" s="1"/>
  <c r="AC75" i="37" s="1"/>
  <c r="S75" i="37"/>
  <c r="T56" i="37"/>
  <c r="V57" i="37"/>
  <c r="AB57" i="37" s="1"/>
  <c r="S59" i="37"/>
  <c r="T60" i="37"/>
  <c r="V61" i="37"/>
  <c r="AB61" i="37" s="1"/>
  <c r="S63" i="37"/>
  <c r="T64" i="37"/>
  <c r="V65" i="37"/>
  <c r="AB65" i="37" s="1"/>
  <c r="S67" i="37"/>
  <c r="T68" i="37"/>
  <c r="V69" i="37"/>
  <c r="AB69" i="37" s="1"/>
  <c r="S71" i="37"/>
  <c r="T72" i="37"/>
  <c r="V73" i="37"/>
  <c r="AB73" i="37" s="1"/>
  <c r="AC73" i="37" s="1"/>
  <c r="S70" i="37"/>
  <c r="S74" i="37"/>
  <c r="T65" i="37"/>
  <c r="V70" i="37"/>
  <c r="AB70" i="37" s="1"/>
  <c r="T73" i="37"/>
  <c r="V56" i="37"/>
  <c r="AB56" i="37" s="1"/>
  <c r="S58" i="37"/>
  <c r="T59" i="37"/>
  <c r="V60" i="37"/>
  <c r="AB60" i="37" s="1"/>
  <c r="AC60" i="37" s="1"/>
  <c r="S62" i="37"/>
  <c r="T63" i="37"/>
  <c r="V64" i="37"/>
  <c r="AB64" i="37" s="1"/>
  <c r="AC64" i="37" s="1"/>
  <c r="S66" i="37"/>
  <c r="T67" i="37"/>
  <c r="V68" i="37"/>
  <c r="AB68" i="37" s="1"/>
  <c r="AC68" i="37" s="1"/>
  <c r="T71" i="37"/>
  <c r="S64" i="37"/>
  <c r="S72" i="37"/>
  <c r="S57" i="37"/>
  <c r="T58" i="37"/>
  <c r="V59" i="37"/>
  <c r="AB59" i="37" s="1"/>
  <c r="AC59" i="37" s="1"/>
  <c r="S61" i="37"/>
  <c r="T62" i="37"/>
  <c r="V63" i="37"/>
  <c r="AB63" i="37" s="1"/>
  <c r="AC63" i="37" s="1"/>
  <c r="S65" i="37"/>
  <c r="T66" i="37"/>
  <c r="V67" i="37"/>
  <c r="AB67" i="37" s="1"/>
  <c r="AC67" i="37" s="1"/>
  <c r="S69" i="37"/>
  <c r="T70" i="37"/>
  <c r="V71" i="37"/>
  <c r="AB71" i="37" s="1"/>
  <c r="S73" i="37"/>
  <c r="T74" i="37"/>
  <c r="S56" i="37"/>
  <c r="T57" i="37"/>
  <c r="V58" i="37"/>
  <c r="AB58" i="37" s="1"/>
  <c r="AC58" i="37" s="1"/>
  <c r="S60" i="37"/>
  <c r="T61" i="37"/>
  <c r="V62" i="37"/>
  <c r="AB62" i="37" s="1"/>
  <c r="AC62" i="37" s="1"/>
  <c r="S68" i="37"/>
  <c r="T69" i="37"/>
  <c r="V72" i="37"/>
  <c r="AB72" i="37" s="1"/>
  <c r="AC72" i="37" s="1"/>
  <c r="V74" i="37"/>
  <c r="AB74" i="37" s="1"/>
  <c r="AC74" i="37" s="1"/>
  <c r="V66" i="37"/>
  <c r="AB66" i="37" s="1"/>
  <c r="AC66" i="37" s="1"/>
  <c r="T77" i="37"/>
  <c r="V78" i="37"/>
  <c r="AB78" i="37" s="1"/>
  <c r="S80" i="37"/>
  <c r="T81" i="37"/>
  <c r="V82" i="37"/>
  <c r="AB82" i="37" s="1"/>
  <c r="AC82" i="37" s="1"/>
  <c r="S84" i="37"/>
  <c r="T85" i="37"/>
  <c r="V86" i="37"/>
  <c r="AB86" i="37" s="1"/>
  <c r="AC86" i="37" s="1"/>
  <c r="S88" i="37"/>
  <c r="T89" i="37"/>
  <c r="V90" i="37"/>
  <c r="AB90" i="37" s="1"/>
  <c r="S92" i="37"/>
  <c r="T93" i="37"/>
  <c r="V94" i="37"/>
  <c r="AB94" i="37" s="1"/>
  <c r="S96" i="37"/>
  <c r="T97" i="37"/>
  <c r="V98" i="37"/>
  <c r="AB98" i="37" s="1"/>
  <c r="S100" i="37"/>
  <c r="T101" i="37"/>
  <c r="V102" i="37"/>
  <c r="AB102" i="37" s="1"/>
  <c r="S104" i="37"/>
  <c r="T105" i="37"/>
  <c r="S82" i="37"/>
  <c r="T87" i="37"/>
  <c r="S90" i="37"/>
  <c r="T91" i="37"/>
  <c r="T95" i="37"/>
  <c r="V96" i="37"/>
  <c r="AB96" i="37" s="1"/>
  <c r="V100" i="37"/>
  <c r="AB100" i="37" s="1"/>
  <c r="AC100" i="37" s="1"/>
  <c r="S102" i="37"/>
  <c r="T103" i="37"/>
  <c r="S77" i="37"/>
  <c r="T78" i="37"/>
  <c r="V79" i="37"/>
  <c r="AB79" i="37" s="1"/>
  <c r="S81" i="37"/>
  <c r="T82" i="37"/>
  <c r="V83" i="37"/>
  <c r="AB83" i="37" s="1"/>
  <c r="S85" i="37"/>
  <c r="T86" i="37"/>
  <c r="S89" i="37"/>
  <c r="S93" i="37"/>
  <c r="T98" i="37"/>
  <c r="S101" i="37"/>
  <c r="T102" i="37"/>
  <c r="S105" i="37"/>
  <c r="V77" i="37"/>
  <c r="AB77" i="37" s="1"/>
  <c r="S79" i="37"/>
  <c r="T80" i="37"/>
  <c r="V81" i="37"/>
  <c r="AB81" i="37" s="1"/>
  <c r="AC81" i="37" s="1"/>
  <c r="S83" i="37"/>
  <c r="T84" i="37"/>
  <c r="V85" i="37"/>
  <c r="AB85" i="37" s="1"/>
  <c r="AC85" i="37" s="1"/>
  <c r="S87" i="37"/>
  <c r="T88" i="37"/>
  <c r="V89" i="37"/>
  <c r="AB89" i="37" s="1"/>
  <c r="AC89" i="37" s="1"/>
  <c r="S91" i="37"/>
  <c r="T92" i="37"/>
  <c r="V93" i="37"/>
  <c r="AB93" i="37" s="1"/>
  <c r="AC93" i="37" s="1"/>
  <c r="S95" i="37"/>
  <c r="T96" i="37"/>
  <c r="V97" i="37"/>
  <c r="AB97" i="37" s="1"/>
  <c r="AC97" i="37" s="1"/>
  <c r="S99" i="37"/>
  <c r="T100" i="37"/>
  <c r="V101" i="37"/>
  <c r="AB101" i="37" s="1"/>
  <c r="S103" i="37"/>
  <c r="T104" i="37"/>
  <c r="V105" i="37"/>
  <c r="AB105" i="37" s="1"/>
  <c r="AC105" i="37" s="1"/>
  <c r="S78" i="37"/>
  <c r="T79" i="37"/>
  <c r="V80" i="37"/>
  <c r="AB80" i="37" s="1"/>
  <c r="AC80" i="37" s="1"/>
  <c r="T83" i="37"/>
  <c r="V84" i="37"/>
  <c r="AB84" i="37" s="1"/>
  <c r="AC84" i="37" s="1"/>
  <c r="S86" i="37"/>
  <c r="S94" i="37"/>
  <c r="S98" i="37"/>
  <c r="T99" i="37"/>
  <c r="V104" i="37"/>
  <c r="AB104" i="37" s="1"/>
  <c r="V87" i="37"/>
  <c r="AB87" i="37" s="1"/>
  <c r="T90" i="37"/>
  <c r="T94" i="37"/>
  <c r="S97" i="37"/>
  <c r="V88" i="37"/>
  <c r="AB88" i="37" s="1"/>
  <c r="V91" i="37"/>
  <c r="AB91" i="37" s="1"/>
  <c r="V103" i="37"/>
  <c r="AB103" i="37" s="1"/>
  <c r="V95" i="37"/>
  <c r="AB95" i="37" s="1"/>
  <c r="V92" i="37"/>
  <c r="AB92" i="37" s="1"/>
  <c r="AC92" i="37" s="1"/>
  <c r="V99" i="37"/>
  <c r="AB99" i="37" s="1"/>
  <c r="T106" i="37"/>
  <c r="AA667" i="37" s="1"/>
  <c r="S106" i="37"/>
  <c r="AA669" i="37" s="1"/>
  <c r="V106" i="37"/>
  <c r="AB106" i="37" s="1"/>
  <c r="AC106" i="37" s="1"/>
  <c r="V107" i="37"/>
  <c r="AB107" i="37" s="1"/>
  <c r="AC107" i="37" s="1"/>
  <c r="S107" i="37"/>
  <c r="T107" i="37"/>
  <c r="V572" i="37"/>
  <c r="AB572" i="37" s="1"/>
  <c r="AC572" i="37" s="1"/>
  <c r="S572" i="37"/>
  <c r="T572" i="37"/>
  <c r="V562" i="37"/>
  <c r="AB562" i="37" s="1"/>
  <c r="AC562" i="37" s="1"/>
  <c r="S562" i="37"/>
  <c r="T562" i="37"/>
  <c r="T557" i="37"/>
  <c r="S557" i="37"/>
  <c r="V557" i="37"/>
  <c r="AB557" i="37" s="1"/>
  <c r="AC557" i="37" s="1"/>
  <c r="S556" i="37"/>
  <c r="T556" i="37"/>
  <c r="V556" i="37"/>
  <c r="AB556" i="37" s="1"/>
  <c r="S554" i="37"/>
  <c r="T554" i="37"/>
  <c r="V554" i="37"/>
  <c r="AB554" i="37" s="1"/>
  <c r="AC554" i="37" s="1"/>
  <c r="V109" i="37"/>
  <c r="AB109" i="37" s="1"/>
  <c r="AC109" i="37" s="1"/>
  <c r="S109" i="37"/>
  <c r="T109" i="37"/>
  <c r="V108" i="37"/>
  <c r="AB108" i="37" s="1"/>
  <c r="AC108" i="37" s="1"/>
  <c r="S108" i="37"/>
  <c r="T108" i="37"/>
  <c r="T110" i="37"/>
  <c r="S110" i="37"/>
  <c r="V111" i="37"/>
  <c r="AB111" i="37" s="1"/>
  <c r="AC111" i="37" s="1"/>
  <c r="S112" i="37"/>
  <c r="V113" i="37"/>
  <c r="AB113" i="37" s="1"/>
  <c r="AC113" i="37" s="1"/>
  <c r="S114" i="37"/>
  <c r="V115" i="37"/>
  <c r="AB115" i="37" s="1"/>
  <c r="AC115" i="37" s="1"/>
  <c r="S116" i="37"/>
  <c r="V117" i="37"/>
  <c r="AB117" i="37" s="1"/>
  <c r="AC117" i="37" s="1"/>
  <c r="S118" i="37"/>
  <c r="V119" i="37"/>
  <c r="AB119" i="37" s="1"/>
  <c r="AC119" i="37" s="1"/>
  <c r="S120" i="37"/>
  <c r="V121" i="37"/>
  <c r="AB121" i="37" s="1"/>
  <c r="AC121" i="37" s="1"/>
  <c r="S122" i="37"/>
  <c r="V123" i="37"/>
  <c r="AB123" i="37" s="1"/>
  <c r="AC123" i="37" s="1"/>
  <c r="T117" i="37"/>
  <c r="T112" i="37"/>
  <c r="T114" i="37"/>
  <c r="T116" i="37"/>
  <c r="T118" i="37"/>
  <c r="T120" i="37"/>
  <c r="T122" i="37"/>
  <c r="T123" i="37"/>
  <c r="AA688" i="37" s="1"/>
  <c r="S111" i="37"/>
  <c r="V112" i="37"/>
  <c r="AB112" i="37" s="1"/>
  <c r="AC112" i="37" s="1"/>
  <c r="S113" i="37"/>
  <c r="V114" i="37"/>
  <c r="AB114" i="37" s="1"/>
  <c r="AC114" i="37" s="1"/>
  <c r="S115" i="37"/>
  <c r="V116" i="37"/>
  <c r="AB116" i="37" s="1"/>
  <c r="AC116" i="37" s="1"/>
  <c r="S117" i="37"/>
  <c r="V118" i="37"/>
  <c r="AB118" i="37" s="1"/>
  <c r="AC118" i="37" s="1"/>
  <c r="S119" i="37"/>
  <c r="V120" i="37"/>
  <c r="AB120" i="37" s="1"/>
  <c r="AC120" i="37" s="1"/>
  <c r="S121" i="37"/>
  <c r="V122" i="37"/>
  <c r="AB122" i="37" s="1"/>
  <c r="AC122" i="37" s="1"/>
  <c r="S123" i="37"/>
  <c r="AA690" i="37" s="1"/>
  <c r="T111" i="37"/>
  <c r="T113" i="37"/>
  <c r="T115" i="37"/>
  <c r="T119" i="37"/>
  <c r="T121" i="37"/>
  <c r="S141" i="37"/>
  <c r="T140" i="37"/>
  <c r="S137" i="37"/>
  <c r="T136" i="37"/>
  <c r="S133" i="37"/>
  <c r="T132" i="37"/>
  <c r="S129" i="37"/>
  <c r="T128" i="37"/>
  <c r="S125" i="37"/>
  <c r="T124" i="37"/>
  <c r="S143" i="37"/>
  <c r="T142" i="37"/>
  <c r="S139" i="37"/>
  <c r="T138" i="37"/>
  <c r="S135" i="37"/>
  <c r="T134" i="37"/>
  <c r="S131" i="37"/>
  <c r="T143" i="37"/>
  <c r="S140" i="37"/>
  <c r="T139" i="37"/>
  <c r="S136" i="37"/>
  <c r="T135" i="37"/>
  <c r="S132" i="37"/>
  <c r="T131" i="37"/>
  <c r="S128" i="37"/>
  <c r="T127" i="37"/>
  <c r="S124" i="37"/>
  <c r="S138" i="37"/>
  <c r="T137" i="37"/>
  <c r="T130" i="37"/>
  <c r="T129" i="37"/>
  <c r="S142" i="37"/>
  <c r="T141" i="37"/>
  <c r="S134" i="37"/>
  <c r="S127" i="37"/>
  <c r="T133" i="37"/>
  <c r="T126" i="37"/>
  <c r="T125" i="37"/>
  <c r="V133" i="37"/>
  <c r="AB133" i="37" s="1"/>
  <c r="AC133" i="37" s="1"/>
  <c r="S130" i="37"/>
  <c r="S126" i="37"/>
  <c r="V128" i="37"/>
  <c r="AB128" i="37" s="1"/>
  <c r="AC128" i="37" s="1"/>
  <c r="V132" i="37"/>
  <c r="AB132" i="37" s="1"/>
  <c r="AC132" i="37" s="1"/>
  <c r="V136" i="37"/>
  <c r="AB136" i="37" s="1"/>
  <c r="AC136" i="37" s="1"/>
  <c r="V137" i="37"/>
  <c r="AB137" i="37" s="1"/>
  <c r="AC137" i="37" s="1"/>
  <c r="V125" i="37"/>
  <c r="AB125" i="37" s="1"/>
  <c r="AC125" i="37" s="1"/>
  <c r="V130" i="37"/>
  <c r="AB130" i="37" s="1"/>
  <c r="AC130" i="37" s="1"/>
  <c r="V139" i="37"/>
  <c r="AB139" i="37" s="1"/>
  <c r="AC139" i="37" s="1"/>
  <c r="V127" i="37"/>
  <c r="AB127" i="37" s="1"/>
  <c r="AC127" i="37" s="1"/>
  <c r="V140" i="37"/>
  <c r="AB140" i="37" s="1"/>
  <c r="AC140" i="37" s="1"/>
  <c r="V134" i="37"/>
  <c r="AB134" i="37" s="1"/>
  <c r="AC134" i="37" s="1"/>
  <c r="V142" i="37"/>
  <c r="AB142" i="37" s="1"/>
  <c r="AC142" i="37" s="1"/>
  <c r="V124" i="37"/>
  <c r="AB124" i="37" s="1"/>
  <c r="AC124" i="37" s="1"/>
  <c r="V141" i="37"/>
  <c r="AB141" i="37" s="1"/>
  <c r="AC141" i="37" s="1"/>
  <c r="V143" i="37"/>
  <c r="AB143" i="37" s="1"/>
  <c r="AC143" i="37" s="1"/>
  <c r="V129" i="37"/>
  <c r="AB129" i="37" s="1"/>
  <c r="AC129" i="37" s="1"/>
  <c r="V135" i="37"/>
  <c r="AB135" i="37" s="1"/>
  <c r="AC135" i="37" s="1"/>
  <c r="V131" i="37"/>
  <c r="AB131" i="37" s="1"/>
  <c r="AC131" i="37" s="1"/>
  <c r="V126" i="37"/>
  <c r="AB126" i="37" s="1"/>
  <c r="AC126" i="37" s="1"/>
  <c r="V138" i="37"/>
  <c r="AB138" i="37" s="1"/>
  <c r="AC138" i="37" s="1"/>
  <c r="T144" i="37"/>
  <c r="S144" i="37"/>
  <c r="V144" i="37"/>
  <c r="AB144" i="37" s="1"/>
  <c r="S145" i="37"/>
  <c r="T145" i="37"/>
  <c r="V145" i="37"/>
  <c r="AB145" i="37" s="1"/>
  <c r="AC145" i="37" s="1"/>
  <c r="S162" i="37"/>
  <c r="T161" i="37"/>
  <c r="V160" i="37"/>
  <c r="AB160" i="37" s="1"/>
  <c r="AC160" i="37" s="1"/>
  <c r="S158" i="37"/>
  <c r="T157" i="37"/>
  <c r="V156" i="37"/>
  <c r="AB156" i="37" s="1"/>
  <c r="AC156" i="37" s="1"/>
  <c r="S154" i="37"/>
  <c r="T153" i="37"/>
  <c r="V152" i="37"/>
  <c r="AB152" i="37" s="1"/>
  <c r="AC152" i="37" s="1"/>
  <c r="S150" i="37"/>
  <c r="T149" i="37"/>
  <c r="V148" i="37"/>
  <c r="AB148" i="37" s="1"/>
  <c r="AC148" i="37" s="1"/>
  <c r="S146" i="37"/>
  <c r="T151" i="37"/>
  <c r="S148" i="37"/>
  <c r="S163" i="37"/>
  <c r="S159" i="37"/>
  <c r="V157" i="37"/>
  <c r="AB157" i="37" s="1"/>
  <c r="AC157" i="37" s="1"/>
  <c r="S155" i="37"/>
  <c r="S151" i="37"/>
  <c r="V163" i="37"/>
  <c r="AB163" i="37" s="1"/>
  <c r="AC163" i="37" s="1"/>
  <c r="S161" i="37"/>
  <c r="T160" i="37"/>
  <c r="V159" i="37"/>
  <c r="AB159" i="37" s="1"/>
  <c r="AC159" i="37" s="1"/>
  <c r="S157" i="37"/>
  <c r="T156" i="37"/>
  <c r="V155" i="37"/>
  <c r="AB155" i="37" s="1"/>
  <c r="AC155" i="37" s="1"/>
  <c r="S153" i="37"/>
  <c r="T152" i="37"/>
  <c r="V151" i="37"/>
  <c r="AB151" i="37" s="1"/>
  <c r="AC151" i="37" s="1"/>
  <c r="S149" i="37"/>
  <c r="T148" i="37"/>
  <c r="V147" i="37"/>
  <c r="AB147" i="37" s="1"/>
  <c r="AC147" i="37" s="1"/>
  <c r="S152" i="37"/>
  <c r="V146" i="37"/>
  <c r="AB146" i="37" s="1"/>
  <c r="AC146" i="37" s="1"/>
  <c r="T162" i="37"/>
  <c r="T154" i="37"/>
  <c r="T150" i="37"/>
  <c r="T146" i="37"/>
  <c r="T163" i="37"/>
  <c r="V162" i="37"/>
  <c r="AB162" i="37" s="1"/>
  <c r="AC162" i="37" s="1"/>
  <c r="S160" i="37"/>
  <c r="T159" i="37"/>
  <c r="V158" i="37"/>
  <c r="AB158" i="37" s="1"/>
  <c r="AC158" i="37" s="1"/>
  <c r="S156" i="37"/>
  <c r="T155" i="37"/>
  <c r="V154" i="37"/>
  <c r="AB154" i="37" s="1"/>
  <c r="AC154" i="37" s="1"/>
  <c r="V150" i="37"/>
  <c r="AB150" i="37" s="1"/>
  <c r="AC150" i="37" s="1"/>
  <c r="T147" i="37"/>
  <c r="V161" i="37"/>
  <c r="AB161" i="37" s="1"/>
  <c r="AC161" i="37" s="1"/>
  <c r="T158" i="37"/>
  <c r="V153" i="37"/>
  <c r="AB153" i="37" s="1"/>
  <c r="AC153" i="37" s="1"/>
  <c r="V149" i="37"/>
  <c r="AB149" i="37" s="1"/>
  <c r="AC149" i="37" s="1"/>
  <c r="S147" i="37"/>
  <c r="V165" i="37"/>
  <c r="AB165" i="37" s="1"/>
  <c r="AC165" i="37" s="1"/>
  <c r="V167" i="37"/>
  <c r="AB167" i="37" s="1"/>
  <c r="AC167" i="37" s="1"/>
  <c r="V169" i="37"/>
  <c r="AB169" i="37" s="1"/>
  <c r="AC169" i="37" s="1"/>
  <c r="V171" i="37"/>
  <c r="AB171" i="37" s="1"/>
  <c r="AC171" i="37" s="1"/>
  <c r="V173" i="37"/>
  <c r="AB173" i="37" s="1"/>
  <c r="AC173" i="37" s="1"/>
  <c r="V175" i="37"/>
  <c r="AB175" i="37" s="1"/>
  <c r="AC175" i="37" s="1"/>
  <c r="V177" i="37"/>
  <c r="AB177" i="37" s="1"/>
  <c r="AC177" i="37" s="1"/>
  <c r="V179" i="37"/>
  <c r="AB179" i="37" s="1"/>
  <c r="AC179" i="37" s="1"/>
  <c r="V181" i="37"/>
  <c r="AB181" i="37" s="1"/>
  <c r="AC181" i="37" s="1"/>
  <c r="V183" i="37"/>
  <c r="AB183" i="37" s="1"/>
  <c r="AC183" i="37" s="1"/>
  <c r="V185" i="37"/>
  <c r="AB185" i="37" s="1"/>
  <c r="AC185" i="37" s="1"/>
  <c r="V187" i="37"/>
  <c r="AB187" i="37" s="1"/>
  <c r="AC187" i="37" s="1"/>
  <c r="V189" i="37"/>
  <c r="AB189" i="37" s="1"/>
  <c r="AC189" i="37" s="1"/>
  <c r="V164" i="37"/>
  <c r="AB164" i="37" s="1"/>
  <c r="V166" i="37"/>
  <c r="AB166" i="37" s="1"/>
  <c r="AC166" i="37" s="1"/>
  <c r="V168" i="37"/>
  <c r="AB168" i="37" s="1"/>
  <c r="V170" i="37"/>
  <c r="AB170" i="37" s="1"/>
  <c r="AC170" i="37" s="1"/>
  <c r="V172" i="37"/>
  <c r="AB172" i="37" s="1"/>
  <c r="AC172" i="37" s="1"/>
  <c r="V174" i="37"/>
  <c r="AB174" i="37" s="1"/>
  <c r="AC174" i="37" s="1"/>
  <c r="V176" i="37"/>
  <c r="AB176" i="37" s="1"/>
  <c r="AC176" i="37" s="1"/>
  <c r="V178" i="37"/>
  <c r="AB178" i="37" s="1"/>
  <c r="AC178" i="37" s="1"/>
  <c r="V180" i="37"/>
  <c r="AB180" i="37" s="1"/>
  <c r="AC180" i="37" s="1"/>
  <c r="V182" i="37"/>
  <c r="AB182" i="37" s="1"/>
  <c r="AC182" i="37" s="1"/>
  <c r="V184" i="37"/>
  <c r="AB184" i="37" s="1"/>
  <c r="AC184" i="37" s="1"/>
  <c r="V186" i="37"/>
  <c r="AB186" i="37" s="1"/>
  <c r="AC186" i="37" s="1"/>
  <c r="V188" i="37"/>
  <c r="AB188" i="37" s="1"/>
  <c r="AC188" i="37" s="1"/>
  <c r="V190" i="37"/>
  <c r="AB190" i="37" s="1"/>
  <c r="AC190" i="37" s="1"/>
  <c r="T189" i="37"/>
  <c r="T188" i="37"/>
  <c r="T187" i="37"/>
  <c r="T186" i="37"/>
  <c r="T185" i="37"/>
  <c r="T184" i="37"/>
  <c r="T183" i="37"/>
  <c r="T182" i="37"/>
  <c r="T181" i="37"/>
  <c r="T180" i="37"/>
  <c r="T179" i="37"/>
  <c r="T178" i="37"/>
  <c r="T177" i="37"/>
  <c r="T176" i="37"/>
  <c r="T175" i="37"/>
  <c r="T174" i="37"/>
  <c r="T173" i="37"/>
  <c r="T172" i="37"/>
  <c r="T171" i="37"/>
  <c r="T170" i="37"/>
  <c r="T169" i="37"/>
  <c r="T168" i="37"/>
  <c r="T167" i="37"/>
  <c r="T166" i="37"/>
  <c r="T165" i="37"/>
  <c r="T164" i="37"/>
  <c r="S189" i="37"/>
  <c r="S188" i="37"/>
  <c r="S187" i="37"/>
  <c r="S186" i="37"/>
  <c r="S185" i="37"/>
  <c r="S184" i="37"/>
  <c r="S183" i="37"/>
  <c r="S182" i="37"/>
  <c r="S181" i="37"/>
  <c r="S180" i="37"/>
  <c r="S179" i="37"/>
  <c r="S178" i="37"/>
  <c r="S177" i="37"/>
  <c r="S176" i="37"/>
  <c r="S175" i="37"/>
  <c r="S174" i="37"/>
  <c r="S173" i="37"/>
  <c r="S172" i="37"/>
  <c r="S171" i="37"/>
  <c r="S170" i="37"/>
  <c r="S169" i="37"/>
  <c r="S168" i="37"/>
  <c r="S167" i="37"/>
  <c r="S166" i="37"/>
  <c r="S165" i="37"/>
  <c r="S164" i="37"/>
  <c r="S190" i="37"/>
  <c r="T190" i="37"/>
  <c r="AA723" i="37" s="1"/>
  <c r="S210" i="37"/>
  <c r="T209" i="37"/>
  <c r="S208" i="37"/>
  <c r="T210" i="37"/>
  <c r="S209" i="37"/>
  <c r="T208" i="37"/>
  <c r="S207" i="37"/>
  <c r="T206" i="37"/>
  <c r="S205" i="37"/>
  <c r="T204" i="37"/>
  <c r="S203" i="37"/>
  <c r="T202" i="37"/>
  <c r="S201" i="37"/>
  <c r="T200" i="37"/>
  <c r="S199" i="37"/>
  <c r="T198" i="37"/>
  <c r="AA737" i="37" s="1"/>
  <c r="S197" i="37"/>
  <c r="T196" i="37"/>
  <c r="S195" i="37"/>
  <c r="T194" i="37"/>
  <c r="T207" i="37"/>
  <c r="S206" i="37"/>
  <c r="T205" i="37"/>
  <c r="S204" i="37"/>
  <c r="T203" i="37"/>
  <c r="S202" i="37"/>
  <c r="T201" i="37"/>
  <c r="S200" i="37"/>
  <c r="T199" i="37"/>
  <c r="S198" i="37"/>
  <c r="T197" i="37"/>
  <c r="S196" i="37"/>
  <c r="T195" i="37"/>
  <c r="S194" i="37"/>
  <c r="T193" i="37"/>
  <c r="S192" i="37"/>
  <c r="T191" i="37"/>
  <c r="S193" i="37"/>
  <c r="T192" i="37"/>
  <c r="S191" i="37"/>
  <c r="V191" i="37"/>
  <c r="AB191" i="37" s="1"/>
  <c r="AC191" i="37" s="1"/>
  <c r="V192" i="37"/>
  <c r="AB192" i="37" s="1"/>
  <c r="AC192" i="37" s="1"/>
  <c r="V196" i="37"/>
  <c r="AB196" i="37" s="1"/>
  <c r="AC196" i="37" s="1"/>
  <c r="V200" i="37"/>
  <c r="AB200" i="37" s="1"/>
  <c r="AC200" i="37" s="1"/>
  <c r="V204" i="37"/>
  <c r="AB204" i="37" s="1"/>
  <c r="AC204" i="37" s="1"/>
  <c r="V208" i="37"/>
  <c r="AB208" i="37" s="1"/>
  <c r="AC208" i="37" s="1"/>
  <c r="V197" i="37"/>
  <c r="AB197" i="37" s="1"/>
  <c r="AC197" i="37" s="1"/>
  <c r="V201" i="37"/>
  <c r="AB201" i="37" s="1"/>
  <c r="AC201" i="37" s="1"/>
  <c r="V205" i="37"/>
  <c r="AB205" i="37" s="1"/>
  <c r="AC205" i="37" s="1"/>
  <c r="V209" i="37"/>
  <c r="AB209" i="37" s="1"/>
  <c r="AC209" i="37" s="1"/>
  <c r="V210" i="37"/>
  <c r="AB210" i="37" s="1"/>
  <c r="AC210" i="37" s="1"/>
  <c r="V193" i="37"/>
  <c r="AB193" i="37" s="1"/>
  <c r="AC193" i="37" s="1"/>
  <c r="V194" i="37"/>
  <c r="AB194" i="37" s="1"/>
  <c r="AC194" i="37" s="1"/>
  <c r="V198" i="37"/>
  <c r="AB198" i="37" s="1"/>
  <c r="AC198" i="37" s="1"/>
  <c r="V202" i="37"/>
  <c r="AB202" i="37" s="1"/>
  <c r="AC202" i="37" s="1"/>
  <c r="V206" i="37"/>
  <c r="AB206" i="37" s="1"/>
  <c r="AC206" i="37" s="1"/>
  <c r="V195" i="37"/>
  <c r="AB195" i="37" s="1"/>
  <c r="AC195" i="37" s="1"/>
  <c r="V199" i="37"/>
  <c r="AB199" i="37" s="1"/>
  <c r="AC199" i="37" s="1"/>
  <c r="V203" i="37"/>
  <c r="AB203" i="37" s="1"/>
  <c r="AC203" i="37" s="1"/>
  <c r="V207" i="37"/>
  <c r="AB207" i="37" s="1"/>
  <c r="AC207" i="37" s="1"/>
  <c r="V212" i="37"/>
  <c r="AB212" i="37" s="1"/>
  <c r="AC212" i="37" s="1"/>
  <c r="V216" i="37"/>
  <c r="AB216" i="37" s="1"/>
  <c r="AC216" i="37" s="1"/>
  <c r="V219" i="37"/>
  <c r="AB219" i="37" s="1"/>
  <c r="AC219" i="37" s="1"/>
  <c r="V220" i="37"/>
  <c r="AB220" i="37" s="1"/>
  <c r="AC220" i="37" s="1"/>
  <c r="V223" i="37"/>
  <c r="AB223" i="37" s="1"/>
  <c r="AC223" i="37" s="1"/>
  <c r="V225" i="37"/>
  <c r="AB225" i="37" s="1"/>
  <c r="AC225" i="37" s="1"/>
  <c r="V227" i="37"/>
  <c r="AB227" i="37" s="1"/>
  <c r="AC227" i="37" s="1"/>
  <c r="V214" i="37"/>
  <c r="AB214" i="37" s="1"/>
  <c r="AC214" i="37" s="1"/>
  <c r="V217" i="37"/>
  <c r="AB217" i="37" s="1"/>
  <c r="AC217" i="37" s="1"/>
  <c r="V218" i="37"/>
  <c r="AB218" i="37" s="1"/>
  <c r="AC218" i="37" s="1"/>
  <c r="V222" i="37"/>
  <c r="AB222" i="37" s="1"/>
  <c r="AC222" i="37" s="1"/>
  <c r="V224" i="37"/>
  <c r="AB224" i="37" s="1"/>
  <c r="AC224" i="37" s="1"/>
  <c r="V226" i="37"/>
  <c r="AB226" i="37" s="1"/>
  <c r="AC226" i="37" s="1"/>
  <c r="V221" i="37"/>
  <c r="AB221" i="37" s="1"/>
  <c r="AC221" i="37" s="1"/>
  <c r="V213" i="37"/>
  <c r="AB213" i="37" s="1"/>
  <c r="AC213" i="37" s="1"/>
  <c r="V215" i="37"/>
  <c r="AB215" i="37" s="1"/>
  <c r="AC215" i="37" s="1"/>
  <c r="S212" i="37"/>
  <c r="T213" i="37"/>
  <c r="S214" i="37"/>
  <c r="T215" i="37"/>
  <c r="S216" i="37"/>
  <c r="T217" i="37"/>
  <c r="S218" i="37"/>
  <c r="T219" i="37"/>
  <c r="S220" i="37"/>
  <c r="T221" i="37"/>
  <c r="S222" i="37"/>
  <c r="T223" i="37"/>
  <c r="S224" i="37"/>
  <c r="T225" i="37"/>
  <c r="S226" i="37"/>
  <c r="T227" i="37"/>
  <c r="T212" i="37"/>
  <c r="S213" i="37"/>
  <c r="T214" i="37"/>
  <c r="S215" i="37"/>
  <c r="T216" i="37"/>
  <c r="S217" i="37"/>
  <c r="T218" i="37"/>
  <c r="S221" i="37"/>
  <c r="T222" i="37"/>
  <c r="S225" i="37"/>
  <c r="T226" i="37"/>
  <c r="S219" i="37"/>
  <c r="T220" i="37"/>
  <c r="S223" i="37"/>
  <c r="T224" i="37"/>
  <c r="S227" i="37"/>
  <c r="S211" i="37"/>
  <c r="T211" i="37"/>
  <c r="V211" i="37"/>
  <c r="AB211" i="37" s="1"/>
  <c r="AC211" i="37" s="1"/>
  <c r="S229" i="37"/>
  <c r="V229" i="37"/>
  <c r="AB229" i="37" s="1"/>
  <c r="S230" i="37"/>
  <c r="V230" i="37"/>
  <c r="AB230" i="37" s="1"/>
  <c r="S231" i="37"/>
  <c r="V231" i="37"/>
  <c r="AB231" i="37" s="1"/>
  <c r="S232" i="37"/>
  <c r="V232" i="37"/>
  <c r="AB232" i="37" s="1"/>
  <c r="AC232" i="37" s="1"/>
  <c r="S233" i="37"/>
  <c r="V233" i="37"/>
  <c r="AB233" i="37" s="1"/>
  <c r="S234" i="37"/>
  <c r="V234" i="37"/>
  <c r="AB234" i="37" s="1"/>
  <c r="S235" i="37"/>
  <c r="V235" i="37"/>
  <c r="AB235" i="37" s="1"/>
  <c r="AC235" i="37" s="1"/>
  <c r="S236" i="37"/>
  <c r="V236" i="37"/>
  <c r="AB236" i="37" s="1"/>
  <c r="AC236" i="37" s="1"/>
  <c r="S237" i="37"/>
  <c r="V237" i="37"/>
  <c r="AB237" i="37" s="1"/>
  <c r="AC237" i="37" s="1"/>
  <c r="S238" i="37"/>
  <c r="V238" i="37"/>
  <c r="AB238" i="37" s="1"/>
  <c r="AC238" i="37" s="1"/>
  <c r="S239" i="37"/>
  <c r="V239" i="37"/>
  <c r="AB239" i="37" s="1"/>
  <c r="S240" i="37"/>
  <c r="V240" i="37"/>
  <c r="AB240" i="37" s="1"/>
  <c r="AC240" i="37" s="1"/>
  <c r="T229" i="37"/>
  <c r="T230" i="37"/>
  <c r="T231" i="37"/>
  <c r="T232" i="37"/>
  <c r="T233" i="37"/>
  <c r="T234" i="37"/>
  <c r="T235" i="37"/>
  <c r="T236" i="37"/>
  <c r="T237" i="37"/>
  <c r="T238" i="37"/>
  <c r="T239" i="37"/>
  <c r="T240" i="37"/>
  <c r="V228" i="37"/>
  <c r="AB228" i="37" s="1"/>
  <c r="T228" i="37"/>
  <c r="S228" i="37"/>
  <c r="S458" i="37"/>
  <c r="T458" i="37"/>
  <c r="V458" i="37"/>
  <c r="AB458" i="37" s="1"/>
  <c r="AC458" i="37" s="1"/>
  <c r="V259" i="37"/>
  <c r="AB259" i="37" s="1"/>
  <c r="AC259" i="37" s="1"/>
  <c r="V267" i="37"/>
  <c r="AB267" i="37" s="1"/>
  <c r="V270" i="37"/>
  <c r="AB270" i="37" s="1"/>
  <c r="V273" i="37"/>
  <c r="AB273" i="37" s="1"/>
  <c r="AC273" i="37" s="1"/>
  <c r="V278" i="37"/>
  <c r="AB278" i="37" s="1"/>
  <c r="V283" i="37"/>
  <c r="AB283" i="37" s="1"/>
  <c r="V286" i="37"/>
  <c r="AB286" i="37" s="1"/>
  <c r="AC286" i="37" s="1"/>
  <c r="V291" i="37"/>
  <c r="AB291" i="37" s="1"/>
  <c r="AC291" i="37" s="1"/>
  <c r="V293" i="37"/>
  <c r="AB293" i="37" s="1"/>
  <c r="AC293" i="37" s="1"/>
  <c r="V297" i="37"/>
  <c r="AB297" i="37" s="1"/>
  <c r="AC297" i="37" s="1"/>
  <c r="V304" i="37"/>
  <c r="AB304" i="37" s="1"/>
  <c r="AC304" i="37" s="1"/>
  <c r="V308" i="37"/>
  <c r="AB308" i="37" s="1"/>
  <c r="AC308" i="37" s="1"/>
  <c r="V310" i="37"/>
  <c r="AB310" i="37" s="1"/>
  <c r="AC310" i="37" s="1"/>
  <c r="V314" i="37"/>
  <c r="AB314" i="37" s="1"/>
  <c r="AC314" i="37" s="1"/>
  <c r="V318" i="37"/>
  <c r="AB318" i="37" s="1"/>
  <c r="AC318" i="37" s="1"/>
  <c r="V322" i="37"/>
  <c r="AB322" i="37" s="1"/>
  <c r="AC322" i="37" s="1"/>
  <c r="V325" i="37"/>
  <c r="AB325" i="37" s="1"/>
  <c r="AC325" i="37" s="1"/>
  <c r="AC324" i="37" s="1"/>
  <c r="V327" i="37"/>
  <c r="AB327" i="37" s="1"/>
  <c r="AC327" i="37" s="1"/>
  <c r="V333" i="37"/>
  <c r="AB333" i="37" s="1"/>
  <c r="V337" i="37"/>
  <c r="AB337" i="37" s="1"/>
  <c r="V341" i="37"/>
  <c r="AB341" i="37" s="1"/>
  <c r="V345" i="37"/>
  <c r="AB345" i="37" s="1"/>
  <c r="V349" i="37"/>
  <c r="AB349" i="37" s="1"/>
  <c r="V353" i="37"/>
  <c r="AB353" i="37" s="1"/>
  <c r="V357" i="37"/>
  <c r="AB357" i="37" s="1"/>
  <c r="V360" i="37"/>
  <c r="AB360" i="37" s="1"/>
  <c r="AC360" i="37" s="1"/>
  <c r="V361" i="37"/>
  <c r="AB361" i="37" s="1"/>
  <c r="AC361" i="37" s="1"/>
  <c r="V375" i="37"/>
  <c r="AB375" i="37" s="1"/>
  <c r="AC375" i="37" s="1"/>
  <c r="V378" i="37"/>
  <c r="AB378" i="37" s="1"/>
  <c r="AC378" i="37" s="1"/>
  <c r="V382" i="37"/>
  <c r="AB382" i="37" s="1"/>
  <c r="AC382" i="37" s="1"/>
  <c r="AC381" i="37" s="1"/>
  <c r="V405" i="37"/>
  <c r="AB405" i="37" s="1"/>
  <c r="AC405" i="37" s="1"/>
  <c r="V411" i="37"/>
  <c r="AB411" i="37" s="1"/>
  <c r="AC411" i="37" s="1"/>
  <c r="V415" i="37"/>
  <c r="AB415" i="37" s="1"/>
  <c r="AC415" i="37" s="1"/>
  <c r="V421" i="37"/>
  <c r="AB421" i="37" s="1"/>
  <c r="AC421" i="37" s="1"/>
  <c r="V446" i="37"/>
  <c r="AB446" i="37" s="1"/>
  <c r="AC446" i="37" s="1"/>
  <c r="V472" i="37"/>
  <c r="AB472" i="37" s="1"/>
  <c r="AC472" i="37" s="1"/>
  <c r="V476" i="37"/>
  <c r="AB476" i="37" s="1"/>
  <c r="AC476" i="37" s="1"/>
  <c r="V494" i="37"/>
  <c r="AB494" i="37" s="1"/>
  <c r="AC494" i="37" s="1"/>
  <c r="V498" i="37"/>
  <c r="AB498" i="37" s="1"/>
  <c r="AC498" i="37" s="1"/>
  <c r="V500" i="37"/>
  <c r="AB500" i="37" s="1"/>
  <c r="AC500" i="37" s="1"/>
  <c r="V504" i="37"/>
  <c r="AB504" i="37" s="1"/>
  <c r="AC504" i="37" s="1"/>
  <c r="V508" i="37"/>
  <c r="AB508" i="37" s="1"/>
  <c r="AC508" i="37" s="1"/>
  <c r="V510" i="37"/>
  <c r="AB510" i="37" s="1"/>
  <c r="AC510" i="37" s="1"/>
  <c r="V514" i="37"/>
  <c r="AB514" i="37" s="1"/>
  <c r="AC514" i="37" s="1"/>
  <c r="V518" i="37"/>
  <c r="AB518" i="37" s="1"/>
  <c r="AC518" i="37" s="1"/>
  <c r="V523" i="37"/>
  <c r="AB523" i="37" s="1"/>
  <c r="AC523" i="37" s="1"/>
  <c r="V526" i="37"/>
  <c r="AB526" i="37" s="1"/>
  <c r="AC526" i="37" s="1"/>
  <c r="V529" i="37"/>
  <c r="AB529" i="37" s="1"/>
  <c r="AC529" i="37" s="1"/>
  <c r="V533" i="37"/>
  <c r="AB533" i="37" s="1"/>
  <c r="AC533" i="37" s="1"/>
  <c r="V578" i="37"/>
  <c r="AB578" i="37" s="1"/>
  <c r="AC578" i="37" s="1"/>
  <c r="V582" i="37"/>
  <c r="AB582" i="37" s="1"/>
  <c r="AC582" i="37" s="1"/>
  <c r="V261" i="37"/>
  <c r="AB261" i="37" s="1"/>
  <c r="V265" i="37"/>
  <c r="AB265" i="37" s="1"/>
  <c r="AC265" i="37" s="1"/>
  <c r="V268" i="37"/>
  <c r="AB268" i="37" s="1"/>
  <c r="AC268" i="37" s="1"/>
  <c r="AC267" i="37" s="1"/>
  <c r="V271" i="37"/>
  <c r="AB271" i="37" s="1"/>
  <c r="V274" i="37"/>
  <c r="AB274" i="37" s="1"/>
  <c r="AC274" i="37" s="1"/>
  <c r="V279" i="37"/>
  <c r="AB279" i="37" s="1"/>
  <c r="AC279" i="37" s="1"/>
  <c r="V281" i="37"/>
  <c r="AB281" i="37" s="1"/>
  <c r="V284" i="37"/>
  <c r="AB284" i="37" s="1"/>
  <c r="AC284" i="37" s="1"/>
  <c r="V287" i="37"/>
  <c r="AB287" i="37" s="1"/>
  <c r="AC287" i="37" s="1"/>
  <c r="V290" i="37"/>
  <c r="AB290" i="37" s="1"/>
  <c r="AC290" i="37" s="1"/>
  <c r="V292" i="37"/>
  <c r="AB292" i="37" s="1"/>
  <c r="AC292" i="37" s="1"/>
  <c r="V294" i="37"/>
  <c r="AB294" i="37" s="1"/>
  <c r="AC294" i="37" s="1"/>
  <c r="V298" i="37"/>
  <c r="AB298" i="37" s="1"/>
  <c r="AC298" i="37" s="1"/>
  <c r="V301" i="37"/>
  <c r="AB301" i="37" s="1"/>
  <c r="AC301" i="37" s="1"/>
  <c r="V305" i="37"/>
  <c r="AB305" i="37" s="1"/>
  <c r="AC305" i="37" s="1"/>
  <c r="V311" i="37"/>
  <c r="AB311" i="37" s="1"/>
  <c r="AC311" i="37" s="1"/>
  <c r="V315" i="37"/>
  <c r="AB315" i="37" s="1"/>
  <c r="AC315" i="37" s="1"/>
  <c r="V319" i="37"/>
  <c r="AB319" i="37" s="1"/>
  <c r="AC319" i="37" s="1"/>
  <c r="V326" i="37"/>
  <c r="AB326" i="37" s="1"/>
  <c r="AC326" i="37" s="1"/>
  <c r="V334" i="37"/>
  <c r="AB334" i="37" s="1"/>
  <c r="AC334" i="37" s="1"/>
  <c r="V338" i="37"/>
  <c r="AB338" i="37" s="1"/>
  <c r="AC338" i="37" s="1"/>
  <c r="V342" i="37"/>
  <c r="AB342" i="37" s="1"/>
  <c r="AC342" i="37" s="1"/>
  <c r="V346" i="37"/>
  <c r="AB346" i="37" s="1"/>
  <c r="AC346" i="37" s="1"/>
  <c r="V350" i="37"/>
  <c r="AB350" i="37" s="1"/>
  <c r="AC350" i="37" s="1"/>
  <c r="V354" i="37"/>
  <c r="AB354" i="37" s="1"/>
  <c r="AC354" i="37" s="1"/>
  <c r="V358" i="37"/>
  <c r="AB358" i="37" s="1"/>
  <c r="AC358" i="37" s="1"/>
  <c r="V362" i="37"/>
  <c r="AB362" i="37" s="1"/>
  <c r="AC362" i="37" s="1"/>
  <c r="V365" i="37"/>
  <c r="AB365" i="37" s="1"/>
  <c r="AC365" i="37" s="1"/>
  <c r="V379" i="37"/>
  <c r="AB379" i="37" s="1"/>
  <c r="AC379" i="37" s="1"/>
  <c r="V406" i="37"/>
  <c r="AB406" i="37" s="1"/>
  <c r="AC406" i="37" s="1"/>
  <c r="V428" i="37"/>
  <c r="AB428" i="37" s="1"/>
  <c r="AC428" i="37" s="1"/>
  <c r="V432" i="37"/>
  <c r="AB432" i="37" s="1"/>
  <c r="AC432" i="37" s="1"/>
  <c r="AC431" i="37" s="1"/>
  <c r="AC430" i="37" s="1"/>
  <c r="V440" i="37"/>
  <c r="AB440" i="37" s="1"/>
  <c r="V447" i="37"/>
  <c r="AB447" i="37" s="1"/>
  <c r="AC447" i="37" s="1"/>
  <c r="V449" i="37"/>
  <c r="AB449" i="37" s="1"/>
  <c r="AC449" i="37" s="1"/>
  <c r="V457" i="37"/>
  <c r="AB457" i="37" s="1"/>
  <c r="V467" i="37"/>
  <c r="AB467" i="37" s="1"/>
  <c r="AC467" i="37" s="1"/>
  <c r="V469" i="37"/>
  <c r="AB469" i="37" s="1"/>
  <c r="AC469" i="37" s="1"/>
  <c r="V473" i="37"/>
  <c r="AB473" i="37" s="1"/>
  <c r="AC473" i="37" s="1"/>
  <c r="V477" i="37"/>
  <c r="AB477" i="37" s="1"/>
  <c r="AC477" i="37" s="1"/>
  <c r="V480" i="37"/>
  <c r="AB480" i="37" s="1"/>
  <c r="AC480" i="37" s="1"/>
  <c r="V495" i="37"/>
  <c r="AB495" i="37" s="1"/>
  <c r="AC495" i="37" s="1"/>
  <c r="V499" i="37"/>
  <c r="AB499" i="37" s="1"/>
  <c r="AC499" i="37" s="1"/>
  <c r="V505" i="37"/>
  <c r="AB505" i="37" s="1"/>
  <c r="V509" i="37"/>
  <c r="AB509" i="37" s="1"/>
  <c r="AC509" i="37" s="1"/>
  <c r="V511" i="37"/>
  <c r="AB511" i="37" s="1"/>
  <c r="AC511" i="37" s="1"/>
  <c r="V524" i="37"/>
  <c r="AB524" i="37" s="1"/>
  <c r="AC524" i="37" s="1"/>
  <c r="V527" i="37"/>
  <c r="AB527" i="37" s="1"/>
  <c r="AC527" i="37" s="1"/>
  <c r="V530" i="37"/>
  <c r="AB530" i="37" s="1"/>
  <c r="AC530" i="37" s="1"/>
  <c r="V538" i="37"/>
  <c r="AB538" i="37" s="1"/>
  <c r="AC538" i="37" s="1"/>
  <c r="V550" i="37"/>
  <c r="AB550" i="37" s="1"/>
  <c r="AC550" i="37" s="1"/>
  <c r="V553" i="37"/>
  <c r="AB553" i="37" s="1"/>
  <c r="AC553" i="37" s="1"/>
  <c r="V560" i="37"/>
  <c r="AB560" i="37" s="1"/>
  <c r="AC560" i="37" s="1"/>
  <c r="AC559" i="37" s="1"/>
  <c r="AC558" i="37" s="1"/>
  <c r="V575" i="37"/>
  <c r="AB575" i="37" s="1"/>
  <c r="AC575" i="37" s="1"/>
  <c r="AC574" i="37" s="1"/>
  <c r="V579" i="37"/>
  <c r="AB579" i="37" s="1"/>
  <c r="AC579" i="37" s="1"/>
  <c r="V583" i="37"/>
  <c r="AB583" i="37" s="1"/>
  <c r="AC583" i="37" s="1"/>
  <c r="V262" i="37"/>
  <c r="AB262" i="37" s="1"/>
  <c r="AC262" i="37" s="1"/>
  <c r="V266" i="37"/>
  <c r="AB266" i="37" s="1"/>
  <c r="AC266" i="37" s="1"/>
  <c r="V269" i="37"/>
  <c r="AB269" i="37" s="1"/>
  <c r="AC269" i="37" s="1"/>
  <c r="V272" i="37"/>
  <c r="AB272" i="37" s="1"/>
  <c r="AC272" i="37" s="1"/>
  <c r="V275" i="37"/>
  <c r="AB275" i="37" s="1"/>
  <c r="V282" i="37"/>
  <c r="AB282" i="37" s="1"/>
  <c r="AC282" i="37" s="1"/>
  <c r="V285" i="37"/>
  <c r="AB285" i="37" s="1"/>
  <c r="AC285" i="37" s="1"/>
  <c r="V288" i="37"/>
  <c r="AB288" i="37" s="1"/>
  <c r="AC288" i="37" s="1"/>
  <c r="V295" i="37"/>
  <c r="AB295" i="37" s="1"/>
  <c r="AC295" i="37" s="1"/>
  <c r="V299" i="37"/>
  <c r="AB299" i="37" s="1"/>
  <c r="AC299" i="37" s="1"/>
  <c r="V302" i="37"/>
  <c r="AB302" i="37" s="1"/>
  <c r="AC302" i="37" s="1"/>
  <c r="V306" i="37"/>
  <c r="AB306" i="37" s="1"/>
  <c r="AC306" i="37" s="1"/>
  <c r="V309" i="37"/>
  <c r="AB309" i="37" s="1"/>
  <c r="AC309" i="37" s="1"/>
  <c r="V312" i="37"/>
  <c r="AB312" i="37" s="1"/>
  <c r="AC312" i="37" s="1"/>
  <c r="V316" i="37"/>
  <c r="AB316" i="37" s="1"/>
  <c r="AC316" i="37" s="1"/>
  <c r="V320" i="37"/>
  <c r="AB320" i="37" s="1"/>
  <c r="AC320" i="37" s="1"/>
  <c r="V323" i="37"/>
  <c r="AB323" i="37" s="1"/>
  <c r="AC323" i="37" s="1"/>
  <c r="V331" i="37"/>
  <c r="AB331" i="37" s="1"/>
  <c r="V335" i="37"/>
  <c r="AB335" i="37" s="1"/>
  <c r="V339" i="37"/>
  <c r="AB339" i="37" s="1"/>
  <c r="V343" i="37"/>
  <c r="AB343" i="37" s="1"/>
  <c r="V347" i="37"/>
  <c r="AB347" i="37" s="1"/>
  <c r="V351" i="37"/>
  <c r="AB351" i="37" s="1"/>
  <c r="V355" i="37"/>
  <c r="AB355" i="37" s="1"/>
  <c r="V359" i="37"/>
  <c r="AB359" i="37" s="1"/>
  <c r="AC359" i="37" s="1"/>
  <c r="V380" i="37"/>
  <c r="AB380" i="37" s="1"/>
  <c r="AC380" i="37" s="1"/>
  <c r="V388" i="37"/>
  <c r="AB388" i="37" s="1"/>
  <c r="AC388" i="37" s="1"/>
  <c r="V392" i="37"/>
  <c r="AB392" i="37" s="1"/>
  <c r="AC392" i="37" s="1"/>
  <c r="V403" i="37"/>
  <c r="AB403" i="37" s="1"/>
  <c r="AC403" i="37" s="1"/>
  <c r="V407" i="37"/>
  <c r="AB407" i="37" s="1"/>
  <c r="AC407" i="37" s="1"/>
  <c r="V427" i="37"/>
  <c r="AB427" i="37" s="1"/>
  <c r="AC427" i="37" s="1"/>
  <c r="V429" i="37"/>
  <c r="AB429" i="37" s="1"/>
  <c r="AC429" i="37" s="1"/>
  <c r="V433" i="37"/>
  <c r="AB433" i="37" s="1"/>
  <c r="AC433" i="37" s="1"/>
  <c r="V437" i="37"/>
  <c r="AB437" i="37" s="1"/>
  <c r="AC437" i="37" s="1"/>
  <c r="V441" i="37"/>
  <c r="AB441" i="37" s="1"/>
  <c r="V474" i="37"/>
  <c r="AB474" i="37" s="1"/>
  <c r="AC474" i="37" s="1"/>
  <c r="V486" i="37"/>
  <c r="AB486" i="37" s="1"/>
  <c r="AC486" i="37" s="1"/>
  <c r="V496" i="37"/>
  <c r="AB496" i="37" s="1"/>
  <c r="V502" i="37"/>
  <c r="AB502" i="37" s="1"/>
  <c r="AC502" i="37" s="1"/>
  <c r="AC501" i="37" s="1"/>
  <c r="V506" i="37"/>
  <c r="AB506" i="37" s="1"/>
  <c r="AC506" i="37" s="1"/>
  <c r="V528" i="37"/>
  <c r="AB528" i="37" s="1"/>
  <c r="AC528" i="37" s="1"/>
  <c r="V551" i="37"/>
  <c r="AB551" i="37" s="1"/>
  <c r="AC551" i="37" s="1"/>
  <c r="V555" i="37"/>
  <c r="AB555" i="37" s="1"/>
  <c r="V561" i="37"/>
  <c r="AB561" i="37" s="1"/>
  <c r="V571" i="37"/>
  <c r="AB571" i="37" s="1"/>
  <c r="V576" i="37"/>
  <c r="AB576" i="37" s="1"/>
  <c r="AC576" i="37" s="1"/>
  <c r="V580" i="37"/>
  <c r="AB580" i="37" s="1"/>
  <c r="AC580" i="37" s="1"/>
  <c r="V277" i="37"/>
  <c r="AB277" i="37" s="1"/>
  <c r="V307" i="37"/>
  <c r="AB307" i="37" s="1"/>
  <c r="AC307" i="37" s="1"/>
  <c r="V340" i="37"/>
  <c r="AB340" i="37" s="1"/>
  <c r="AC340" i="37" s="1"/>
  <c r="V356" i="37"/>
  <c r="AB356" i="37" s="1"/>
  <c r="AC356" i="37" s="1"/>
  <c r="V367" i="37"/>
  <c r="AB367" i="37" s="1"/>
  <c r="AC367" i="37" s="1"/>
  <c r="V374" i="37"/>
  <c r="AB374" i="37" s="1"/>
  <c r="AC374" i="37" s="1"/>
  <c r="V389" i="37"/>
  <c r="AB389" i="37" s="1"/>
  <c r="AC389" i="37" s="1"/>
  <c r="V410" i="37"/>
  <c r="AB410" i="37" s="1"/>
  <c r="V434" i="37"/>
  <c r="AB434" i="37" s="1"/>
  <c r="AC434" i="37" s="1"/>
  <c r="V475" i="37"/>
  <c r="AB475" i="37" s="1"/>
  <c r="AC475" i="37" s="1"/>
  <c r="V487" i="37"/>
  <c r="AB487" i="37" s="1"/>
  <c r="AC487" i="37" s="1"/>
  <c r="V493" i="37"/>
  <c r="AB493" i="37" s="1"/>
  <c r="AC493" i="37" s="1"/>
  <c r="V520" i="37"/>
  <c r="AB520" i="37" s="1"/>
  <c r="AC520" i="37" s="1"/>
  <c r="V522" i="37"/>
  <c r="AB522" i="37" s="1"/>
  <c r="AC522" i="37" s="1"/>
  <c r="V289" i="37"/>
  <c r="AB289" i="37" s="1"/>
  <c r="AC289" i="37" s="1"/>
  <c r="V296" i="37"/>
  <c r="AB296" i="37" s="1"/>
  <c r="AC296" i="37" s="1"/>
  <c r="V328" i="37"/>
  <c r="AB328" i="37" s="1"/>
  <c r="AC328" i="37" s="1"/>
  <c r="V329" i="37"/>
  <c r="AB329" i="37" s="1"/>
  <c r="AC329" i="37" s="1"/>
  <c r="V344" i="37"/>
  <c r="AB344" i="37" s="1"/>
  <c r="AC344" i="37" s="1"/>
  <c r="V363" i="37"/>
  <c r="AB363" i="37" s="1"/>
  <c r="AC363" i="37" s="1"/>
  <c r="V404" i="37"/>
  <c r="AB404" i="37" s="1"/>
  <c r="AC404" i="37" s="1"/>
  <c r="V424" i="37"/>
  <c r="AB424" i="37" s="1"/>
  <c r="AC424" i="37" s="1"/>
  <c r="V442" i="37"/>
  <c r="AB442" i="37" s="1"/>
  <c r="AC442" i="37" s="1"/>
  <c r="V464" i="37"/>
  <c r="AB464" i="37" s="1"/>
  <c r="AC464" i="37" s="1"/>
  <c r="V497" i="37"/>
  <c r="AB497" i="37" s="1"/>
  <c r="AC497" i="37" s="1"/>
  <c r="V532" i="37"/>
  <c r="AB532" i="37" s="1"/>
  <c r="AC532" i="37" s="1"/>
  <c r="V276" i="37"/>
  <c r="AB276" i="37" s="1"/>
  <c r="AC276" i="37" s="1"/>
  <c r="V280" i="37"/>
  <c r="AB280" i="37" s="1"/>
  <c r="AC280" i="37" s="1"/>
  <c r="V300" i="37"/>
  <c r="AB300" i="37" s="1"/>
  <c r="AC300" i="37" s="1"/>
  <c r="V313" i="37"/>
  <c r="AB313" i="37" s="1"/>
  <c r="AC313" i="37" s="1"/>
  <c r="V332" i="37"/>
  <c r="AB332" i="37" s="1"/>
  <c r="AC332" i="37" s="1"/>
  <c r="V348" i="37"/>
  <c r="AB348" i="37" s="1"/>
  <c r="AC348" i="37" s="1"/>
  <c r="V408" i="37"/>
  <c r="AB408" i="37" s="1"/>
  <c r="AC408" i="37" s="1"/>
  <c r="V451" i="37"/>
  <c r="AB451" i="37" s="1"/>
  <c r="AC451" i="37" s="1"/>
  <c r="V503" i="37"/>
  <c r="AB503" i="37" s="1"/>
  <c r="AC503" i="37" s="1"/>
  <c r="V513" i="37"/>
  <c r="AB513" i="37" s="1"/>
  <c r="V552" i="37"/>
  <c r="AB552" i="37" s="1"/>
  <c r="AC552" i="37" s="1"/>
  <c r="V258" i="37"/>
  <c r="AB258" i="37" s="1"/>
  <c r="V303" i="37"/>
  <c r="AB303" i="37" s="1"/>
  <c r="AC303" i="37" s="1"/>
  <c r="V317" i="37"/>
  <c r="AB317" i="37" s="1"/>
  <c r="AC317" i="37" s="1"/>
  <c r="V336" i="37"/>
  <c r="AB336" i="37" s="1"/>
  <c r="AC336" i="37" s="1"/>
  <c r="V352" i="37"/>
  <c r="AB352" i="37" s="1"/>
  <c r="AC352" i="37" s="1"/>
  <c r="V507" i="37"/>
  <c r="AB507" i="37" s="1"/>
  <c r="V573" i="37"/>
  <c r="AB573" i="37" s="1"/>
  <c r="AC573" i="37" s="1"/>
  <c r="V241" i="37"/>
  <c r="AB241" i="37" s="1"/>
  <c r="AC241" i="37" s="1"/>
  <c r="V246" i="37"/>
  <c r="AB246" i="37" s="1"/>
  <c r="AC246" i="37" s="1"/>
  <c r="V249" i="37"/>
  <c r="AB249" i="37" s="1"/>
  <c r="V253" i="37"/>
  <c r="AB253" i="37" s="1"/>
  <c r="AC253" i="37" s="1"/>
  <c r="V244" i="37"/>
  <c r="AB244" i="37" s="1"/>
  <c r="AC244" i="37" s="1"/>
  <c r="V247" i="37"/>
  <c r="AB247" i="37" s="1"/>
  <c r="AC247" i="37" s="1"/>
  <c r="V250" i="37"/>
  <c r="AB250" i="37" s="1"/>
  <c r="AC250" i="37" s="1"/>
  <c r="V242" i="37"/>
  <c r="AB242" i="37" s="1"/>
  <c r="AC242" i="37" s="1"/>
  <c r="V251" i="37"/>
  <c r="AB251" i="37" s="1"/>
  <c r="AC251" i="37" s="1"/>
  <c r="V254" i="37"/>
  <c r="AB254" i="37" s="1"/>
  <c r="AC254" i="37" s="1"/>
  <c r="V243" i="37"/>
  <c r="AB243" i="37" s="1"/>
  <c r="AC243" i="37" s="1"/>
  <c r="V245" i="37"/>
  <c r="AB245" i="37" s="1"/>
  <c r="AC245" i="37" s="1"/>
  <c r="V248" i="37"/>
  <c r="AB248" i="37" s="1"/>
  <c r="V252" i="37"/>
  <c r="AB252" i="37" s="1"/>
  <c r="AC252" i="37" s="1"/>
  <c r="S243" i="37"/>
  <c r="T243" i="37"/>
  <c r="T246" i="37"/>
  <c r="T249" i="37"/>
  <c r="T251" i="37"/>
  <c r="T253" i="37"/>
  <c r="T254" i="37"/>
  <c r="S242" i="37"/>
  <c r="T247" i="37"/>
  <c r="S248" i="37"/>
  <c r="T252" i="37"/>
  <c r="S253" i="37"/>
  <c r="S241" i="37"/>
  <c r="T242" i="37"/>
  <c r="S244" i="37"/>
  <c r="T248" i="37"/>
  <c r="S249" i="37"/>
  <c r="S250" i="37"/>
  <c r="S254" i="37"/>
  <c r="T241" i="37"/>
  <c r="T244" i="37"/>
  <c r="S245" i="37"/>
  <c r="T250" i="37"/>
  <c r="T245" i="37"/>
  <c r="S251" i="37"/>
  <c r="S247" i="37"/>
  <c r="S252" i="37"/>
  <c r="S246" i="37"/>
  <c r="S332" i="37"/>
  <c r="S336" i="37"/>
  <c r="S342" i="37"/>
  <c r="S344" i="37"/>
  <c r="S346" i="37"/>
  <c r="S348" i="37"/>
  <c r="S350" i="37"/>
  <c r="S352" i="37"/>
  <c r="S354" i="37"/>
  <c r="S356" i="37"/>
  <c r="S413" i="37"/>
  <c r="T332" i="37"/>
  <c r="T336" i="37"/>
  <c r="T342" i="37"/>
  <c r="T344" i="37"/>
  <c r="T346" i="37"/>
  <c r="T348" i="37"/>
  <c r="T350" i="37"/>
  <c r="T352" i="37"/>
  <c r="T354" i="37"/>
  <c r="T356" i="37"/>
  <c r="T413" i="37"/>
  <c r="S446" i="37"/>
  <c r="S504" i="37"/>
  <c r="S506" i="37"/>
  <c r="S508" i="37"/>
  <c r="T506" i="37"/>
  <c r="S584" i="37"/>
  <c r="T504" i="37"/>
  <c r="T584" i="37"/>
  <c r="T508" i="37"/>
  <c r="T446" i="37"/>
  <c r="AC258" i="37" l="1"/>
  <c r="AC257" i="37" s="1"/>
  <c r="AC65" i="37"/>
  <c r="AC168" i="37"/>
  <c r="AC556" i="37"/>
  <c r="AC343" i="37"/>
  <c r="AC61" i="37"/>
  <c r="AC164" i="37"/>
  <c r="AC555" i="37"/>
  <c r="AC561" i="37"/>
  <c r="AC507" i="37"/>
  <c r="AC261" i="37"/>
  <c r="AC260" i="37" s="1"/>
  <c r="AC355" i="37"/>
  <c r="AC339" i="37"/>
  <c r="AC505" i="37"/>
  <c r="AC457" i="37"/>
  <c r="AC271" i="37"/>
  <c r="AC270" i="37" s="1"/>
  <c r="AC349" i="37"/>
  <c r="AC333" i="37"/>
  <c r="AC353" i="37"/>
  <c r="AC513" i="37"/>
  <c r="AC441" i="37"/>
  <c r="AC440" i="37" s="1"/>
  <c r="AC439" i="37" s="1"/>
  <c r="AC351" i="37"/>
  <c r="AC335" i="37"/>
  <c r="AC345" i="37"/>
  <c r="AC283" i="37"/>
  <c r="AC337" i="37"/>
  <c r="AC275" i="37"/>
  <c r="AC347" i="37"/>
  <c r="AC331" i="37"/>
  <c r="AC357" i="37"/>
  <c r="AC341" i="37"/>
  <c r="AC144" i="37"/>
  <c r="AC571" i="37"/>
  <c r="AC570" i="37" s="1"/>
  <c r="AC104" i="37"/>
  <c r="AC103" i="37" s="1"/>
  <c r="AC102" i="37" s="1"/>
  <c r="AC101" i="37" s="1"/>
  <c r="W101" i="37" s="1"/>
  <c r="AC88" i="37"/>
  <c r="AC87" i="37" s="1"/>
  <c r="W87" i="37" s="1"/>
  <c r="AC410" i="37"/>
  <c r="AC409" i="37" s="1"/>
  <c r="AC99" i="37"/>
  <c r="AC98" i="37" s="1"/>
  <c r="AC239" i="37"/>
  <c r="W239" i="37" s="1"/>
  <c r="AC231" i="37"/>
  <c r="AC230" i="37" s="1"/>
  <c r="AC229" i="37" s="1"/>
  <c r="AC228" i="37" s="1"/>
  <c r="AC91" i="37"/>
  <c r="AC90" i="37" s="1"/>
  <c r="W90" i="37" s="1"/>
  <c r="AC71" i="37"/>
  <c r="AC70" i="37" s="1"/>
  <c r="AC69" i="37" s="1"/>
  <c r="AC83" i="37"/>
  <c r="AC57" i="37"/>
  <c r="AC56" i="37" s="1"/>
  <c r="AC55" i="37" s="1"/>
  <c r="AC96" i="37"/>
  <c r="AC95" i="37" s="1"/>
  <c r="AC94" i="37" s="1"/>
  <c r="AC281" i="37"/>
  <c r="AC234" i="37"/>
  <c r="AC233" i="37" s="1"/>
  <c r="AC249" i="37"/>
  <c r="AC248" i="37" s="1"/>
  <c r="AC496" i="37"/>
  <c r="AC278" i="37"/>
  <c r="AC277" i="37" s="1"/>
  <c r="AC79" i="37"/>
  <c r="AC78" i="37" s="1"/>
  <c r="AC77" i="37" s="1"/>
  <c r="AC76" i="37" s="1"/>
  <c r="W47" i="37"/>
  <c r="W160" i="37"/>
  <c r="W81" i="37"/>
  <c r="W237" i="37"/>
  <c r="W63" i="37"/>
  <c r="W74" i="37"/>
  <c r="W225" i="37"/>
  <c r="W204" i="37"/>
  <c r="W26" i="37"/>
  <c r="W41" i="37"/>
  <c r="W198" i="37"/>
  <c r="W218" i="37"/>
  <c r="W138" i="37"/>
  <c r="W209" i="37"/>
  <c r="W134" i="37"/>
  <c r="W114" i="37"/>
  <c r="W227" i="37"/>
  <c r="W203" i="37"/>
  <c r="W50" i="37"/>
  <c r="W51" i="37"/>
  <c r="W32" i="37"/>
  <c r="W64" i="37"/>
  <c r="W35" i="37"/>
  <c r="W43" i="37"/>
  <c r="W31" i="37"/>
  <c r="W28" i="37"/>
  <c r="W59" i="37"/>
  <c r="W60" i="37"/>
  <c r="W44" i="37"/>
  <c r="W75" i="37"/>
  <c r="AA653" i="37"/>
  <c r="AA655" i="37" s="1"/>
  <c r="AA660" i="37"/>
  <c r="AA662" i="37" s="1"/>
  <c r="W265" i="37"/>
  <c r="W207" i="37"/>
  <c r="W190" i="37"/>
  <c r="W213" i="37"/>
  <c r="W158" i="37"/>
  <c r="W202" i="37"/>
  <c r="W215" i="37"/>
  <c r="W180" i="37"/>
  <c r="W73" i="37"/>
  <c r="W192" i="37"/>
  <c r="W117" i="37"/>
  <c r="W236" i="37"/>
  <c r="W223" i="37"/>
  <c r="W220" i="37"/>
  <c r="W121" i="37"/>
  <c r="W106" i="37"/>
  <c r="AA674" i="37"/>
  <c r="AA676" i="37" s="1"/>
  <c r="W216" i="37"/>
  <c r="W211" i="37"/>
  <c r="W127" i="37"/>
  <c r="W147" i="37"/>
  <c r="W222" i="37"/>
  <c r="W107" i="37"/>
  <c r="AA681" i="37"/>
  <c r="AA683" i="37" s="1"/>
  <c r="W128" i="37"/>
  <c r="W118" i="37"/>
  <c r="W115" i="37"/>
  <c r="W120" i="37"/>
  <c r="W217" i="37"/>
  <c r="W122" i="37"/>
  <c r="W119" i="37"/>
  <c r="W116" i="37"/>
  <c r="W113" i="37"/>
  <c r="W112" i="37"/>
  <c r="W109" i="37"/>
  <c r="W108" i="37"/>
  <c r="AA702" i="37"/>
  <c r="AA704" i="37" s="1"/>
  <c r="AA695" i="37"/>
  <c r="AA697" i="37" s="1"/>
  <c r="W123" i="37"/>
  <c r="W111" i="37"/>
  <c r="W146" i="37"/>
  <c r="W141" i="37"/>
  <c r="W140" i="37"/>
  <c r="W135" i="37"/>
  <c r="W137" i="37"/>
  <c r="W126" i="37"/>
  <c r="W129" i="37"/>
  <c r="W142" i="37"/>
  <c r="W139" i="37"/>
  <c r="W136" i="37"/>
  <c r="W131" i="37"/>
  <c r="W143" i="37"/>
  <c r="W130" i="37"/>
  <c r="W132" i="37"/>
  <c r="W133" i="37"/>
  <c r="W125" i="37"/>
  <c r="W124" i="37"/>
  <c r="W153" i="37"/>
  <c r="W159" i="37"/>
  <c r="W154" i="37"/>
  <c r="W155" i="37"/>
  <c r="W161" i="37"/>
  <c r="W157" i="37"/>
  <c r="W156" i="37"/>
  <c r="W162" i="37"/>
  <c r="AA709" i="37"/>
  <c r="AA711" i="37" s="1"/>
  <c r="AA758" i="37"/>
  <c r="AA760" i="37" s="1"/>
  <c r="AA751" i="37"/>
  <c r="AA753" i="37" s="1"/>
  <c r="AA744" i="37"/>
  <c r="AA746" i="37" s="1"/>
  <c r="AA739" i="37"/>
  <c r="AA730" i="37"/>
  <c r="AA732" i="37" s="1"/>
  <c r="AA725" i="37"/>
  <c r="AA716" i="37"/>
  <c r="AA718" i="37" s="1"/>
  <c r="W336" i="37"/>
  <c r="W348" i="37"/>
  <c r="W344" i="37"/>
  <c r="W340" i="37"/>
  <c r="W262" i="37"/>
  <c r="W358" i="37"/>
  <c r="W350" i="37"/>
  <c r="W342" i="37"/>
  <c r="W334" i="37"/>
  <c r="W284" i="37"/>
  <c r="W352" i="37"/>
  <c r="W332" i="37"/>
  <c r="W356" i="37"/>
  <c r="W272" i="37"/>
  <c r="W354" i="37"/>
  <c r="W346" i="37"/>
  <c r="W338" i="37"/>
  <c r="W261" i="37"/>
  <c r="W458" i="37"/>
  <c r="W249" i="37"/>
  <c r="W276" i="37"/>
  <c r="W442" i="37"/>
  <c r="W410" i="37"/>
  <c r="W571" i="37"/>
  <c r="W560" i="37"/>
  <c r="W432" i="37"/>
  <c r="W279" i="37"/>
  <c r="W504" i="37"/>
  <c r="W446" i="37"/>
  <c r="W250" i="37"/>
  <c r="W506" i="37"/>
  <c r="W282" i="37"/>
  <c r="W575" i="37"/>
  <c r="W271" i="37"/>
  <c r="W514" i="37"/>
  <c r="W508" i="37"/>
  <c r="W411" i="37"/>
  <c r="W278" i="37"/>
  <c r="W240" i="37"/>
  <c r="W235" i="37"/>
  <c r="W234" i="37"/>
  <c r="W232" i="37"/>
  <c r="W231" i="37"/>
  <c r="W230" i="37"/>
  <c r="W229" i="37"/>
  <c r="W502" i="37"/>
  <c r="W436" i="37"/>
  <c r="W441" i="37"/>
  <c r="W258" i="37"/>
  <c r="W497" i="37"/>
  <c r="W440" i="37"/>
  <c r="W382" i="37"/>
  <c r="W325" i="37"/>
  <c r="W259" i="37"/>
  <c r="W224" i="37"/>
  <c r="W188" i="37"/>
  <c r="W184" i="37"/>
  <c r="W176" i="37"/>
  <c r="W172" i="37"/>
  <c r="W187" i="37"/>
  <c r="W183" i="37"/>
  <c r="W179" i="37"/>
  <c r="W175" i="37"/>
  <c r="W171" i="37"/>
  <c r="W186" i="37"/>
  <c r="W182" i="37"/>
  <c r="W178" i="37"/>
  <c r="W174" i="37"/>
  <c r="W170" i="37"/>
  <c r="W189" i="37"/>
  <c r="W185" i="37"/>
  <c r="W181" i="37"/>
  <c r="W177" i="37"/>
  <c r="W173" i="37"/>
  <c r="W221" i="37"/>
  <c r="W226" i="37"/>
  <c r="W219" i="37"/>
  <c r="W214" i="37"/>
  <c r="W206" i="37"/>
  <c r="W208" i="37"/>
  <c r="W212" i="37"/>
  <c r="W210" i="37"/>
  <c r="W205" i="37"/>
  <c r="W199" i="37"/>
  <c r="W193" i="37"/>
  <c r="W201" i="37"/>
  <c r="W200" i="37"/>
  <c r="W195" i="37"/>
  <c r="W194" i="37"/>
  <c r="W197" i="37"/>
  <c r="W196" i="37"/>
  <c r="W191" i="37"/>
  <c r="W238" i="37"/>
  <c r="AA767" i="37"/>
  <c r="AA765" i="37"/>
  <c r="W280" i="37"/>
  <c r="W241" i="37"/>
  <c r="AA772" i="37"/>
  <c r="AA774" i="37" s="1"/>
  <c r="AA779" i="37"/>
  <c r="AA781" i="37" s="1"/>
  <c r="W583" i="37"/>
  <c r="W98" i="37" l="1"/>
  <c r="W94" i="37"/>
  <c r="W20" i="37"/>
  <c r="W18" i="37"/>
  <c r="W46" i="37"/>
  <c r="W39" i="37"/>
  <c r="W53" i="37"/>
  <c r="W2" i="37"/>
  <c r="W65" i="37"/>
  <c r="W34" i="37"/>
  <c r="W61" i="37"/>
  <c r="W30" i="37"/>
  <c r="W69" i="37"/>
  <c r="W38" i="37"/>
  <c r="W83" i="37"/>
  <c r="W52" i="37"/>
  <c r="W76" i="37"/>
  <c r="W45" i="37"/>
  <c r="W55" i="37"/>
  <c r="W228" i="37"/>
  <c r="W233" i="37"/>
  <c r="W268" i="37"/>
  <c r="W243" i="37"/>
  <c r="W242" i="37"/>
  <c r="N256" i="37"/>
  <c r="N255" i="37"/>
  <c r="R255" i="37" l="1"/>
  <c r="T255" i="37"/>
  <c r="R256" i="37"/>
  <c r="S256" i="37" s="1"/>
  <c r="T256" i="37"/>
  <c r="AA787" i="37"/>
  <c r="S255" i="37" l="1"/>
  <c r="AA789" i="37"/>
  <c r="W549" i="37" l="1"/>
  <c r="W542" i="37"/>
  <c r="W534" i="37"/>
  <c r="W519" i="37"/>
  <c r="W515" i="37"/>
  <c r="W492" i="37"/>
  <c r="W488" i="37"/>
  <c r="W484" i="37"/>
  <c r="W482" i="37"/>
  <c r="W465" i="37"/>
  <c r="W438" i="37"/>
  <c r="W418" i="37"/>
  <c r="W414" i="37"/>
  <c r="W400" i="37"/>
  <c r="W387" i="37"/>
  <c r="W384" i="37"/>
  <c r="W377" i="37"/>
  <c r="W545" i="37"/>
  <c r="W541" i="37"/>
  <c r="W537" i="37"/>
  <c r="W491" i="37"/>
  <c r="W483" i="37"/>
  <c r="W481" i="37"/>
  <c r="W471" i="37"/>
  <c r="W448" i="37"/>
  <c r="W420" i="37"/>
  <c r="W399" i="37"/>
  <c r="W394" i="37"/>
  <c r="W391" i="37"/>
  <c r="W548" i="37"/>
  <c r="W544" i="37"/>
  <c r="W540" i="37"/>
  <c r="W536" i="37"/>
  <c r="W517" i="37"/>
  <c r="W490" i="37"/>
  <c r="W468" i="37"/>
  <c r="W463" i="37"/>
  <c r="W459" i="37"/>
  <c r="W450" i="37"/>
  <c r="W426" i="37"/>
  <c r="W416" i="37"/>
  <c r="W390" i="37"/>
  <c r="W386" i="37"/>
  <c r="W364" i="37"/>
  <c r="W330" i="37"/>
  <c r="W577" i="37"/>
  <c r="W547" i="37"/>
  <c r="W539" i="37"/>
  <c r="W535" i="37"/>
  <c r="W531" i="37"/>
  <c r="W521" i="37"/>
  <c r="W516" i="37"/>
  <c r="W512" i="37"/>
  <c r="W489" i="37"/>
  <c r="W485" i="37"/>
  <c r="W401" i="37"/>
  <c r="W396" i="37"/>
  <c r="W385" i="37"/>
  <c r="W371" i="37"/>
  <c r="W466" i="37"/>
  <c r="W543" i="37"/>
  <c r="W525" i="37"/>
  <c r="W402" i="37"/>
  <c r="W456" i="37"/>
  <c r="W398" i="37"/>
  <c r="W370" i="37"/>
  <c r="W419" i="37"/>
  <c r="W417" i="37"/>
  <c r="W397" i="37"/>
  <c r="W369" i="37"/>
  <c r="W585" i="37"/>
  <c r="W581" i="37"/>
  <c r="W546" i="37"/>
  <c r="W460" i="37"/>
  <c r="W425" i="37"/>
  <c r="W383" i="37"/>
  <c r="W478" i="37" l="1"/>
  <c r="W372" i="37"/>
  <c r="W412" i="37"/>
  <c r="W454" i="37"/>
  <c r="W452" i="37"/>
  <c r="W435" i="37"/>
  <c r="W422" i="37"/>
  <c r="N257" i="37" l="1"/>
  <c r="N258" i="37"/>
  <c r="N259" i="37"/>
  <c r="N260" i="37"/>
  <c r="N261" i="37"/>
  <c r="N262" i="37"/>
  <c r="N263" i="37"/>
  <c r="N264" i="37"/>
  <c r="N265" i="37"/>
  <c r="N266" i="37"/>
  <c r="N267" i="37"/>
  <c r="N268" i="37"/>
  <c r="N269" i="37"/>
  <c r="N270" i="37"/>
  <c r="N271" i="37"/>
  <c r="N272" i="37"/>
  <c r="N273" i="37"/>
  <c r="N274" i="37"/>
  <c r="N275" i="37"/>
  <c r="N276" i="37"/>
  <c r="N277" i="37"/>
  <c r="N278" i="37"/>
  <c r="N279" i="37"/>
  <c r="N280" i="37"/>
  <c r="N281" i="37"/>
  <c r="N282" i="37"/>
  <c r="N283" i="37"/>
  <c r="N284" i="37"/>
  <c r="N285" i="37"/>
  <c r="N286" i="37"/>
  <c r="N287" i="37"/>
  <c r="N288" i="37"/>
  <c r="N289" i="37"/>
  <c r="N290" i="37"/>
  <c r="N291" i="37"/>
  <c r="N292" i="37"/>
  <c r="N293" i="37"/>
  <c r="N294" i="37"/>
  <c r="N295" i="37"/>
  <c r="N296" i="37"/>
  <c r="N297" i="37"/>
  <c r="N298" i="37"/>
  <c r="R285" i="37" l="1"/>
  <c r="S285" i="37" s="1"/>
  <c r="T285" i="37"/>
  <c r="R283" i="37"/>
  <c r="S283" i="37" s="1"/>
  <c r="T283" i="37"/>
  <c r="R267" i="37"/>
  <c r="S267" i="37" s="1"/>
  <c r="T267" i="37"/>
  <c r="R268" i="37"/>
  <c r="S268" i="37" s="1"/>
  <c r="T268" i="37"/>
  <c r="R297" i="37"/>
  <c r="S297" i="37" s="1"/>
  <c r="T297" i="37"/>
  <c r="R286" i="37"/>
  <c r="S286" i="37" s="1"/>
  <c r="T286" i="37"/>
  <c r="R278" i="37"/>
  <c r="S278" i="37" s="1"/>
  <c r="T278" i="37"/>
  <c r="R296" i="37"/>
  <c r="S296" i="37" s="1"/>
  <c r="T296" i="37"/>
  <c r="R282" i="37"/>
  <c r="S282" i="37" s="1"/>
  <c r="T282" i="37"/>
  <c r="R293" i="37"/>
  <c r="S293" i="37" s="1"/>
  <c r="T293" i="37"/>
  <c r="R291" i="37"/>
  <c r="S291" i="37" s="1"/>
  <c r="T291" i="37"/>
  <c r="R273" i="37"/>
  <c r="S273" i="37" s="1"/>
  <c r="T273" i="37"/>
  <c r="R270" i="37"/>
  <c r="S270" i="37" s="1"/>
  <c r="T270" i="37"/>
  <c r="R261" i="37"/>
  <c r="S261" i="37" s="1"/>
  <c r="T261" i="37"/>
  <c r="R289" i="37"/>
  <c r="S289" i="37" s="1"/>
  <c r="T289" i="37"/>
  <c r="R280" i="37"/>
  <c r="S280" i="37" s="1"/>
  <c r="T280" i="37"/>
  <c r="R277" i="37"/>
  <c r="S277" i="37" s="1"/>
  <c r="T277" i="37"/>
  <c r="R276" i="37"/>
  <c r="S276" i="37" s="1"/>
  <c r="T276" i="37"/>
  <c r="R260" i="37"/>
  <c r="S260" i="37" s="1"/>
  <c r="T260" i="37"/>
  <c r="R259" i="37"/>
  <c r="S259" i="37" s="1"/>
  <c r="T259" i="37"/>
  <c r="R295" i="37"/>
  <c r="S295" i="37" s="1"/>
  <c r="T295" i="37"/>
  <c r="R288" i="37"/>
  <c r="S288" i="37" s="1"/>
  <c r="T288" i="37"/>
  <c r="R275" i="37"/>
  <c r="S275" i="37" s="1"/>
  <c r="T275" i="37"/>
  <c r="R272" i="37"/>
  <c r="S272" i="37" s="1"/>
  <c r="T272" i="37"/>
  <c r="R269" i="37"/>
  <c r="S269" i="37" s="1"/>
  <c r="T269" i="37"/>
  <c r="R266" i="37"/>
  <c r="S266" i="37" s="1"/>
  <c r="T266" i="37"/>
  <c r="R264" i="37"/>
  <c r="S264" i="37" s="1"/>
  <c r="T264" i="37"/>
  <c r="R258" i="37"/>
  <c r="S258" i="37" s="1"/>
  <c r="T258" i="37"/>
  <c r="R298" i="37"/>
  <c r="S298" i="37" s="1"/>
  <c r="T298" i="37"/>
  <c r="R294" i="37"/>
  <c r="S294" i="37" s="1"/>
  <c r="T294" i="37"/>
  <c r="R292" i="37"/>
  <c r="S292" i="37" s="1"/>
  <c r="T292" i="37"/>
  <c r="R290" i="37"/>
  <c r="S290" i="37" s="1"/>
  <c r="T290" i="37"/>
  <c r="R287" i="37"/>
  <c r="S287" i="37" s="1"/>
  <c r="T287" i="37"/>
  <c r="R284" i="37"/>
  <c r="S284" i="37" s="1"/>
  <c r="T284" i="37"/>
  <c r="R281" i="37"/>
  <c r="S281" i="37" s="1"/>
  <c r="T281" i="37"/>
  <c r="R279" i="37"/>
  <c r="S279" i="37" s="1"/>
  <c r="T279" i="37"/>
  <c r="R274" i="37"/>
  <c r="S274" i="37" s="1"/>
  <c r="T274" i="37"/>
  <c r="R271" i="37"/>
  <c r="S271" i="37" s="1"/>
  <c r="T271" i="37"/>
  <c r="R265" i="37"/>
  <c r="S265" i="37" s="1"/>
  <c r="T265" i="37"/>
  <c r="R263" i="37"/>
  <c r="S263" i="37" s="1"/>
  <c r="T263" i="37"/>
  <c r="R262" i="37"/>
  <c r="S262" i="37" s="1"/>
  <c r="T262" i="37"/>
  <c r="R257" i="37"/>
  <c r="S257" i="37" s="1"/>
  <c r="T257" i="37"/>
  <c r="AA794" i="37" l="1"/>
  <c r="AA796" i="37" l="1"/>
  <c r="N299" i="37" l="1"/>
  <c r="N300" i="37"/>
  <c r="N301" i="37"/>
  <c r="N302" i="37"/>
  <c r="N303" i="37"/>
  <c r="N304" i="37"/>
  <c r="N305" i="37"/>
  <c r="N306" i="37"/>
  <c r="N307" i="37"/>
  <c r="N308" i="37"/>
  <c r="N309" i="37"/>
  <c r="N310" i="37"/>
  <c r="N311" i="37"/>
  <c r="N312" i="37"/>
  <c r="N313" i="37"/>
  <c r="N314" i="37"/>
  <c r="N315" i="37"/>
  <c r="N316" i="37"/>
  <c r="N317" i="37"/>
  <c r="N318" i="37"/>
  <c r="N319" i="37"/>
  <c r="N320" i="37"/>
  <c r="N321" i="37"/>
  <c r="N322" i="37"/>
  <c r="N323" i="37"/>
  <c r="N324" i="37"/>
  <c r="N325" i="37"/>
  <c r="N326" i="37"/>
  <c r="N327" i="37"/>
  <c r="N428" i="37"/>
  <c r="N429" i="37"/>
  <c r="N430" i="37"/>
  <c r="N431" i="37"/>
  <c r="N432" i="37"/>
  <c r="N433" i="37"/>
  <c r="N434" i="37"/>
  <c r="N435" i="37"/>
  <c r="N436" i="37"/>
  <c r="N437" i="37"/>
  <c r="N438" i="37"/>
  <c r="N439" i="37"/>
  <c r="N440" i="37"/>
  <c r="N441" i="37"/>
  <c r="N442" i="37"/>
  <c r="N443" i="37"/>
  <c r="N444" i="37"/>
  <c r="N445" i="37"/>
  <c r="N447" i="37"/>
  <c r="N448" i="37"/>
  <c r="N449" i="37"/>
  <c r="N450" i="37"/>
  <c r="N451" i="37"/>
  <c r="N452" i="37"/>
  <c r="N453" i="37"/>
  <c r="N454" i="37"/>
  <c r="N455" i="37"/>
  <c r="N421" i="37"/>
  <c r="N422" i="37"/>
  <c r="N423" i="37"/>
  <c r="N424" i="37"/>
  <c r="N425" i="37"/>
  <c r="N426" i="37"/>
  <c r="N427"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1" i="37"/>
  <c r="N542" i="37"/>
  <c r="N543" i="37"/>
  <c r="N544" i="37"/>
  <c r="N545" i="37"/>
  <c r="N546" i="37"/>
  <c r="N547" i="37"/>
  <c r="N548" i="37"/>
  <c r="N549" i="37"/>
  <c r="N550" i="37"/>
  <c r="N551" i="37"/>
  <c r="N552" i="37"/>
  <c r="N553" i="37"/>
  <c r="N555" i="37"/>
  <c r="N558" i="37"/>
  <c r="N559" i="37"/>
  <c r="N560" i="37"/>
  <c r="N561" i="37"/>
  <c r="N570" i="37"/>
  <c r="N571" i="37"/>
  <c r="N574" i="37"/>
  <c r="N575" i="37"/>
  <c r="N576" i="37"/>
  <c r="N577" i="37"/>
  <c r="N578" i="37"/>
  <c r="N579" i="37"/>
  <c r="N580" i="37"/>
  <c r="N581" i="37"/>
  <c r="N582" i="37"/>
  <c r="N583" i="37"/>
  <c r="N585" i="37"/>
  <c r="N362" i="37"/>
  <c r="N361" i="37"/>
  <c r="N360" i="37"/>
  <c r="N359" i="37"/>
  <c r="N358" i="37"/>
  <c r="N357" i="37"/>
  <c r="N355" i="37"/>
  <c r="N353" i="37"/>
  <c r="N351" i="37"/>
  <c r="N349" i="37"/>
  <c r="N347" i="37"/>
  <c r="N345" i="37"/>
  <c r="N343" i="37"/>
  <c r="N341" i="37"/>
  <c r="N340" i="37"/>
  <c r="N339" i="37"/>
  <c r="N338" i="37"/>
  <c r="N337" i="37"/>
  <c r="N335" i="37"/>
  <c r="N334" i="37"/>
  <c r="N333" i="37"/>
  <c r="N331" i="37"/>
  <c r="N330" i="37"/>
  <c r="N329" i="37"/>
  <c r="N328" i="37"/>
  <c r="N509" i="37"/>
  <c r="N507" i="37"/>
  <c r="N505" i="37"/>
  <c r="N503" i="37"/>
  <c r="N502" i="37"/>
  <c r="N501" i="37"/>
  <c r="N500" i="37"/>
  <c r="N499" i="37"/>
  <c r="N498" i="37"/>
  <c r="N497" i="37"/>
  <c r="N496" i="37"/>
  <c r="N495" i="37"/>
  <c r="N494" i="37"/>
  <c r="N493" i="37"/>
  <c r="N492" i="37"/>
  <c r="N491" i="37"/>
  <c r="N490" i="37"/>
  <c r="N489" i="37"/>
  <c r="N488" i="37"/>
  <c r="N487" i="37"/>
  <c r="N486" i="37"/>
  <c r="N485" i="37"/>
  <c r="N484" i="37"/>
  <c r="N483" i="37"/>
  <c r="N482" i="37"/>
  <c r="N481" i="37"/>
  <c r="N480" i="37"/>
  <c r="N479" i="37"/>
  <c r="N478" i="37"/>
  <c r="N477" i="37"/>
  <c r="N476" i="37"/>
  <c r="N475" i="37"/>
  <c r="N474" i="37"/>
  <c r="N473" i="37"/>
  <c r="N472" i="37"/>
  <c r="N471" i="37"/>
  <c r="N470" i="37"/>
  <c r="N469" i="37"/>
  <c r="N468" i="37"/>
  <c r="N467" i="37"/>
  <c r="N466" i="37"/>
  <c r="N465" i="37"/>
  <c r="N464" i="37"/>
  <c r="N463" i="37"/>
  <c r="N462" i="37"/>
  <c r="N461" i="37"/>
  <c r="N460" i="37"/>
  <c r="N459" i="37"/>
  <c r="N457" i="37"/>
  <c r="N456" i="37"/>
  <c r="N420" i="37"/>
  <c r="N419" i="37"/>
  <c r="N418" i="37"/>
  <c r="N417" i="37"/>
  <c r="N416" i="37"/>
  <c r="N415" i="37"/>
  <c r="N414" i="37"/>
  <c r="N412" i="37"/>
  <c r="N411" i="37"/>
  <c r="N410" i="37"/>
  <c r="N409" i="37"/>
  <c r="N408" i="37"/>
  <c r="N407" i="37"/>
  <c r="N406" i="37"/>
  <c r="N405" i="37"/>
  <c r="N404" i="37"/>
  <c r="N403" i="37"/>
  <c r="N402" i="37"/>
  <c r="N401" i="37"/>
  <c r="N400" i="37"/>
  <c r="N399"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N364" i="37"/>
  <c r="N363" i="37"/>
  <c r="AA598" i="37" l="1"/>
  <c r="R363" i="37"/>
  <c r="S363" i="37" s="1"/>
  <c r="T363" i="37"/>
  <c r="R328" i="37"/>
  <c r="S328" i="37" s="1"/>
  <c r="T328" i="37"/>
  <c r="R505" i="37"/>
  <c r="S505" i="37" s="1"/>
  <c r="T505" i="37"/>
  <c r="R334" i="37"/>
  <c r="S334" i="37" s="1"/>
  <c r="T334" i="37"/>
  <c r="R579" i="37"/>
  <c r="S579" i="37" s="1"/>
  <c r="T579" i="37"/>
  <c r="R533" i="37"/>
  <c r="S533" i="37" s="1"/>
  <c r="T533" i="37"/>
  <c r="R326" i="37"/>
  <c r="S326" i="37" s="1"/>
  <c r="T326" i="37"/>
  <c r="R367" i="37"/>
  <c r="S367" i="37" s="1"/>
  <c r="T367" i="37"/>
  <c r="R467" i="37"/>
  <c r="S467" i="37" s="1"/>
  <c r="T467" i="37"/>
  <c r="R500" i="37"/>
  <c r="S500" i="37" s="1"/>
  <c r="T500" i="37"/>
  <c r="R503" i="37"/>
  <c r="S503" i="37" s="1"/>
  <c r="T503" i="37"/>
  <c r="R507" i="37"/>
  <c r="S507" i="37" s="1"/>
  <c r="T507" i="37"/>
  <c r="R338" i="37"/>
  <c r="S338" i="37" s="1"/>
  <c r="T338" i="37"/>
  <c r="R340" i="37"/>
  <c r="S340" i="37" s="1"/>
  <c r="T340" i="37"/>
  <c r="R358" i="37"/>
  <c r="S358" i="37" s="1"/>
  <c r="T358" i="37"/>
  <c r="R580" i="37"/>
  <c r="S580" i="37" s="1"/>
  <c r="T580" i="37"/>
  <c r="R578" i="37"/>
  <c r="S578" i="37" s="1"/>
  <c r="T578" i="37"/>
  <c r="R576" i="37"/>
  <c r="S576" i="37" s="1"/>
  <c r="T576" i="37"/>
  <c r="R327" i="37"/>
  <c r="S327" i="37" s="1"/>
  <c r="T327" i="37"/>
  <c r="R323" i="37"/>
  <c r="S323" i="37" s="1"/>
  <c r="T323" i="37"/>
  <c r="R574" i="37"/>
  <c r="S574" i="37" s="1"/>
  <c r="T574" i="37"/>
  <c r="R552" i="37"/>
  <c r="S552" i="37" s="1"/>
  <c r="T552" i="37"/>
  <c r="R369" i="37"/>
  <c r="S369" i="37" s="1"/>
  <c r="T369" i="37"/>
  <c r="R379" i="37"/>
  <c r="S379" i="37" s="1"/>
  <c r="T379" i="37"/>
  <c r="R397" i="37"/>
  <c r="S397" i="37" s="1"/>
  <c r="T397" i="37"/>
  <c r="R406" i="37"/>
  <c r="S406" i="37" s="1"/>
  <c r="T406" i="37"/>
  <c r="R457" i="37"/>
  <c r="S457" i="37" s="1"/>
  <c r="T457" i="37"/>
  <c r="R477" i="37"/>
  <c r="S477" i="37" s="1"/>
  <c r="T477" i="37"/>
  <c r="R489" i="37"/>
  <c r="S489" i="37" s="1"/>
  <c r="T489" i="37"/>
  <c r="R343" i="37"/>
  <c r="S343" i="37" s="1"/>
  <c r="T343" i="37"/>
  <c r="R362" i="37"/>
  <c r="S362" i="37" s="1"/>
  <c r="T362" i="37"/>
  <c r="R577" i="37"/>
  <c r="S577" i="37" s="1"/>
  <c r="T577" i="37"/>
  <c r="R561" i="37"/>
  <c r="S561" i="37" s="1"/>
  <c r="T561" i="37"/>
  <c r="R551" i="37"/>
  <c r="S551" i="37" s="1"/>
  <c r="T551" i="37"/>
  <c r="R547" i="37"/>
  <c r="S547" i="37" s="1"/>
  <c r="T547" i="37"/>
  <c r="R539" i="37"/>
  <c r="S539" i="37" s="1"/>
  <c r="T539" i="37"/>
  <c r="R531" i="37"/>
  <c r="S531" i="37" s="1"/>
  <c r="T531" i="37"/>
  <c r="R525" i="37"/>
  <c r="S525" i="37" s="1"/>
  <c r="T525" i="37"/>
  <c r="R521" i="37"/>
  <c r="S521" i="37" s="1"/>
  <c r="T521" i="37"/>
  <c r="R516" i="37"/>
  <c r="S516" i="37" s="1"/>
  <c r="T516" i="37"/>
  <c r="R512" i="37"/>
  <c r="S512" i="37" s="1"/>
  <c r="T512" i="37"/>
  <c r="R426" i="37"/>
  <c r="S426" i="37" s="1"/>
  <c r="T426" i="37"/>
  <c r="R422" i="37"/>
  <c r="S422" i="37" s="1"/>
  <c r="T422" i="37"/>
  <c r="R447" i="37"/>
  <c r="S447" i="37" s="1"/>
  <c r="T447" i="37"/>
  <c r="R443" i="37"/>
  <c r="S443" i="37" s="1"/>
  <c r="T443" i="37"/>
  <c r="R435" i="37"/>
  <c r="S435" i="37" s="1"/>
  <c r="T435" i="37"/>
  <c r="R320" i="37"/>
  <c r="S320" i="37" s="1"/>
  <c r="T320" i="37"/>
  <c r="R316" i="37"/>
  <c r="S316" i="37" s="1"/>
  <c r="T316" i="37"/>
  <c r="R309" i="37"/>
  <c r="S309" i="37" s="1"/>
  <c r="T309" i="37"/>
  <c r="R306" i="37"/>
  <c r="S306" i="37" s="1"/>
  <c r="T306" i="37"/>
  <c r="R299" i="37"/>
  <c r="T299" i="37"/>
  <c r="R366" i="37"/>
  <c r="S366" i="37" s="1"/>
  <c r="T366" i="37"/>
  <c r="R370" i="37"/>
  <c r="S370" i="37" s="1"/>
  <c r="T370" i="37"/>
  <c r="R377" i="37"/>
  <c r="S377" i="37" s="1"/>
  <c r="T377" i="37"/>
  <c r="R380" i="37"/>
  <c r="S380" i="37" s="1"/>
  <c r="T380" i="37"/>
  <c r="R384" i="37"/>
  <c r="S384" i="37" s="1"/>
  <c r="T384" i="37"/>
  <c r="R387" i="37"/>
  <c r="S387" i="37" s="1"/>
  <c r="T387" i="37"/>
  <c r="R388" i="37"/>
  <c r="S388" i="37" s="1"/>
  <c r="T388" i="37"/>
  <c r="R392" i="37"/>
  <c r="S392" i="37" s="1"/>
  <c r="T392" i="37"/>
  <c r="R395" i="37"/>
  <c r="S395" i="37" s="1"/>
  <c r="T395" i="37"/>
  <c r="R398" i="37"/>
  <c r="S398" i="37" s="1"/>
  <c r="T398" i="37"/>
  <c r="R400" i="37"/>
  <c r="S400" i="37" s="1"/>
  <c r="T400" i="37"/>
  <c r="R403" i="37"/>
  <c r="S403" i="37" s="1"/>
  <c r="T403" i="37"/>
  <c r="R407" i="37"/>
  <c r="S407" i="37" s="1"/>
  <c r="T407" i="37"/>
  <c r="R411" i="37"/>
  <c r="S411" i="37" s="1"/>
  <c r="T411" i="37"/>
  <c r="R417" i="37"/>
  <c r="S417" i="37" s="1"/>
  <c r="T417" i="37"/>
  <c r="R420" i="37"/>
  <c r="S420" i="37" s="1"/>
  <c r="T420" i="37"/>
  <c r="R459" i="37"/>
  <c r="S459" i="37" s="1"/>
  <c r="T459" i="37"/>
  <c r="R463" i="37"/>
  <c r="S463" i="37" s="1"/>
  <c r="T463" i="37"/>
  <c r="R466" i="37"/>
  <c r="S466" i="37" s="1"/>
  <c r="T466" i="37"/>
  <c r="R468" i="37"/>
  <c r="S468" i="37" s="1"/>
  <c r="T468" i="37"/>
  <c r="R470" i="37"/>
  <c r="S470" i="37" s="1"/>
  <c r="T470" i="37"/>
  <c r="R474" i="37"/>
  <c r="S474" i="37" s="1"/>
  <c r="T474" i="37"/>
  <c r="R478" i="37"/>
  <c r="S478" i="37" s="1"/>
  <c r="T478" i="37"/>
  <c r="R486" i="37"/>
  <c r="S486" i="37" s="1"/>
  <c r="T486" i="37"/>
  <c r="R490" i="37"/>
  <c r="S490" i="37" s="1"/>
  <c r="T490" i="37"/>
  <c r="R496" i="37"/>
  <c r="S496" i="37" s="1"/>
  <c r="T496" i="37"/>
  <c r="R501" i="37"/>
  <c r="S501" i="37" s="1"/>
  <c r="T501" i="37"/>
  <c r="R509" i="37"/>
  <c r="S509" i="37" s="1"/>
  <c r="T509" i="37"/>
  <c r="R329" i="37"/>
  <c r="S329" i="37" s="1"/>
  <c r="T329" i="37"/>
  <c r="R339" i="37"/>
  <c r="S339" i="37" s="1"/>
  <c r="T339" i="37"/>
  <c r="R345" i="37"/>
  <c r="S345" i="37" s="1"/>
  <c r="T345" i="37"/>
  <c r="R353" i="37"/>
  <c r="S353" i="37" s="1"/>
  <c r="T353" i="37"/>
  <c r="R359" i="37"/>
  <c r="S359" i="37" s="1"/>
  <c r="T359" i="37"/>
  <c r="R571" i="37"/>
  <c r="S571" i="37" s="1"/>
  <c r="T571" i="37"/>
  <c r="R560" i="37"/>
  <c r="S560" i="37" s="1"/>
  <c r="T560" i="37"/>
  <c r="R553" i="37"/>
  <c r="S553" i="37" s="1"/>
  <c r="T553" i="37"/>
  <c r="R550" i="37"/>
  <c r="S550" i="37" s="1"/>
  <c r="T550" i="37"/>
  <c r="R546" i="37"/>
  <c r="S546" i="37" s="1"/>
  <c r="T546" i="37"/>
  <c r="R542" i="37"/>
  <c r="S542" i="37" s="1"/>
  <c r="T542" i="37"/>
  <c r="R538" i="37"/>
  <c r="S538" i="37" s="1"/>
  <c r="T538" i="37"/>
  <c r="R534" i="37"/>
  <c r="S534" i="37" s="1"/>
  <c r="T534" i="37"/>
  <c r="R530" i="37"/>
  <c r="S530" i="37" s="1"/>
  <c r="T530" i="37"/>
  <c r="R527" i="37"/>
  <c r="S527" i="37" s="1"/>
  <c r="T527" i="37"/>
  <c r="R524" i="37"/>
  <c r="S524" i="37" s="1"/>
  <c r="T524" i="37"/>
  <c r="R519" i="37"/>
  <c r="S519" i="37" s="1"/>
  <c r="T519" i="37"/>
  <c r="R515" i="37"/>
  <c r="S515" i="37" s="1"/>
  <c r="T515" i="37"/>
  <c r="R511" i="37"/>
  <c r="S511" i="37" s="1"/>
  <c r="T511" i="37"/>
  <c r="R425" i="37"/>
  <c r="S425" i="37" s="1"/>
  <c r="T425" i="37"/>
  <c r="R421" i="37"/>
  <c r="S421" i="37" s="1"/>
  <c r="T421" i="37"/>
  <c r="R454" i="37"/>
  <c r="S454" i="37" s="1"/>
  <c r="T454" i="37"/>
  <c r="R442" i="37"/>
  <c r="S442" i="37" s="1"/>
  <c r="T442" i="37"/>
  <c r="R438" i="37"/>
  <c r="S438" i="37" s="1"/>
  <c r="T438" i="37"/>
  <c r="R434" i="37"/>
  <c r="S434" i="37" s="1"/>
  <c r="T434" i="37"/>
  <c r="R430" i="37"/>
  <c r="S430" i="37" s="1"/>
  <c r="T430" i="37"/>
  <c r="R319" i="37"/>
  <c r="S319" i="37" s="1"/>
  <c r="T319" i="37"/>
  <c r="R315" i="37"/>
  <c r="S315" i="37" s="1"/>
  <c r="T315" i="37"/>
  <c r="R311" i="37"/>
  <c r="S311" i="37" s="1"/>
  <c r="T311" i="37"/>
  <c r="R305" i="37"/>
  <c r="S305" i="37" s="1"/>
  <c r="T305" i="37"/>
  <c r="R301" i="37"/>
  <c r="S301" i="37" s="1"/>
  <c r="T301" i="37"/>
  <c r="R373" i="37"/>
  <c r="S373" i="37" s="1"/>
  <c r="T373" i="37"/>
  <c r="R383" i="37"/>
  <c r="S383" i="37" s="1"/>
  <c r="T383" i="37"/>
  <c r="R394" i="37"/>
  <c r="S394" i="37" s="1"/>
  <c r="T394" i="37"/>
  <c r="R416" i="37"/>
  <c r="S416" i="37" s="1"/>
  <c r="T416" i="37"/>
  <c r="R462" i="37"/>
  <c r="S462" i="37" s="1"/>
  <c r="T462" i="37"/>
  <c r="R469" i="37"/>
  <c r="S469" i="37" s="1"/>
  <c r="T469" i="37"/>
  <c r="R480" i="37"/>
  <c r="S480" i="37" s="1"/>
  <c r="T480" i="37"/>
  <c r="R333" i="37"/>
  <c r="S333" i="37" s="1"/>
  <c r="T333" i="37"/>
  <c r="R581" i="37"/>
  <c r="S581" i="37" s="1"/>
  <c r="T581" i="37"/>
  <c r="R573" i="37"/>
  <c r="S573" i="37" s="1"/>
  <c r="T573" i="37"/>
  <c r="R555" i="37"/>
  <c r="S555" i="37" s="1"/>
  <c r="T555" i="37"/>
  <c r="R543" i="37"/>
  <c r="S543" i="37" s="1"/>
  <c r="T543" i="37"/>
  <c r="R535" i="37"/>
  <c r="S535" i="37" s="1"/>
  <c r="T535" i="37"/>
  <c r="R528" i="37"/>
  <c r="S528" i="37" s="1"/>
  <c r="T528" i="37"/>
  <c r="R455" i="37"/>
  <c r="S455" i="37" s="1"/>
  <c r="T455" i="37"/>
  <c r="R449" i="37"/>
  <c r="S449" i="37" s="1"/>
  <c r="T449" i="37"/>
  <c r="R439" i="37"/>
  <c r="S439" i="37" s="1"/>
  <c r="T439" i="37"/>
  <c r="R431" i="37"/>
  <c r="S431" i="37" s="1"/>
  <c r="T431" i="37"/>
  <c r="R312" i="37"/>
  <c r="S312" i="37" s="1"/>
  <c r="T312" i="37"/>
  <c r="R302" i="37"/>
  <c r="S302" i="37" s="1"/>
  <c r="T302" i="37"/>
  <c r="R371" i="37"/>
  <c r="S371" i="37" s="1"/>
  <c r="T371" i="37"/>
  <c r="R374" i="37"/>
  <c r="S374" i="37" s="1"/>
  <c r="T374" i="37"/>
  <c r="R381" i="37"/>
  <c r="S381" i="37" s="1"/>
  <c r="T381" i="37"/>
  <c r="R385" i="37"/>
  <c r="S385" i="37" s="1"/>
  <c r="T385" i="37"/>
  <c r="R389" i="37"/>
  <c r="S389" i="37" s="1"/>
  <c r="T389" i="37"/>
  <c r="R393" i="37"/>
  <c r="S393" i="37" s="1"/>
  <c r="T393" i="37"/>
  <c r="R396" i="37"/>
  <c r="S396" i="37" s="1"/>
  <c r="T396" i="37"/>
  <c r="R401" i="37"/>
  <c r="S401" i="37" s="1"/>
  <c r="T401" i="37"/>
  <c r="R404" i="37"/>
  <c r="S404" i="37" s="1"/>
  <c r="T404" i="37"/>
  <c r="R408" i="37"/>
  <c r="S408" i="37" s="1"/>
  <c r="T408" i="37"/>
  <c r="R418" i="37"/>
  <c r="S418" i="37" s="1"/>
  <c r="T418" i="37"/>
  <c r="R460" i="37"/>
  <c r="S460" i="37" s="1"/>
  <c r="T460" i="37"/>
  <c r="R464" i="37"/>
  <c r="S464" i="37" s="1"/>
  <c r="T464" i="37"/>
  <c r="R471" i="37"/>
  <c r="S471" i="37" s="1"/>
  <c r="T471" i="37"/>
  <c r="R475" i="37"/>
  <c r="S475" i="37" s="1"/>
  <c r="T475" i="37"/>
  <c r="R479" i="37"/>
  <c r="S479" i="37" s="1"/>
  <c r="T479" i="37"/>
  <c r="R481" i="37"/>
  <c r="S481" i="37" s="1"/>
  <c r="T481" i="37"/>
  <c r="R483" i="37"/>
  <c r="S483" i="37" s="1"/>
  <c r="T483" i="37"/>
  <c r="R487" i="37"/>
  <c r="S487" i="37" s="1"/>
  <c r="T487" i="37"/>
  <c r="R491" i="37"/>
  <c r="S491" i="37" s="1"/>
  <c r="T491" i="37"/>
  <c r="R493" i="37"/>
  <c r="S493" i="37" s="1"/>
  <c r="T493" i="37"/>
  <c r="R497" i="37"/>
  <c r="S497" i="37" s="1"/>
  <c r="T497" i="37"/>
  <c r="R502" i="37"/>
  <c r="S502" i="37" s="1"/>
  <c r="T502" i="37"/>
  <c r="R335" i="37"/>
  <c r="S335" i="37" s="1"/>
  <c r="T335" i="37"/>
  <c r="R347" i="37"/>
  <c r="S347" i="37" s="1"/>
  <c r="T347" i="37"/>
  <c r="R355" i="37"/>
  <c r="S355" i="37" s="1"/>
  <c r="T355" i="37"/>
  <c r="R585" i="37"/>
  <c r="T585" i="37"/>
  <c r="R583" i="37"/>
  <c r="S583" i="37" s="1"/>
  <c r="T583" i="37"/>
  <c r="R575" i="37"/>
  <c r="S575" i="37" s="1"/>
  <c r="T575" i="37"/>
  <c r="R570" i="37"/>
  <c r="S570" i="37" s="1"/>
  <c r="T570" i="37"/>
  <c r="R559" i="37"/>
  <c r="S559" i="37" s="1"/>
  <c r="T559" i="37"/>
  <c r="R549" i="37"/>
  <c r="S549" i="37" s="1"/>
  <c r="T549" i="37"/>
  <c r="R545" i="37"/>
  <c r="S545" i="37" s="1"/>
  <c r="T545" i="37"/>
  <c r="R541" i="37"/>
  <c r="S541" i="37" s="1"/>
  <c r="T541" i="37"/>
  <c r="R537" i="37"/>
  <c r="S537" i="37" s="1"/>
  <c r="T537" i="37"/>
  <c r="R529" i="37"/>
  <c r="S529" i="37" s="1"/>
  <c r="T529" i="37"/>
  <c r="R526" i="37"/>
  <c r="S526" i="37" s="1"/>
  <c r="T526" i="37"/>
  <c r="R523" i="37"/>
  <c r="S523" i="37" s="1"/>
  <c r="T523" i="37"/>
  <c r="R518" i="37"/>
  <c r="S518" i="37" s="1"/>
  <c r="T518" i="37"/>
  <c r="R514" i="37"/>
  <c r="S514" i="37" s="1"/>
  <c r="T514" i="37"/>
  <c r="R510" i="37"/>
  <c r="S510" i="37" s="1"/>
  <c r="T510" i="37"/>
  <c r="R424" i="37"/>
  <c r="S424" i="37" s="1"/>
  <c r="T424" i="37"/>
  <c r="R453" i="37"/>
  <c r="S453" i="37" s="1"/>
  <c r="T453" i="37"/>
  <c r="R451" i="37"/>
  <c r="S451" i="37" s="1"/>
  <c r="T451" i="37"/>
  <c r="R448" i="37"/>
  <c r="S448" i="37" s="1"/>
  <c r="T448" i="37"/>
  <c r="R445" i="37"/>
  <c r="S445" i="37" s="1"/>
  <c r="T445" i="37"/>
  <c r="R441" i="37"/>
  <c r="S441" i="37" s="1"/>
  <c r="T441" i="37"/>
  <c r="R437" i="37"/>
  <c r="S437" i="37" s="1"/>
  <c r="T437" i="37"/>
  <c r="R433" i="37"/>
  <c r="S433" i="37" s="1"/>
  <c r="T433" i="37"/>
  <c r="R429" i="37"/>
  <c r="S429" i="37" s="1"/>
  <c r="T429" i="37"/>
  <c r="R325" i="37"/>
  <c r="S325" i="37" s="1"/>
  <c r="T325" i="37"/>
  <c r="R322" i="37"/>
  <c r="S322" i="37" s="1"/>
  <c r="T322" i="37"/>
  <c r="R318" i="37"/>
  <c r="S318" i="37" s="1"/>
  <c r="T318" i="37"/>
  <c r="R314" i="37"/>
  <c r="S314" i="37" s="1"/>
  <c r="T314" i="37"/>
  <c r="R310" i="37"/>
  <c r="S310" i="37" s="1"/>
  <c r="T310" i="37"/>
  <c r="R308" i="37"/>
  <c r="S308" i="37" s="1"/>
  <c r="T308" i="37"/>
  <c r="R304" i="37"/>
  <c r="S304" i="37" s="1"/>
  <c r="T304" i="37"/>
  <c r="R365" i="37"/>
  <c r="S365" i="37" s="1"/>
  <c r="T365" i="37"/>
  <c r="R376" i="37"/>
  <c r="S376" i="37" s="1"/>
  <c r="T376" i="37"/>
  <c r="R391" i="37"/>
  <c r="S391" i="37" s="1"/>
  <c r="T391" i="37"/>
  <c r="R399" i="37"/>
  <c r="S399" i="37" s="1"/>
  <c r="T399" i="37"/>
  <c r="R410" i="37"/>
  <c r="S410" i="37" s="1"/>
  <c r="T410" i="37"/>
  <c r="R414" i="37"/>
  <c r="S414" i="37" s="1"/>
  <c r="T414" i="37"/>
  <c r="R419" i="37"/>
  <c r="S419" i="37" s="1"/>
  <c r="T419" i="37"/>
  <c r="R473" i="37"/>
  <c r="S473" i="37" s="1"/>
  <c r="T473" i="37"/>
  <c r="R485" i="37"/>
  <c r="S485" i="37" s="1"/>
  <c r="T485" i="37"/>
  <c r="R495" i="37"/>
  <c r="S495" i="37" s="1"/>
  <c r="T495" i="37"/>
  <c r="R499" i="37"/>
  <c r="S499" i="37" s="1"/>
  <c r="T499" i="37"/>
  <c r="R351" i="37"/>
  <c r="S351" i="37" s="1"/>
  <c r="T351" i="37"/>
  <c r="R364" i="37"/>
  <c r="S364" i="37" s="1"/>
  <c r="T364" i="37"/>
  <c r="R368" i="37"/>
  <c r="S368" i="37" s="1"/>
  <c r="T368" i="37"/>
  <c r="R372" i="37"/>
  <c r="S372" i="37" s="1"/>
  <c r="T372" i="37"/>
  <c r="R375" i="37"/>
  <c r="S375" i="37" s="1"/>
  <c r="T375" i="37"/>
  <c r="R378" i="37"/>
  <c r="S378" i="37" s="1"/>
  <c r="T378" i="37"/>
  <c r="R382" i="37"/>
  <c r="S382" i="37" s="1"/>
  <c r="T382" i="37"/>
  <c r="R386" i="37"/>
  <c r="S386" i="37" s="1"/>
  <c r="T386" i="37"/>
  <c r="R390" i="37"/>
  <c r="S390" i="37" s="1"/>
  <c r="T390" i="37"/>
  <c r="R402" i="37"/>
  <c r="S402" i="37" s="1"/>
  <c r="T402" i="37"/>
  <c r="R405" i="37"/>
  <c r="S405" i="37" s="1"/>
  <c r="T405" i="37"/>
  <c r="R409" i="37"/>
  <c r="S409" i="37" s="1"/>
  <c r="T409" i="37"/>
  <c r="R412" i="37"/>
  <c r="S412" i="37" s="1"/>
  <c r="T412" i="37"/>
  <c r="R415" i="37"/>
  <c r="S415" i="37" s="1"/>
  <c r="T415" i="37"/>
  <c r="R456" i="37"/>
  <c r="S456" i="37" s="1"/>
  <c r="T456" i="37"/>
  <c r="R461" i="37"/>
  <c r="S461" i="37" s="1"/>
  <c r="T461" i="37"/>
  <c r="R465" i="37"/>
  <c r="S465" i="37" s="1"/>
  <c r="T465" i="37"/>
  <c r="R472" i="37"/>
  <c r="S472" i="37" s="1"/>
  <c r="T472" i="37"/>
  <c r="R476" i="37"/>
  <c r="S476" i="37" s="1"/>
  <c r="T476" i="37"/>
  <c r="R482" i="37"/>
  <c r="S482" i="37" s="1"/>
  <c r="T482" i="37"/>
  <c r="R484" i="37"/>
  <c r="S484" i="37" s="1"/>
  <c r="T484" i="37"/>
  <c r="R488" i="37"/>
  <c r="S488" i="37" s="1"/>
  <c r="T488" i="37"/>
  <c r="R492" i="37"/>
  <c r="S492" i="37" s="1"/>
  <c r="T492" i="37"/>
  <c r="R494" i="37"/>
  <c r="S494" i="37" s="1"/>
  <c r="T494" i="37"/>
  <c r="R498" i="37"/>
  <c r="S498" i="37" s="1"/>
  <c r="T498" i="37"/>
  <c r="R330" i="37"/>
  <c r="S330" i="37" s="1"/>
  <c r="T330" i="37"/>
  <c r="R331" i="37"/>
  <c r="S331" i="37" s="1"/>
  <c r="T331" i="37"/>
  <c r="R337" i="37"/>
  <c r="S337" i="37" s="1"/>
  <c r="T337" i="37"/>
  <c r="R341" i="37"/>
  <c r="S341" i="37" s="1"/>
  <c r="T341" i="37"/>
  <c r="R349" i="37"/>
  <c r="S349" i="37" s="1"/>
  <c r="T349" i="37"/>
  <c r="R357" i="37"/>
  <c r="S357" i="37" s="1"/>
  <c r="T357" i="37"/>
  <c r="R360" i="37"/>
  <c r="S360" i="37" s="1"/>
  <c r="T360" i="37"/>
  <c r="R361" i="37"/>
  <c r="S361" i="37" s="1"/>
  <c r="T361" i="37"/>
  <c r="R582" i="37"/>
  <c r="S582" i="37" s="1"/>
  <c r="T582" i="37"/>
  <c r="R558" i="37"/>
  <c r="S558" i="37" s="1"/>
  <c r="T558" i="37"/>
  <c r="R548" i="37"/>
  <c r="S548" i="37" s="1"/>
  <c r="T548" i="37"/>
  <c r="R544" i="37"/>
  <c r="S544" i="37" s="1"/>
  <c r="T544" i="37"/>
  <c r="R540" i="37"/>
  <c r="S540" i="37" s="1"/>
  <c r="T540" i="37"/>
  <c r="R536" i="37"/>
  <c r="S536" i="37" s="1"/>
  <c r="T536" i="37"/>
  <c r="R532" i="37"/>
  <c r="S532" i="37" s="1"/>
  <c r="T532" i="37"/>
  <c r="R522" i="37"/>
  <c r="S522" i="37" s="1"/>
  <c r="T522" i="37"/>
  <c r="R520" i="37"/>
  <c r="S520" i="37" s="1"/>
  <c r="T520" i="37"/>
  <c r="R517" i="37"/>
  <c r="S517" i="37" s="1"/>
  <c r="T517" i="37"/>
  <c r="R513" i="37"/>
  <c r="S513" i="37" s="1"/>
  <c r="T513" i="37"/>
  <c r="R427" i="37"/>
  <c r="S427" i="37" s="1"/>
  <c r="T427" i="37"/>
  <c r="R423" i="37"/>
  <c r="S423" i="37" s="1"/>
  <c r="T423" i="37"/>
  <c r="R452" i="37"/>
  <c r="S452" i="37" s="1"/>
  <c r="T452" i="37"/>
  <c r="R450" i="37"/>
  <c r="S450" i="37" s="1"/>
  <c r="T450" i="37"/>
  <c r="R444" i="37"/>
  <c r="S444" i="37" s="1"/>
  <c r="T444" i="37"/>
  <c r="R440" i="37"/>
  <c r="S440" i="37" s="1"/>
  <c r="T440" i="37"/>
  <c r="R436" i="37"/>
  <c r="S436" i="37" s="1"/>
  <c r="T436" i="37"/>
  <c r="R432" i="37"/>
  <c r="S432" i="37" s="1"/>
  <c r="T432" i="37"/>
  <c r="R428" i="37"/>
  <c r="S428" i="37" s="1"/>
  <c r="T428" i="37"/>
  <c r="R324" i="37"/>
  <c r="S324" i="37" s="1"/>
  <c r="T324" i="37"/>
  <c r="R321" i="37"/>
  <c r="S321" i="37" s="1"/>
  <c r="T321" i="37"/>
  <c r="R317" i="37"/>
  <c r="S317" i="37" s="1"/>
  <c r="T317" i="37"/>
  <c r="R313" i="37"/>
  <c r="S313" i="37" s="1"/>
  <c r="T313" i="37"/>
  <c r="R307" i="37"/>
  <c r="S307" i="37" s="1"/>
  <c r="T307" i="37"/>
  <c r="R303" i="37"/>
  <c r="S303" i="37" s="1"/>
  <c r="T303" i="37"/>
  <c r="R300" i="37"/>
  <c r="S300" i="37" s="1"/>
  <c r="T300" i="37"/>
  <c r="W256" i="37"/>
  <c r="W255" i="37"/>
  <c r="W289" i="37"/>
  <c r="W269" i="37"/>
  <c r="W273" i="37"/>
  <c r="W287" i="37"/>
  <c r="W290" i="37"/>
  <c r="W292" i="37"/>
  <c r="W294" i="37"/>
  <c r="W296" i="37"/>
  <c r="W298" i="37"/>
  <c r="W300" i="37"/>
  <c r="W301" i="37"/>
  <c r="W303" i="37"/>
  <c r="W305" i="37"/>
  <c r="W307" i="37"/>
  <c r="W311" i="37"/>
  <c r="W313" i="37"/>
  <c r="W315" i="37"/>
  <c r="W317" i="37"/>
  <c r="W319" i="37"/>
  <c r="W321" i="37"/>
  <c r="W326" i="37"/>
  <c r="W328" i="37"/>
  <c r="W329" i="37"/>
  <c r="W331" i="37"/>
  <c r="W337" i="37"/>
  <c r="W339" i="37"/>
  <c r="W341" i="37"/>
  <c r="W345" i="37"/>
  <c r="W349" i="37"/>
  <c r="W355" i="37"/>
  <c r="W366" i="37"/>
  <c r="W375" i="37"/>
  <c r="W378" i="37"/>
  <c r="W380" i="37"/>
  <c r="W388" i="37"/>
  <c r="W392" i="37"/>
  <c r="W403" i="37"/>
  <c r="W405" i="37"/>
  <c r="W407" i="37"/>
  <c r="W424" i="37"/>
  <c r="W428" i="37"/>
  <c r="W430" i="37"/>
  <c r="W434" i="37"/>
  <c r="W461" i="37"/>
  <c r="W299" i="37"/>
  <c r="W308" i="37"/>
  <c r="W310" i="37"/>
  <c r="W314" i="37"/>
  <c r="W318" i="37"/>
  <c r="W322" i="37"/>
  <c r="W323" i="37"/>
  <c r="W343" i="37"/>
  <c r="W351" i="37"/>
  <c r="W353" i="37"/>
  <c r="W473" i="37"/>
  <c r="W475" i="37"/>
  <c r="W477" i="37"/>
  <c r="W480" i="37"/>
  <c r="W487" i="37"/>
  <c r="W493" i="37"/>
  <c r="W495" i="37"/>
  <c r="W499" i="37"/>
  <c r="W503" i="37"/>
  <c r="W507" i="37"/>
  <c r="W510" i="37"/>
  <c r="W518" i="37"/>
  <c r="W523" i="37"/>
  <c r="W526" i="37"/>
  <c r="W528" i="37"/>
  <c r="W529" i="37"/>
  <c r="W533" i="37"/>
  <c r="W551" i="37"/>
  <c r="W555" i="37"/>
  <c r="W561" i="37"/>
  <c r="W573" i="37"/>
  <c r="W580" i="37"/>
  <c r="W582" i="37"/>
  <c r="W306" i="37"/>
  <c r="W316" i="37"/>
  <c r="W320" i="37"/>
  <c r="W335" i="37"/>
  <c r="W347" i="37"/>
  <c r="W359" i="37"/>
  <c r="W427" i="37"/>
  <c r="W429" i="37"/>
  <c r="W443" i="37"/>
  <c r="W447" i="37"/>
  <c r="W449" i="37"/>
  <c r="W464" i="37"/>
  <c r="W472" i="37"/>
  <c r="W498" i="37"/>
  <c r="W291" i="37"/>
  <c r="W304" i="37"/>
  <c r="W309" i="37"/>
  <c r="W312" i="37"/>
  <c r="W393" i="37"/>
  <c r="W494" i="37"/>
  <c r="W297" i="37"/>
  <c r="W470" i="37"/>
  <c r="W527" i="37"/>
  <c r="W520" i="37"/>
  <c r="W532" i="37"/>
  <c r="W552" i="37"/>
  <c r="W433" i="37"/>
  <c r="W451" i="37"/>
  <c r="W530" i="37"/>
  <c r="W550" i="37"/>
  <c r="W553" i="37"/>
  <c r="W474" i="37"/>
  <c r="W389" i="37"/>
  <c r="W476" i="37"/>
  <c r="W579" i="37"/>
  <c r="W524" i="37"/>
  <c r="W467" i="37"/>
  <c r="W379" i="37"/>
  <c r="W327" i="37"/>
  <c r="W357" i="37"/>
  <c r="W360" i="37"/>
  <c r="W374" i="37"/>
  <c r="W362" i="37"/>
  <c r="W437" i="37"/>
  <c r="W404" i="37"/>
  <c r="W363" i="37"/>
  <c r="W286" i="37"/>
  <c r="W570" i="37"/>
  <c r="W365" i="37"/>
  <c r="W406" i="37"/>
  <c r="W578" i="37"/>
  <c r="W522" i="37"/>
  <c r="W505" i="37"/>
  <c r="W324" i="37"/>
  <c r="W293" i="37"/>
  <c r="W295" i="37"/>
  <c r="W457" i="37"/>
  <c r="W408" i="37"/>
  <c r="W538" i="37"/>
  <c r="W288" i="37"/>
  <c r="W415" i="37"/>
  <c r="W576" i="37"/>
  <c r="W469" i="37"/>
  <c r="W421" i="37"/>
  <c r="W302" i="37"/>
  <c r="W462" i="37"/>
  <c r="W511" i="37"/>
  <c r="W486" i="37"/>
  <c r="W361" i="37"/>
  <c r="W333" i="37"/>
  <c r="W501" i="37"/>
  <c r="W509" i="37"/>
  <c r="W500" i="37"/>
  <c r="W274" i="37"/>
  <c r="AA864" i="37"/>
  <c r="AA822" i="37"/>
  <c r="AA829" i="37"/>
  <c r="AA836" i="37"/>
  <c r="AA871" i="37"/>
  <c r="AA808" i="37"/>
  <c r="AA801" i="37"/>
  <c r="AA843" i="37"/>
  <c r="AA850" i="37"/>
  <c r="AA815" i="37"/>
  <c r="AA857" i="37"/>
  <c r="R586" i="37" l="1"/>
  <c r="AA600" i="37" s="1"/>
  <c r="T586" i="37"/>
  <c r="AA597" i="37" s="1"/>
  <c r="S585" i="37"/>
  <c r="S299" i="37"/>
  <c r="W283" i="37"/>
  <c r="W263" i="37"/>
  <c r="W496" i="37"/>
  <c r="W381" i="37"/>
  <c r="W513" i="37"/>
  <c r="W367" i="37"/>
  <c r="W409" i="37"/>
  <c r="W285" i="37"/>
  <c r="W574" i="37"/>
  <c r="W439" i="37"/>
  <c r="W275" i="37"/>
  <c r="W267" i="37"/>
  <c r="W257" i="37"/>
  <c r="W270" i="37"/>
  <c r="W558" i="37"/>
  <c r="W277" i="37"/>
  <c r="W281" i="37"/>
  <c r="W266" i="37"/>
  <c r="W260" i="37"/>
  <c r="AA786" i="37"/>
  <c r="AA788" i="37" s="1"/>
  <c r="AA793" i="37"/>
  <c r="AA795" i="37" s="1"/>
  <c r="AA803" i="37"/>
  <c r="AA824" i="37"/>
  <c r="AA873" i="37"/>
  <c r="AA859" i="37"/>
  <c r="AA831" i="37"/>
  <c r="AA817" i="37"/>
  <c r="AA866" i="37"/>
  <c r="AA845" i="37"/>
  <c r="AA810" i="37"/>
  <c r="AA852" i="37"/>
  <c r="AA838" i="37"/>
  <c r="AA800" i="37"/>
  <c r="AA802" i="37" s="1"/>
  <c r="AA870" i="37"/>
  <c r="AA849" i="37"/>
  <c r="AA851" i="37" s="1"/>
  <c r="AA828" i="37"/>
  <c r="AA863" i="37"/>
  <c r="AA865" i="37" s="1"/>
  <c r="AA842" i="37"/>
  <c r="AA844" i="37" s="1"/>
  <c r="AA807" i="37"/>
  <c r="AA856" i="37"/>
  <c r="AA858" i="37" s="1"/>
  <c r="AA821" i="37"/>
  <c r="AA835" i="37"/>
  <c r="AA837" i="37" s="1"/>
  <c r="AA814" i="37"/>
  <c r="S586" i="37" l="1"/>
  <c r="AA599" i="37" s="1"/>
  <c r="AA872" i="37"/>
  <c r="W254" i="37"/>
  <c r="W253" i="37"/>
  <c r="W252" i="37"/>
  <c r="W251" i="37"/>
  <c r="W248" i="37"/>
  <c r="W247" i="37"/>
  <c r="W246" i="37"/>
  <c r="W245" i="37"/>
  <c r="W244" i="37"/>
  <c r="AA809" i="37"/>
  <c r="AA823" i="37"/>
  <c r="AA816" i="37"/>
  <c r="AA830" i="37"/>
  <c r="W151" i="37" l="1"/>
  <c r="W166" i="37"/>
  <c r="W149" i="37"/>
  <c r="W148" i="37"/>
  <c r="W167" i="37"/>
  <c r="W150" i="37"/>
  <c r="W144" i="37"/>
  <c r="W163" i="37"/>
  <c r="W165" i="37"/>
  <c r="W152" i="37" l="1"/>
  <c r="W168" i="37"/>
  <c r="W164" i="37"/>
  <c r="W169"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J60" authorId="3" shapeId="0" xr:uid="{7E1B8FD0-5553-4927-8D40-FF0FEDEA033C}">
      <text>
        <r>
          <rPr>
            <sz val="9"/>
            <color indexed="81"/>
            <rFont val="Tahoma"/>
            <family val="2"/>
          </rPr>
          <t xml:space="preserve">
Incorporar en las minutas las disposiciones contenidas en los artículos 13 y 14 de la Ley 1682 de 2013.
</t>
        </r>
      </text>
    </comment>
    <comment ref="K230" authorId="4"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31" authorId="4" shapeId="0" xr:uid="{23F9FCC3-53A7-4498-ABFB-773844F61003}">
      <text>
        <r>
          <rPr>
            <b/>
            <sz val="9"/>
            <color indexed="81"/>
            <rFont val="Tahoma"/>
            <family val="2"/>
          </rPr>
          <t xml:space="preserve">
Se debe incluir en un documento el acta y el cronograma, dado que la dependencia estableció como cantidad 1.</t>
        </r>
      </text>
    </comment>
    <comment ref="K235" authorId="4"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36" authorId="4"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237" authorId="4"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248" authorId="4" shapeId="0" xr:uid="{9852198B-7602-49E4-A3BA-71D91518F631}">
      <text>
        <r>
          <rPr>
            <b/>
            <sz val="9"/>
            <color indexed="81"/>
            <rFont val="Tahoma"/>
            <family val="2"/>
          </rPr>
          <t xml:space="preserve">
Acción 2 y 3 - 30-12-2020</t>
        </r>
      </text>
    </comment>
    <comment ref="P584" authorId="5" shapeId="0" xr:uid="{C1305701-8C7A-46C0-827B-F3584EA0FEE3}">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<sst xmlns="http://schemas.openxmlformats.org/spreadsheetml/2006/main" count="5464" uniqueCount="2521">
  <si>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</si>
  <si>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</si>
  <si>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</si>
  <si>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</si>
  <si>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</si>
  <si>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</si>
  <si>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</si>
  <si>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</si>
  <si>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</si>
  <si>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</si>
  <si>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</si>
  <si>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</si>
  <si>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</si>
  <si>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</si>
  <si>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</si>
  <si>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</si>
  <si>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14 01 011</t>
  </si>
  <si>
    <t>16 04 001</t>
  </si>
  <si>
    <t>Informe trimestral</t>
  </si>
  <si>
    <t>18 02 002</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</si>
  <si>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</si>
  <si>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</si>
  <si>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</si>
  <si>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</si>
  <si>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</si>
  <si>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</si>
  <si>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</si>
  <si>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</si>
  <si>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</si>
  <si>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</si>
  <si>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</si>
  <si>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</si>
  <si>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</si>
  <si>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</si>
  <si>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</si>
  <si>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</si>
  <si>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</si>
  <si>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</si>
  <si>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</si>
  <si>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</si>
  <si>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</si>
  <si>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</si>
  <si>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</si>
  <si>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</si>
  <si>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</si>
  <si>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</si>
  <si>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</si>
  <si>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</si>
  <si>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</si>
  <si>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</si>
  <si>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</si>
  <si>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</si>
  <si>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</si>
  <si>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</si>
  <si>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</si>
  <si>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</si>
  <si>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</si>
  <si>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</si>
  <si>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</si>
  <si>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</si>
  <si>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</si>
  <si>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</si>
  <si>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</si>
  <si>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</si>
  <si>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</si>
  <si>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</si>
  <si>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</si>
  <si>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</si>
  <si>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</si>
  <si>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</si>
  <si>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</si>
  <si>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</si>
  <si>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</si>
  <si>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</si>
  <si>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</si>
  <si>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</si>
  <si>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</si>
  <si>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</si>
  <si>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</si>
  <si>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</si>
  <si>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</si>
  <si>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</si>
  <si>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</si>
  <si>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</si>
  <si>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</si>
  <si>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</si>
  <si>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</si>
  <si>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</si>
  <si>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</si>
  <si>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</si>
  <si>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</si>
  <si>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</si>
  <si>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</si>
  <si>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</si>
  <si>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</si>
  <si>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</si>
  <si>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</si>
  <si>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</si>
  <si>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</si>
  <si>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</si>
  <si>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</si>
  <si>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</si>
  <si>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</si>
  <si>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</si>
  <si>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</si>
  <si>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</si>
  <si>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</si>
  <si>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</si>
  <si>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</si>
  <si>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</si>
  <si>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</si>
  <si>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</si>
  <si>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</si>
  <si>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</si>
  <si>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</si>
  <si>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</si>
  <si>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</si>
  <si>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</si>
  <si>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</si>
  <si>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</si>
  <si>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</si>
  <si>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</si>
  <si>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</si>
  <si>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</si>
  <si>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</si>
  <si>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</si>
  <si>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</si>
  <si>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</si>
  <si>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</si>
  <si>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</si>
  <si>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</si>
  <si>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</si>
  <si>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</si>
  <si>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</si>
  <si>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</si>
  <si>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</si>
  <si>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</si>
  <si>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</si>
  <si>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</si>
  <si>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</si>
  <si>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</si>
  <si>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</si>
  <si>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</si>
  <si>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</si>
  <si>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</si>
  <si>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</si>
  <si>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</si>
  <si>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</si>
  <si>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</si>
  <si>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</si>
  <si>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</si>
  <si>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</si>
  <si>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</si>
  <si>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</si>
  <si>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</si>
  <si>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</si>
  <si>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</si>
  <si>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</si>
  <si>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</si>
  <si>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</si>
  <si>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</si>
  <si>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</si>
  <si>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</si>
  <si>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</si>
  <si>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</si>
  <si>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</si>
  <si>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</si>
  <si>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</si>
  <si>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</si>
  <si>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</si>
  <si>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</si>
  <si>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</si>
  <si>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</si>
  <si>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</si>
  <si>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</si>
  <si>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</si>
  <si>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</si>
  <si>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</si>
  <si>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</si>
  <si>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</si>
  <si>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</si>
  <si>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</si>
  <si>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</si>
  <si>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</si>
  <si>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</si>
  <si>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</si>
  <si>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</si>
  <si>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</si>
  <si>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</si>
  <si>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</si>
  <si>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</si>
  <si>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</si>
  <si>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</si>
  <si>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</si>
  <si>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</si>
  <si>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</si>
  <si>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</si>
  <si>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</si>
  <si>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</si>
  <si>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</si>
  <si>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</si>
  <si>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</si>
  <si>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</si>
  <si>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</si>
  <si>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</si>
  <si>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</si>
  <si>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</si>
  <si>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</si>
  <si>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</si>
  <si>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</si>
  <si>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</si>
  <si>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</si>
  <si>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</si>
  <si>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</si>
  <si>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</si>
  <si>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</si>
  <si>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</si>
  <si>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</si>
  <si>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</si>
  <si>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</si>
  <si>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</si>
  <si>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</si>
  <si>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</si>
  <si>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</si>
  <si>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</si>
  <si>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</si>
  <si>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</si>
  <si>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</si>
  <si>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</si>
  <si>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</si>
  <si>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</si>
  <si>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</si>
  <si>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</si>
  <si>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</si>
  <si>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</si>
  <si>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</si>
  <si>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</si>
  <si>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</si>
  <si>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</si>
  <si>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</si>
  <si>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</si>
  <si>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</si>
  <si>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</si>
  <si>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</si>
  <si>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</si>
  <si>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</si>
  <si>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</si>
  <si>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</si>
  <si>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</si>
  <si>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</si>
  <si>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</si>
  <si>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</si>
  <si>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</si>
  <si>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</si>
  <si>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</si>
  <si>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</si>
  <si>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</si>
  <si>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</si>
  <si>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</si>
  <si>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</si>
  <si>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</si>
  <si>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</si>
  <si>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</si>
  <si>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</si>
  <si>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</si>
  <si>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</si>
  <si>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</si>
  <si>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</si>
  <si>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</si>
  <si>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</si>
  <si>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</si>
  <si>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</si>
  <si>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</si>
  <si>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</si>
  <si>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</si>
  <si>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</si>
  <si>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</si>
  <si>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</si>
  <si>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</si>
  <si>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</si>
  <si>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</si>
  <si>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</si>
  <si>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</si>
  <si>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</si>
  <si>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</si>
  <si>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</si>
  <si>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</si>
  <si>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</si>
  <si>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</si>
  <si>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</si>
  <si>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</si>
  <si>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</si>
  <si>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</si>
  <si>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</si>
  <si>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</si>
  <si>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</si>
  <si>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</si>
  <si>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</si>
  <si>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</si>
  <si>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</si>
  <si>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</si>
  <si>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</si>
  <si>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</si>
  <si>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</si>
  <si>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</si>
  <si>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</si>
  <si>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</si>
  <si>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</si>
  <si>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</si>
  <si>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</si>
  <si>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</si>
  <si>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</si>
  <si>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</si>
  <si>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</si>
  <si>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</si>
  <si>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</si>
  <si>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</si>
  <si>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</si>
  <si>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</si>
  <si>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</si>
  <si>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</si>
  <si>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</si>
  <si>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</si>
  <si>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</si>
  <si>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</si>
  <si>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</si>
  <si>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</si>
  <si>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</si>
  <si>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</si>
  <si>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</si>
  <si>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</si>
  <si>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</si>
  <si>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</si>
  <si>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</si>
  <si>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</si>
  <si>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</si>
  <si>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</si>
  <si>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</si>
  <si>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</si>
  <si>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</si>
  <si>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</si>
  <si>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</si>
  <si>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</si>
  <si>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</si>
  <si>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</si>
  <si>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</si>
  <si>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</si>
  <si>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</si>
  <si>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</si>
  <si>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</si>
  <si>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</si>
  <si>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</si>
  <si>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</si>
  <si>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</si>
  <si>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</si>
  <si>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</si>
  <si>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</si>
  <si>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</si>
  <si>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</si>
  <si>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</si>
  <si>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</si>
  <si>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</si>
  <si>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</si>
  <si>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</si>
  <si>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</si>
  <si>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</si>
  <si>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</si>
  <si>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</si>
  <si>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</si>
  <si>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</si>
  <si>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</si>
  <si>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</si>
  <si>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</si>
  <si>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</si>
  <si>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</si>
  <si>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</si>
  <si>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</si>
  <si>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</si>
  <si>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</si>
  <si>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</si>
  <si>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</si>
  <si>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</si>
  <si>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</si>
  <si>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</si>
  <si>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</si>
  <si>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</si>
  <si>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</si>
  <si>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</si>
  <si>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</si>
  <si>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</si>
  <si>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</si>
  <si>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</si>
  <si>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</si>
  <si>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</si>
  <si>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</si>
  <si>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</si>
  <si>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</si>
  <si>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</si>
  <si>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</si>
  <si>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</si>
  <si>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</si>
  <si>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</si>
  <si>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</si>
  <si>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</si>
  <si>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</si>
  <si>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</si>
  <si>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</si>
  <si>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</si>
  <si>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</si>
  <si>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</si>
  <si>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</si>
  <si>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</si>
  <si>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</si>
  <si>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</si>
  <si>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</si>
  <si>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</si>
  <si>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</si>
  <si>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</si>
  <si>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</si>
  <si>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</si>
  <si>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</si>
  <si>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</si>
  <si>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</si>
  <si>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</si>
  <si>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</si>
  <si>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</si>
  <si>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</si>
  <si>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</si>
  <si>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</si>
  <si>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</si>
  <si>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</si>
  <si>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</si>
  <si>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</si>
  <si>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</si>
  <si>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</si>
  <si>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</si>
  <si>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</si>
  <si>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</si>
  <si>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</si>
  <si>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</si>
  <si>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</si>
  <si>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</si>
  <si>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</si>
  <si>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</si>
  <si>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</si>
  <si>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</si>
  <si>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</si>
  <si>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</si>
  <si>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</si>
  <si>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</si>
  <si>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</si>
  <si>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</si>
  <si>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</si>
  <si>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</si>
  <si>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</si>
  <si>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</si>
  <si>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</si>
  <si>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</si>
  <si>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</si>
  <si>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</si>
  <si>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</si>
  <si>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</si>
  <si>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</si>
  <si>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</si>
  <si>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</si>
  <si>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</si>
  <si>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</si>
  <si>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</si>
  <si>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</si>
  <si>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</si>
  <si>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</si>
  <si>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</si>
  <si>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</si>
  <si>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</si>
  <si>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</si>
  <si>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</si>
  <si>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</si>
  <si>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</si>
  <si>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</si>
  <si>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</si>
  <si>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</si>
  <si>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</si>
  <si>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</si>
  <si>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</si>
  <si>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</si>
  <si>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</si>
  <si>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</si>
  <si>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</si>
  <si>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</si>
  <si>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</si>
  <si>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</si>
  <si>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</si>
  <si>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</si>
  <si>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</si>
  <si>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</si>
  <si>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</si>
  <si>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</si>
  <si>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</si>
  <si>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</si>
  <si>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</si>
  <si>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</si>
  <si>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</si>
  <si>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</si>
  <si>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</si>
  <si>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</si>
  <si>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</si>
  <si>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</si>
  <si>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</si>
  <si>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</si>
  <si>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</si>
  <si>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</si>
  <si>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</si>
  <si>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</si>
  <si>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</si>
  <si>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</si>
  <si>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</si>
  <si>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</si>
  <si>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</si>
  <si>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</si>
  <si>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</si>
  <si>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</si>
  <si>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</si>
  <si>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</si>
  <si>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</si>
  <si>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</si>
  <si>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</si>
  <si>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</si>
  <si>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</si>
  <si>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</si>
  <si>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</si>
  <si>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</si>
  <si>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</si>
  <si>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</si>
  <si>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</si>
  <si>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</si>
  <si>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</si>
  <si>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</si>
  <si>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</si>
  <si>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</si>
  <si>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</si>
  <si>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</si>
  <si>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</si>
  <si>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</si>
  <si>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</si>
  <si>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</si>
  <si>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</si>
  <si>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</si>
  <si>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</si>
  <si>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</si>
  <si>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</si>
  <si>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</si>
  <si>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</si>
  <si>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</si>
  <si>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</si>
  <si>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</si>
  <si>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</si>
  <si>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</si>
  <si>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</si>
  <si>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</si>
  <si>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</si>
  <si>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</si>
  <si>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</si>
  <si>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</si>
  <si>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</si>
  <si>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</si>
  <si>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</si>
  <si>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</si>
  <si>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</si>
  <si>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</si>
  <si>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</si>
  <si>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</si>
  <si>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</si>
  <si>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</si>
  <si>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</si>
  <si>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</si>
  <si>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</si>
  <si>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</si>
  <si>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</si>
  <si>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</si>
  <si>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</si>
  <si>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</si>
  <si>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</si>
  <si>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</si>
  <si>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</si>
  <si>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</si>
  <si>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</si>
  <si>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</si>
  <si>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</si>
  <si>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</si>
  <si>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</si>
  <si>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</si>
  <si>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</si>
  <si>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</si>
  <si>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</si>
  <si>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</si>
  <si>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</si>
  <si>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</si>
  <si>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</si>
  <si>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</si>
  <si>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</si>
  <si>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</si>
  <si>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</si>
  <si>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</si>
  <si>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</si>
  <si>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</si>
  <si>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</si>
  <si>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</si>
  <si>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</si>
  <si>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</si>
  <si>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</si>
  <si>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</si>
  <si>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</si>
  <si>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</si>
  <si>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</si>
  <si>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</si>
  <si>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</si>
  <si>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</si>
  <si>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</si>
  <si>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</si>
  <si>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</si>
  <si>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</si>
  <si>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</si>
  <si>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</si>
  <si>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</si>
  <si>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</si>
  <si>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</si>
  <si>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</si>
  <si>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</si>
  <si>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</si>
  <si>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</si>
  <si>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</si>
  <si>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</si>
  <si>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</si>
  <si>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</si>
  <si>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</si>
  <si>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</si>
  <si>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</si>
  <si>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</si>
  <si>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</si>
  <si>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</si>
  <si>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</si>
  <si>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</si>
  <si>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</si>
  <si>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</si>
  <si>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</si>
  <si>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</si>
  <si>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</si>
  <si>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</si>
  <si>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</si>
  <si>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</si>
  <si>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</si>
  <si>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</si>
  <si>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</si>
  <si>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</si>
  <si>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</si>
  <si>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</si>
  <si>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</si>
  <si>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</si>
  <si>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</si>
  <si>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</si>
  <si>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</si>
  <si>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</si>
  <si>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</si>
  <si>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</si>
  <si>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</si>
  <si>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</si>
  <si>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</si>
  <si>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</si>
  <si>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</si>
  <si>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</si>
  <si>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</si>
  <si>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</si>
  <si>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</si>
  <si>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</si>
  <si>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</si>
  <si>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</si>
  <si>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</si>
  <si>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</si>
  <si>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</si>
  <si>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</si>
  <si>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</si>
  <si>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</si>
  <si>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</si>
  <si>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</si>
  <si>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</si>
  <si>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</si>
  <si>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</si>
  <si>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</si>
  <si>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</si>
  <si>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</si>
  <si>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</si>
  <si>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</si>
  <si>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</si>
  <si>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</si>
  <si>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</si>
  <si>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</si>
  <si>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</si>
  <si>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</si>
  <si>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</si>
  <si>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</si>
  <si>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</si>
  <si>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</si>
  <si>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</si>
  <si>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</si>
  <si>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</si>
  <si>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</si>
  <si>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</si>
  <si>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</si>
  <si>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</si>
  <si>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</si>
  <si>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</si>
  <si>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</si>
  <si>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</si>
  <si>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</si>
  <si>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</si>
  <si>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</si>
  <si>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</si>
  <si>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</si>
  <si>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</si>
  <si>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</si>
  <si>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</si>
  <si>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</si>
  <si>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</si>
  <si>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</si>
  <si>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</si>
  <si>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</si>
  <si>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</si>
  <si>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</si>
  <si>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</si>
  <si>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</si>
  <si>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</si>
  <si>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</si>
  <si>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</si>
  <si>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</si>
  <si>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</si>
  <si>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</si>
  <si>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</si>
  <si>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</si>
  <si>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</si>
  <si>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</si>
  <si>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</si>
  <si>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</si>
  <si>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</si>
  <si>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</si>
  <si>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</si>
  <si>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</si>
  <si>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</si>
  <si>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</si>
  <si>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</si>
  <si>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</si>
  <si>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</si>
  <si>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</si>
  <si>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</si>
  <si>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</si>
  <si>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</si>
  <si>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</si>
  <si>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</si>
  <si>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</si>
  <si>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</si>
  <si>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</si>
  <si>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</si>
  <si>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</si>
  <si>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</si>
  <si>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</si>
  <si>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</si>
  <si>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</si>
  <si>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</si>
  <si>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</si>
  <si>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</si>
  <si>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</si>
  <si>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</si>
  <si>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</si>
  <si>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</si>
  <si>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</si>
  <si>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</si>
  <si>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</si>
  <si>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</si>
  <si>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</si>
  <si>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</si>
  <si>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</si>
  <si>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</si>
  <si>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</si>
  <si>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</si>
  <si>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</si>
  <si>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</si>
  <si>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</si>
  <si>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</si>
  <si>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</si>
  <si>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</si>
  <si>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</si>
  <si>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</si>
  <si>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</si>
  <si>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</si>
  <si>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</si>
  <si>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</si>
  <si>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</si>
  <si>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</si>
  <si>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</si>
  <si>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</si>
  <si>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</si>
  <si>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</si>
  <si>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</si>
  <si>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</si>
  <si>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</si>
  <si>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</si>
  <si>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</si>
  <si>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</si>
  <si>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</si>
  <si>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</si>
  <si>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</si>
  <si>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</si>
  <si>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</si>
  <si>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</si>
  <si>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</si>
  <si>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</si>
  <si>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</si>
  <si>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</si>
  <si>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</si>
  <si>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</si>
  <si>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</si>
  <si>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</si>
  <si>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</si>
  <si>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</si>
  <si>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</si>
  <si>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</si>
  <si>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</si>
  <si>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</si>
  <si>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</si>
  <si>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</si>
  <si>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</si>
  <si>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</si>
  <si>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</si>
  <si>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</si>
  <si>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</si>
  <si>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</si>
  <si>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</si>
  <si>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</si>
  <si>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</si>
  <si>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</si>
  <si>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</si>
  <si>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</si>
  <si>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</si>
  <si>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</si>
  <si>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</si>
  <si>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</si>
  <si>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</si>
  <si>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</si>
  <si>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</si>
  <si>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</si>
  <si>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</si>
  <si>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</si>
  <si>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</si>
  <si>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</si>
  <si>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</si>
  <si>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</si>
  <si>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</si>
  <si>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</si>
  <si>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</si>
  <si>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</si>
  <si>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</si>
  <si>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</si>
  <si>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</si>
  <si>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</si>
  <si>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</si>
  <si>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</si>
  <si>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</si>
  <si>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</si>
  <si>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</si>
  <si>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</si>
  <si>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</si>
  <si>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</si>
  <si>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</si>
  <si>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</si>
  <si>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</si>
  <si>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</si>
  <si>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</si>
  <si>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</si>
  <si>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</si>
  <si>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</si>
  <si>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</si>
  <si>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</si>
  <si>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</si>
  <si>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</si>
  <si>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</si>
  <si>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</si>
  <si>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</si>
  <si>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</si>
  <si>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</si>
  <si>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</si>
  <si>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</si>
  <si>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</si>
  <si>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</si>
  <si>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</si>
  <si>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</si>
  <si>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</si>
  <si>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</si>
  <si>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</si>
  <si>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</si>
  <si>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</si>
  <si>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</si>
  <si>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</si>
  <si>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</si>
  <si>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</si>
  <si>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</si>
  <si>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</si>
  <si>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</si>
  <si>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</si>
  <si>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</si>
  <si>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</si>
  <si>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</si>
  <si>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</si>
  <si>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</si>
  <si>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</si>
  <si>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</si>
  <si>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</si>
  <si>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</si>
  <si>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</si>
  <si>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</si>
  <si>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</si>
  <si>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</si>
  <si>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</si>
  <si>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</si>
  <si>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</si>
  <si>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</si>
  <si>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</si>
  <si>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</si>
  <si>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</si>
  <si>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</si>
  <si>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</si>
  <si>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</si>
  <si>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</si>
  <si>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</si>
  <si>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</si>
  <si>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</si>
  <si>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</si>
  <si>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</si>
  <si>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</si>
  <si>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</si>
  <si>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</si>
  <si>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</si>
  <si>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</si>
  <si>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</si>
  <si>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</si>
  <si>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</si>
  <si>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</si>
  <si>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</si>
  <si>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</si>
  <si>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</si>
  <si>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</si>
  <si>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</si>
  <si>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</si>
  <si>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</si>
  <si>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</si>
  <si>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</si>
  <si>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</si>
  <si>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</si>
  <si>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</si>
  <si>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</si>
  <si>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</si>
  <si>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</si>
  <si>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</si>
  <si>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</si>
  <si>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</si>
  <si>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</si>
  <si>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</si>
  <si>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</si>
  <si>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</si>
  <si>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</si>
  <si>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</si>
  <si>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</si>
  <si>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</si>
  <si>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</si>
  <si>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</si>
  <si>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</si>
  <si>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</si>
  <si>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</si>
  <si>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</si>
  <si>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</si>
  <si>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</si>
  <si>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</si>
  <si>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</si>
  <si>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</si>
  <si>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</si>
  <si>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</si>
  <si>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</si>
  <si>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</si>
  <si>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</si>
  <si>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</si>
  <si>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</si>
  <si>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</si>
  <si>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</si>
  <si>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</si>
  <si>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</si>
  <si>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</si>
  <si>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</si>
  <si>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</si>
  <si>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</si>
  <si>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</si>
  <si>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</si>
  <si>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</si>
  <si>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</si>
  <si>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</si>
  <si>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</si>
  <si>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</si>
  <si>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</si>
  <si>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</si>
  <si>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</si>
  <si>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</si>
  <si>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</si>
  <si>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</si>
  <si>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</si>
  <si>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</si>
  <si>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</si>
  <si>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</si>
  <si>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</si>
  <si>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</si>
  <si>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</si>
  <si>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</si>
  <si>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</si>
  <si>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</si>
  <si>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</si>
  <si>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</si>
  <si>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</si>
  <si>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</si>
  <si>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</si>
  <si>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</si>
  <si>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</si>
  <si>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</si>
  <si>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</si>
  <si>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</si>
  <si>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</si>
  <si>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</si>
  <si>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</si>
  <si>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</si>
  <si>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</si>
  <si>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</si>
  <si>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</si>
  <si>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</si>
  <si>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</si>
  <si>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</si>
  <si>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</si>
  <si>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</si>
  <si>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</si>
  <si>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</si>
  <si>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</si>
  <si>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</si>
  <si>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</si>
  <si>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</si>
  <si>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</si>
  <si>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</si>
  <si>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</si>
  <si>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</si>
  <si>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</si>
  <si>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</si>
  <si>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</si>
  <si>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</si>
  <si>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</si>
  <si>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</si>
  <si>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</si>
  <si>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</si>
  <si>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</si>
  <si>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</si>
  <si>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</si>
  <si>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</si>
  <si>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</si>
  <si>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</si>
  <si>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</si>
  <si>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</si>
  <si>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</si>
  <si>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</si>
  <si>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</si>
  <si>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</si>
  <si>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</si>
  <si>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</si>
  <si>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</si>
  <si>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</si>
  <si>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</si>
  <si>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</si>
  <si>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</si>
  <si>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</si>
  <si>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</si>
  <si>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</si>
  <si>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</si>
  <si>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</si>
  <si>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</si>
  <si>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</si>
  <si>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</si>
  <si>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</si>
  <si>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</si>
  <si>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</si>
  <si>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</si>
  <si>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</si>
  <si>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</si>
  <si>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</si>
  <si>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</si>
  <si>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</si>
  <si>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</si>
  <si>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</si>
  <si>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</si>
  <si>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</si>
  <si>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</si>
  <si>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</si>
  <si>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</si>
  <si>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</si>
  <si>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</si>
  <si>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</si>
  <si>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</si>
  <si>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</si>
  <si>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</si>
  <si>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</si>
  <si>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</si>
  <si>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</si>
  <si>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</si>
  <si>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Mesa de trabajo INVIAS, Gobernación de Magdalena, y municipio de Ciénaga.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</si>
  <si>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</si>
  <si>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</si>
  <si>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</si>
  <si>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</si>
  <si>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</si>
  <si>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</si>
  <si>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</si>
  <si>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</si>
  <si>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</si>
  <si>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</si>
  <si>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</si>
  <si>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</si>
  <si>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</si>
  <si>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</si>
  <si>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</si>
  <si>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</si>
  <si>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</si>
  <si>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</si>
  <si>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</si>
  <si>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</si>
  <si>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</si>
  <si>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</si>
  <si>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</si>
  <si>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</si>
  <si>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</si>
  <si>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</si>
  <si>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</si>
  <si>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</si>
  <si>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</si>
  <si>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</si>
  <si>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</si>
  <si>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</si>
  <si>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</si>
  <si>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</si>
  <si>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</si>
  <si>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</si>
  <si>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</si>
  <si>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</si>
  <si>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</si>
  <si>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</si>
  <si>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</si>
  <si>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</si>
  <si>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</si>
  <si>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</si>
  <si>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</si>
  <si>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</si>
  <si>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</si>
  <si>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</si>
  <si>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</si>
  <si>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</si>
  <si>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</si>
  <si>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</si>
  <si>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</si>
  <si>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</si>
  <si>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</si>
  <si>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</si>
  <si>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</si>
  <si>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</si>
  <si>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</si>
  <si>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</si>
  <si>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</si>
  <si>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</si>
  <si>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</si>
  <si>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</si>
  <si>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</si>
  <si>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</si>
  <si>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</si>
  <si>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</si>
  <si>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</si>
  <si>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</si>
  <si>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</si>
  <si>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</si>
  <si>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</si>
  <si>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</si>
  <si>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</si>
  <si>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</si>
  <si>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</si>
  <si>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</si>
  <si>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</si>
  <si>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</si>
  <si>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</si>
  <si>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</si>
  <si>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</si>
  <si>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</si>
  <si>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</si>
  <si>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</si>
  <si>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</si>
  <si>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</si>
  <si>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</si>
  <si>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</si>
  <si>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</si>
  <si>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</si>
  <si>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</si>
  <si>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</si>
  <si>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</si>
  <si>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</si>
  <si>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</si>
  <si>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</si>
  <si>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</si>
  <si>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</si>
  <si>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</si>
  <si>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</si>
  <si>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</si>
  <si>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</si>
  <si>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</si>
  <si>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</si>
  <si>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</si>
  <si>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</si>
  <si>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</si>
  <si>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</si>
  <si>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</si>
  <si>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</si>
  <si>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</si>
  <si>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</si>
  <si>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</si>
  <si>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</si>
  <si>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</si>
  <si>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</si>
  <si>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</si>
  <si>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</si>
  <si>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</si>
  <si>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</si>
  <si>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</si>
  <si>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</si>
  <si>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</si>
  <si>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</si>
  <si>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</si>
  <si>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</si>
  <si>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</si>
  <si>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</si>
  <si>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</si>
  <si>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</si>
  <si>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</si>
  <si>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</si>
  <si>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</si>
  <si>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</si>
  <si>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</si>
  <si>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</si>
  <si>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</si>
  <si>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</si>
  <si>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</si>
  <si>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</si>
  <si>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</si>
  <si>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</si>
  <si>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</si>
  <si>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</si>
  <si>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</si>
  <si>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</si>
  <si>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</si>
  <si>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</si>
  <si>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</si>
  <si>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</si>
  <si>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</si>
  <si>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</si>
  <si>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</si>
  <si>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</si>
  <si>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</si>
  <si>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</si>
  <si>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</si>
  <si>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</si>
  <si>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</si>
  <si>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</si>
  <si>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</si>
  <si>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</si>
  <si>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</si>
  <si>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</si>
  <si>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</si>
  <si>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</si>
  <si>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</si>
  <si>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</si>
  <si>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</si>
  <si>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</si>
  <si>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</si>
  <si>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</si>
  <si>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</si>
  <si>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</si>
  <si>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</si>
  <si>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</si>
  <si>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</si>
  <si>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</si>
  <si>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</si>
  <si>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</si>
  <si>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</si>
  <si>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</si>
  <si>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</si>
  <si>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</si>
  <si>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</si>
  <si>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</si>
  <si>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</si>
  <si>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</si>
  <si>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</si>
  <si>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</si>
  <si>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</si>
  <si>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</si>
  <si>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</si>
  <si>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</si>
  <si>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</si>
  <si>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</si>
  <si>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</si>
  <si>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</si>
  <si>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</si>
  <si>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</si>
  <si>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</si>
  <si>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</si>
  <si>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</si>
  <si>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</si>
  <si>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</si>
  <si>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</si>
  <si>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</si>
  <si>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</si>
  <si>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</si>
  <si>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</si>
  <si>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</si>
  <si>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</si>
  <si>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</si>
  <si>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</si>
  <si>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</si>
  <si>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</si>
  <si>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</si>
  <si>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</si>
  <si>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</si>
  <si>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</si>
  <si>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</si>
  <si>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</si>
  <si>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</si>
  <si>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</si>
  <si>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</si>
  <si>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</si>
  <si>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</si>
  <si>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</si>
  <si>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</si>
  <si>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</si>
  <si>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</si>
  <si>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</si>
  <si>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</si>
  <si>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</si>
  <si>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</si>
  <si>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</si>
  <si>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</si>
  <si>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</si>
  <si>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</si>
  <si>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</si>
  <si>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</si>
  <si>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</si>
  <si>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</si>
  <si>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</si>
  <si>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</si>
  <si>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</si>
  <si>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</si>
  <si>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</si>
  <si>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</si>
  <si>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</si>
  <si>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</si>
  <si>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</si>
  <si>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</si>
  <si>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</si>
  <si>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</si>
  <si>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</si>
  <si>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</si>
  <si>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</si>
  <si>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</si>
  <si>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</si>
  <si>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</si>
  <si>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</si>
  <si>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</si>
  <si>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</si>
  <si>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</si>
  <si>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</si>
  <si>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</si>
  <si>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</si>
  <si>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</si>
  <si>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</si>
  <si>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</si>
  <si>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</si>
  <si>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</si>
  <si>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</si>
  <si>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</si>
  <si>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</si>
  <si>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</si>
  <si>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</si>
  <si>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</si>
  <si>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</si>
  <si>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</si>
  <si>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</si>
  <si>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</si>
  <si>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</si>
  <si>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</si>
  <si>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</si>
  <si>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</si>
  <si>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</si>
  <si>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</si>
  <si>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</si>
  <si>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</si>
  <si>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</si>
  <si>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</si>
  <si>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</si>
  <si>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</si>
  <si>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</si>
  <si>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</si>
  <si>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</si>
  <si>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</si>
  <si>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</si>
  <si>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</si>
  <si>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</si>
  <si>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</si>
  <si>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</si>
  <si>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</si>
  <si>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</si>
  <si>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</si>
  <si>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</si>
  <si>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</si>
  <si>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</si>
  <si>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</si>
  <si>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</si>
  <si>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</si>
  <si>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</si>
  <si>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</si>
  <si>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</si>
  <si>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</si>
  <si>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</si>
  <si>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</si>
  <si>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</si>
  <si>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</si>
  <si>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</si>
  <si>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</si>
  <si>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</si>
  <si>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</si>
  <si>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</si>
  <si>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</si>
  <si>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</si>
  <si>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</si>
  <si>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</si>
  <si>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</si>
  <si>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</si>
  <si>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</si>
  <si>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</si>
  <si>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</si>
  <si>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</si>
  <si>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</si>
  <si>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</si>
  <si>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</si>
  <si>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</si>
  <si>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</si>
  <si>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</si>
  <si>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</si>
  <si>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</si>
  <si>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</si>
  <si>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</si>
  <si>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</si>
  <si>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</si>
  <si>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</si>
  <si>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</si>
  <si>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</si>
  <si>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</si>
  <si>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</si>
  <si>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</si>
  <si>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</si>
  <si>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</si>
  <si>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</si>
  <si>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</si>
  <si>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</si>
  <si>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</si>
  <si>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</si>
  <si>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</si>
  <si>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</si>
  <si>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</si>
  <si>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</si>
  <si>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</si>
  <si>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</si>
  <si>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</si>
  <si>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</si>
  <si>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</si>
  <si>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</si>
  <si>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</si>
  <si>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</si>
  <si>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</si>
  <si>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</si>
  <si>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</si>
  <si>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</si>
  <si>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</si>
  <si>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</si>
  <si>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</si>
  <si>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</si>
  <si>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</si>
  <si>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</si>
  <si>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</si>
  <si>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</si>
  <si>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</si>
  <si>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</si>
  <si>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</si>
  <si>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</si>
  <si>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</si>
  <si>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</si>
  <si>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</si>
  <si>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</si>
  <si>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</si>
  <si>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</si>
  <si>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</si>
  <si>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</si>
  <si>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</si>
  <si>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</si>
  <si>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</si>
  <si>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</si>
  <si>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</si>
  <si>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</si>
  <si>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</si>
  <si>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</si>
  <si>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</si>
  <si>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</si>
  <si>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ACTUACIÓN ESPECIAL DE FISCALIZACIÓN AT 73</t>
  </si>
  <si>
    <t>ACTUACIÓN ESPECIAL DE FISCALIZACIÓN AT 74</t>
  </si>
  <si>
    <t>ACTUACIÓN ESPECIAL DE FISCALIZACIÓN AT 75</t>
  </si>
  <si>
    <t>AUDITORIA DE CUMPLIMIENTO AT 75/2020 - OCAD PAZ</t>
  </si>
  <si>
    <t>NO</t>
  </si>
  <si>
    <t>Acuerdo de servicio con la Subdirección de Medio Ambiente.</t>
  </si>
  <si>
    <t>Acuerdo de servicio con las áreas responsables.</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</si>
  <si>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</si>
  <si>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</si>
  <si>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</si>
  <si>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</si>
  <si>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</si>
  <si>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</si>
  <si>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</si>
  <si>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</si>
  <si>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</si>
  <si>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</si>
  <si>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</si>
  <si>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</si>
  <si>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</si>
  <si>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</si>
  <si>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</si>
  <si>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</si>
  <si>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</si>
  <si>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</si>
  <si>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</si>
  <si>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</si>
  <si>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</si>
  <si>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</si>
  <si>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</si>
  <si>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</si>
  <si>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</si>
  <si>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</si>
  <si>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</si>
  <si>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</si>
  <si>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</si>
  <si>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</si>
  <si>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</si>
  <si>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</si>
  <si>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</si>
  <si>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</si>
  <si>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</si>
  <si>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</si>
  <si>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</si>
  <si>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</si>
  <si>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</si>
  <si>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</si>
  <si>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</si>
  <si>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</si>
  <si>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</si>
  <si>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</si>
  <si>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</si>
  <si>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</si>
  <si>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</si>
  <si>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</si>
  <si>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</si>
  <si>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</si>
  <si>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</si>
  <si>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</si>
  <si>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</si>
  <si>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</si>
  <si>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</si>
  <si>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</si>
  <si>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</si>
  <si>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</si>
  <si>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</si>
  <si>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</si>
  <si>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</si>
  <si>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</si>
  <si>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</si>
  <si>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</si>
  <si>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</si>
  <si>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</si>
  <si>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</si>
  <si>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</si>
  <si>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</si>
  <si>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</si>
  <si>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</si>
  <si>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</si>
  <si>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</si>
  <si>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</si>
  <si>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</si>
  <si>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</si>
  <si>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</si>
  <si>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</si>
  <si>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</si>
  <si>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</si>
  <si>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</si>
  <si>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</si>
  <si>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</si>
  <si>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</si>
  <si>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</si>
  <si>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</si>
  <si>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</si>
  <si>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</si>
  <si>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</si>
  <si>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</si>
  <si>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</si>
  <si>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</si>
  <si>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</si>
  <si>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</si>
  <si>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</si>
  <si>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</si>
  <si>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</si>
  <si>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</si>
  <si>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</si>
  <si>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</si>
  <si>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</si>
  <si>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</si>
  <si>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</si>
  <si>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</si>
  <si>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</si>
  <si>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</si>
  <si>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</si>
  <si>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</si>
  <si>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</si>
  <si>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</si>
  <si>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</si>
  <si>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</si>
  <si>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</si>
  <si>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</si>
  <si>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</si>
  <si>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</si>
  <si>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</si>
  <si>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</si>
  <si>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</si>
  <si>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</si>
  <si>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</si>
  <si>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</si>
  <si>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</si>
  <si>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</si>
  <si>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</si>
  <si>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</si>
  <si>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</si>
  <si>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</si>
  <si>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</si>
  <si>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</si>
  <si>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</si>
  <si>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</si>
  <si>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</si>
  <si>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</si>
  <si>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</si>
  <si>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</si>
  <si>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</si>
  <si>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</si>
  <si>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</si>
  <si>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</si>
  <si>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</si>
  <si>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</si>
  <si>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</si>
  <si>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</si>
  <si>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</si>
  <si>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</si>
  <si>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</si>
  <si>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</si>
  <si>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</si>
  <si>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</si>
  <si>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</si>
  <si>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</si>
  <si>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</si>
  <si>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</si>
  <si>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</si>
  <si>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</si>
  <si>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</si>
  <si>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</si>
  <si>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</si>
  <si>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</si>
  <si>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</si>
  <si>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</si>
  <si>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</si>
  <si>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</si>
  <si>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</si>
  <si>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</si>
  <si>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</si>
  <si>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</si>
  <si>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</si>
  <si>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</si>
  <si>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</si>
  <si>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DTE-DEO-SGI</t>
  </si>
  <si>
    <t>SF-DTE-DEO</t>
  </si>
  <si>
    <t>DEO-TERRITORIAL SANTANDER</t>
  </si>
  <si>
    <t>DEO-SGI</t>
  </si>
  <si>
    <t>SGI-SS</t>
  </si>
  <si>
    <t>SF (GC)-SVR-DTE-SS</t>
  </si>
  <si>
    <t>SF-SVR-SMF</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</si>
  <si>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</si>
  <si>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</si>
  <si>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</si>
  <si>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</si>
  <si>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</si>
  <si>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</si>
  <si>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</si>
  <si>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</si>
  <si>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</si>
  <si>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</si>
  <si>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</si>
  <si>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DEO-GGPT</t>
  </si>
  <si>
    <t>GGP1</t>
  </si>
  <si>
    <t>GERENCIA DE GRANDES PROYECTOS 1</t>
  </si>
  <si>
    <t>DEO-GGP1</t>
  </si>
  <si>
    <t>GGP1-SS</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</si>
  <si>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</si>
  <si>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</si>
  <si>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</si>
  <si>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</si>
  <si>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</si>
  <si>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</si>
  <si>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</si>
  <si>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</si>
  <si>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</si>
  <si>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Negligencia del ordenador del gasto, corriendo el riesgo que el contratista aproveche esta situación para constituir o acreditar obligaciones de carácter judicial o pecuniarias.</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</si>
  <si>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</si>
  <si>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</si>
  <si>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</si>
  <si>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</si>
  <si>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</si>
  <si>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</si>
  <si>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</si>
  <si>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</si>
  <si>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</si>
  <si>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</si>
  <si>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</si>
  <si>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</si>
  <si>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</si>
  <si>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</si>
  <si>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</si>
  <si>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</si>
  <si>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</si>
  <si>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Exhortar a la Gobernación de Antioquia para que liquide en forma bilateral o unilateralmente el contrato de obra derivado, antes de finalizar el termino contractual y/o legal.</t>
  </si>
  <si>
    <t>Comunicación escrita dirigida a la Gobernación de Antioquia.</t>
  </si>
  <si>
    <t xml:space="preserve">Radicado comunicación </t>
  </si>
  <si>
    <t>No Aplica para INVIAS. No Obstante lo anterior el INVIAS con el ánimo de liquidar el convenio, realizará un requerimiento a la Gobernación de Antioquia, en el sentido que se proceda a liquidar dentro del término contractual y en todo caso dentro del legal unilateralmente el convenio.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</si>
  <si>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</si>
  <si>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</si>
  <si>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</si>
  <si>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</si>
  <si>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</si>
  <si>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</si>
  <si>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</si>
  <si>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</si>
  <si>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</si>
  <si>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H2ACC1234. Liquidación Contrato 4600008774 de 2018.
La Cláusula Décima Primera del contrato establece que la liquidación se realizará en los términos del artículo 217 del Decreto Ley 019 de 2012 y 11 de la Ley 1150 de 2007. El acta de inicio fue del 22 de noviembre de 2018, fecha de terminación del 21 de abril de 2019 y acta de recibo final del 9 de diciembre de 2019. Una vez realizada la revisión del mismo, se constató que el contrato no se encuentra liquidado.</t>
  </si>
  <si>
    <t>H3ACC1234. Terminación y liquidación Contrato 4600008766-2018 Concepción. 
En la visita de campo realizada por la CGR en noviembre de 2021, se constata la construcción de 618.5 ml de carpeta asfáltica, obras de drenaje y señalización, sin embargo, estas cantidades no fueron recibidas por parte de la interventoría, ni pagadas al contratista por parte de la Gobernación de Antioquia, tampoco tuvieron seguimiento y control ni de la interventoría del INVÍAS, ni del supervisor de la Gobernación de Antioquia; aunque la obra se encuentre en buen estado al momento de la visita de la CGR, legalmente ni la Interventoría ni la Gobernación de Antioquia pueden dar fe del cumplimiento de las especificaciones técnicas porque no hubo personal técnico que hiciera el seguimiento en tiempo real de la ejecución de las diferentes actividades ejecutadas o de verificar si se ejecutó un buen proceso constructivo porque no contó con el seguimiento obligatorio que exige la Ley en materia de contratación estatal, y los manuales de contratación e interventoría tanto del Departamento como del INVÍAS.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</si>
  <si>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</si>
  <si>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</si>
  <si>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</si>
  <si>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</si>
  <si>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</si>
  <si>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</si>
  <si>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</si>
  <si>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</si>
  <si>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</si>
  <si>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</si>
  <si>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</si>
  <si>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</si>
  <si>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</si>
  <si>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</si>
  <si>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</si>
  <si>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</si>
  <si>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</si>
  <si>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Falencias en el seguimiento y control oportuno por parte de la Gobernación de Antioquia, lo que puede ocasionar obligaciones de carácter judicial o pecuniarias futuras y la incertidumbre de las especificaciones técnicas, materiales, procesos constructivos, ensayos y cuantificación de las actividades que se ejecutaron sin interventoría y sin supervisión.
Falta de gestión tanto de la Gobernación de Antioquia como del INVÍAS en su calidad de supervisores del convenio, para imponer la sanción y así evitar que el contratista siga ejecutando obra sin el seguimiento pertinente, generando el riesgo que las obras se ejecuten sin el cumplimiento de las especificaciones técnicas.</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</si>
  <si>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</si>
  <si>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</si>
  <si>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</si>
  <si>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</si>
  <si>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</si>
  <si>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</si>
  <si>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</si>
  <si>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</si>
  <si>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</si>
  <si>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</si>
  <si>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</si>
  <si>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</si>
  <si>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</si>
  <si>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</si>
  <si>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</si>
  <si>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</si>
  <si>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</si>
  <si>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</si>
  <si>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</si>
  <si>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</si>
  <si>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</si>
  <si>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</si>
  <si>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</si>
  <si>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</si>
  <si>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</si>
  <si>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</si>
  <si>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</si>
  <si>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</si>
  <si>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</si>
  <si>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</si>
  <si>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</si>
  <si>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</si>
  <si>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</si>
  <si>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</si>
  <si>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</si>
  <si>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</si>
  <si>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</si>
  <si>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</si>
  <si>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</si>
  <si>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</si>
  <si>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</si>
  <si>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</si>
  <si>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</si>
  <si>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</si>
  <si>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</si>
  <si>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</si>
  <si>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</si>
  <si>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</si>
  <si>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SS-GGPT</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</si>
  <si>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</si>
  <si>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</si>
  <si>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</si>
  <si>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 xml:space="preserve"> DTE-DEO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</si>
  <si>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</si>
  <si>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</si>
  <si>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</si>
  <si>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</si>
  <si>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</si>
  <si>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</si>
  <si>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</si>
  <si>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</si>
  <si>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</si>
  <si>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</si>
  <si>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</si>
  <si>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</si>
  <si>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GGPT-SS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</si>
  <si>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</si>
  <si>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</si>
  <si>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</si>
  <si>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</si>
  <si>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</si>
  <si>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</si>
  <si>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</si>
  <si>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</si>
  <si>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</si>
  <si>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</si>
  <si>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</si>
  <si>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</si>
  <si>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</si>
  <si>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</si>
  <si>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</si>
  <si>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</si>
  <si>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</si>
  <si>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</si>
  <si>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</si>
  <si>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</si>
  <si>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</si>
  <si>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</si>
  <si>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</si>
  <si>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</si>
  <si>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</si>
  <si>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</si>
  <si>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</si>
  <si>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</si>
  <si>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</si>
  <si>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</si>
  <si>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</si>
  <si>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</si>
  <si>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</si>
  <si>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</si>
  <si>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</si>
  <si>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</si>
  <si>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</si>
  <si>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</si>
  <si>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</si>
  <si>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</si>
  <si>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</si>
  <si>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</si>
  <si>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</si>
  <si>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</si>
  <si>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</si>
  <si>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</si>
  <si>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</si>
  <si>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</si>
  <si>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</si>
  <si>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</si>
  <si>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</si>
  <si>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</si>
  <si>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</si>
  <si>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</si>
  <si>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</si>
  <si>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</si>
  <si>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</si>
  <si>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</si>
  <si>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</si>
  <si>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</si>
  <si>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</si>
  <si>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</si>
  <si>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</si>
  <si>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</si>
  <si>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</si>
  <si>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</si>
  <si>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</si>
  <si>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</si>
  <si>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</si>
  <si>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</si>
  <si>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</si>
  <si>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</si>
  <si>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</si>
  <si>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</si>
  <si>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</si>
  <si>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</si>
  <si>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</si>
  <si>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</si>
  <si>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</si>
  <si>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</si>
  <si>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</si>
  <si>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</si>
  <si>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</si>
  <si>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</si>
  <si>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</si>
  <si>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</si>
  <si>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</si>
  <si>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</si>
  <si>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</si>
  <si>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</si>
  <si>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</si>
  <si>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H10ANTYSTODOM2021. Principio de planeación contrato de obra pública Nº L-2018-004 municipio de Santo Domingo - Antioquia.
Se observó que existió incumplimiento por parte del contratista en los términos establecidos para la entrega definitiva de los ajustes y actualización de los estudios y diseños (estructurales, hidráulicos, hidrológicos, diseño geométrico), para la ejecución de las obras contempladas en el contrato, toda vez que, en los informes mensuales de interventoría, se señala reiteradamente lo siguiente: “(…) No se ha concluido la etapa de estudios y diseños, faltando por parte del contratista dar respuesta a las observaciones de la interventoría en aspecto Hidráulicos e Hidrológicos …”.</t>
  </si>
  <si>
    <t xml:space="preserve">Deficiencias por parte del contratista en la revisión, ajuste y actualización de los estudios y diseños iniciales del proyecto, toda vez que dicha actividad fue ejecutada durante el desarrollo de la ejecución del contrato, incumpliendo con el plazo de los dos (2) meses establecidos a partir de la suscripción del acta de inicio de obra para su entrega definitiva, generando retrasos en el cronograma establecido para la ejecución de obras. </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</si>
  <si>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</si>
  <si>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</si>
  <si>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</si>
  <si>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</si>
  <si>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</si>
  <si>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</si>
  <si>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</si>
  <si>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</si>
  <si>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</si>
  <si>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</si>
  <si>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</si>
  <si>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</si>
  <si>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</si>
  <si>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 xml:space="preserve">H16ANTYSTODOM2021. Liquidación de contratos. Convenio N° 01241 de 2017 - contrato de obra pública N° L-2018-004 - contrato de interventoría N° 998 de 2018.
En evaluación realizada a la información enviada por el INVIAS y el municipio de Santo Domingo, correspondiente a los contratos - CONVENIO 01241 DE 2017 - CONTRATO DE OBRA PÚBLICA N°L-2018-004 – CONTRATO DE INTERVENTORÍA N°. 998 DE 2018 respectivamente, se observó que los mismos a la presente fecha (septiembre de 2021), se encuentran sin la correspondiente liquidación pese al cumplimiento de los plazos estipulado por las partes en el contrato. 
Es oportuno indicar que la fecha máxima de ejecución de los contratos, incluidas las prórrogas que se efectuaron a los mismos, era hasta el día 24 de diciembre de 2020. </t>
  </si>
  <si>
    <t xml:space="preserve">Debilidades de seguimiento, control y supervisión en la ejecución de los recursos, con el riesgo de quedar obligaciones pendientes de cumplir por las partes o en su defecto, la pérdida de competencia para liquidarlo unilateralmente, impidiendo la posibilidad de declararse las partes a paz y salvo respecto a las obligaciones adquiridas con la suscripción del contrato.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</si>
  <si>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</si>
  <si>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</si>
  <si>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</si>
  <si>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</si>
  <si>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</si>
  <si>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</si>
  <si>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</si>
  <si>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</si>
  <si>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</si>
  <si>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</si>
  <si>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</si>
  <si>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</si>
  <si>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</si>
  <si>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</si>
  <si>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</si>
  <si>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</si>
  <si>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</si>
  <si>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</si>
  <si>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</si>
  <si>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H1-Denuncia2021-226968-82111-D.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</si>
  <si>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H2-Denuncia2021-226968-82111-D.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</si>
  <si>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H3-Denuncia2021-226968-82111-D.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</si>
  <si>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</si>
  <si>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</si>
  <si>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</si>
  <si>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</si>
  <si>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</si>
  <si>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</si>
  <si>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</si>
  <si>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</si>
  <si>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</si>
  <si>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</si>
  <si>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</si>
  <si>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</si>
  <si>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</si>
  <si>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</si>
  <si>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</si>
  <si>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</si>
  <si>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</si>
  <si>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</si>
  <si>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</si>
  <si>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</si>
  <si>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</si>
  <si>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</si>
  <si>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</si>
  <si>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</si>
  <si>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</si>
  <si>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</si>
  <si>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</si>
  <si>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</si>
  <si>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</si>
  <si>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</si>
  <si>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</si>
  <si>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</si>
  <si>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</si>
  <si>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</si>
  <si>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</si>
  <si>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</si>
  <si>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</si>
  <si>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</si>
  <si>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</si>
  <si>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</si>
  <si>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</si>
  <si>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</si>
  <si>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</si>
  <si>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</si>
  <si>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H1-Denuncia2021-227748-82111-D.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</si>
  <si>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DENUNCIA 2021-227748-82111-D</t>
  </si>
  <si>
    <t>Denuncia 2021-227748-82111-D - Predio ubicado entre las carreras 13 y 14 y la calle 25 en la ciudad de Girardot - Cundinamarca</t>
  </si>
  <si>
    <t>SF-DEO-DTE</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</si>
  <si>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</si>
  <si>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</si>
  <si>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</si>
  <si>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</si>
  <si>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</si>
  <si>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</si>
  <si>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</si>
  <si>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</si>
  <si>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</si>
  <si>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</si>
  <si>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</si>
  <si>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SEP-GGP2-SG</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</si>
  <si>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</si>
  <si>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</si>
  <si>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</si>
  <si>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</si>
  <si>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</si>
  <si>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</si>
  <si>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</si>
  <si>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</si>
  <si>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</si>
  <si>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</si>
  <si>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</si>
  <si>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</si>
  <si>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</si>
  <si>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</si>
  <si>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</si>
  <si>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</si>
  <si>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</si>
  <si>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</si>
  <si>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</si>
  <si>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</si>
  <si>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</si>
  <si>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</si>
  <si>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 xml:space="preserve">GGP3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</si>
  <si>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</si>
  <si>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</si>
  <si>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</si>
  <si>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</si>
  <si>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</si>
  <si>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</si>
  <si>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</si>
  <si>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</si>
  <si>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</si>
  <si>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</si>
  <si>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</si>
  <si>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</si>
  <si>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</si>
  <si>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</si>
  <si>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</si>
  <si>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</si>
  <si>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</si>
  <si>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</si>
  <si>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</si>
  <si>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</si>
  <si>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</si>
  <si>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</si>
  <si>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</si>
  <si>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</si>
  <si>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</si>
  <si>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</si>
  <si>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</si>
  <si>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</si>
  <si>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</si>
  <si>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</si>
  <si>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</si>
  <si>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</si>
  <si>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</si>
  <si>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</si>
  <si>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</si>
  <si>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</si>
  <si>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</si>
  <si>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</si>
  <si>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</si>
  <si>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</si>
  <si>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</si>
  <si>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</si>
  <si>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</si>
  <si>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</si>
  <si>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</si>
  <si>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</si>
  <si>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</si>
  <si>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</si>
  <si>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</si>
  <si>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</si>
  <si>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</si>
  <si>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</si>
  <si>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</si>
  <si>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</si>
  <si>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</si>
  <si>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</si>
  <si>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</si>
  <si>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H2ACGuaviare. Modificaciones contractuales. Contrato 976 de 2021.
Se generan aprobaciones desde INVIAS sin los estudios y documentos previos suficientes que dan soporte a las modificaciones del contrato. De igual modo, no se hace rigurosa revisión de la información consignada a efectos de constar todos los cambios que pueda sufrir el contrato, según las necesidades propuestas por el contratista y la interventoría.
Los documentos revisados y (...) que se utilizaron como soporte a la Modificación Nro. 1 de 2021, no evidencian textual y claramente el sustento jurídico, técnico y presupuestal de la misma, mediante la cual se determinaron las razones por las cuales con el presupuesto asignado para la vigencia y las ejecuciones de obra programada, no fue posible lograr el cumplimiento de las metas de kilómetros pavimentados estipulados, y que por lo tanto, debió ser necesario recurrir al traslado de vigencia, más aún cuando ya se había solicitado una adición e igualmente se estaba en la posibilidad del uso del anticipo pactado en el contrato 976 de 2021.
Por último, (...) el documento MINFRA-MN-IN-12-FR-1 del 27 de diciembre de 2021, carece de la correspondiente firma de la Jefe de la Unidad Ejecutora, ante lo cual, sería imposible determinar el aval del documento soporte por parte del ordenador del gasto delegado, en este caso en la Gerente de Grandes Proyectos 2 de INVIAS.</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</si>
  <si>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</si>
  <si>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</si>
  <si>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</si>
  <si>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</si>
  <si>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</si>
  <si>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</si>
  <si>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</si>
  <si>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Reintegro de los recursos no invertidos en los contratos del alcance del convenio 1818 de 2020.</t>
  </si>
  <si>
    <t>Gestión ante Gobernación del Guaviare para el reintegro inmediato de los recursos no invertidos en el proyecto por el valor de $28.500.000,00.</t>
  </si>
  <si>
    <t xml:space="preserve">Soporte contable del reintegro de los recursos al tesoro público, que no fueron utilizados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</si>
  <si>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</si>
  <si>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 xml:space="preserve">Inclusión normativa en el Manual de Contratación, que obligue a documentar y exigir la devolución inmediata de recursos no comprometidos.  </t>
  </si>
  <si>
    <t>Incorporación normativa en Manual de Contratación (Convenios) del trámite inmediato de los recursos que no se comprometan en la ejecución de un proyecto.</t>
  </si>
  <si>
    <t xml:space="preserve">Normativa de devolución de recursos no comprometidos, en Manual de Contratación </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</si>
  <si>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</si>
  <si>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</si>
  <si>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</si>
  <si>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</si>
  <si>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</si>
  <si>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</si>
  <si>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</si>
  <si>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</si>
  <si>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</si>
  <si>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</si>
  <si>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</si>
  <si>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</si>
  <si>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</si>
  <si>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</si>
  <si>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</si>
  <si>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</si>
  <si>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</si>
  <si>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</si>
  <si>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</si>
  <si>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</si>
  <si>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</si>
  <si>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</si>
  <si>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</si>
  <si>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</si>
  <si>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</si>
  <si>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</si>
  <si>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</si>
  <si>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las de señalización.</t>
  </si>
  <si>
    <t>Incorporación de clausulado en los convenios marco y convenios interadministrativos de la normativa que obligue al ente territorial a tener como referente los Manuales de Contratación e interventoría del INVIAS,  documentando así la situación advertida  por la CGR.</t>
  </si>
  <si>
    <t>Minuta modelo con clausulado en convenios a celebrar</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</si>
  <si>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</si>
  <si>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</si>
  <si>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La incorporación en los convenios marco y convenios interadministrativos suscritos por el INVIAS con los entes territoriales, la inclusión de clausulado con la obligatoriedad para los entes territoriales de acoger en su contratación derivada los Manuales de Contratación e Interventoría del INVIAS, teniéndolos como referentes entre otros en el  cumplimiento de las  especificaciones técnicas contratadas y por ende el cumplimiento de la garantía de las obras, entre ellas, el ítem de cunetas, hombros de compactación o sobre ancho de compactación.</t>
  </si>
  <si>
    <t xml:space="preserve">
Incorporación de clausulado en los convenios marco y convenios interadministrativos de la normativa que obligue al ente territorial a tener como referente los Manuales de Contratación e Interventoría del INVIAS,  documentando así la situación advertida  por la CGR.</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</si>
  <si>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</si>
  <si>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</si>
  <si>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</si>
  <si>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</si>
  <si>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</si>
  <si>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 GGP2-SG</t>
  </si>
  <si>
    <t>SEP-SPSC-DJ</t>
  </si>
  <si>
    <t>DJ-SPSC</t>
  </si>
  <si>
    <t>SGI-DJ</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</si>
  <si>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</si>
  <si>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</si>
  <si>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</si>
  <si>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Falta de aplicación del principio de planeación estatal en relación con los documentos que dan soporte desde lo jurídico, técnico y presupuestal a la minuta de modificación 1 al contrato 976 de 2021. 
Falta de justificación en los documentos soporte de la modificación para el traslado entre vigencias.</t>
  </si>
  <si>
    <t xml:space="preserve">14 04 006   </t>
  </si>
  <si>
    <t xml:space="preserve">14 04 001   </t>
  </si>
  <si>
    <t xml:space="preserve">14 04 007   </t>
  </si>
  <si>
    <t xml:space="preserve">11 02 001   </t>
  </si>
  <si>
    <t>DTE-SEP</t>
  </si>
  <si>
    <t>SGC</t>
  </si>
  <si>
    <t>SUBDIRECCIÓN GESTIÓN CONTRACTUAL Y PROCESOS ADMINISTRATIVOS</t>
  </si>
  <si>
    <t>DJ-SGC</t>
  </si>
  <si>
    <t>GGP1-DTE-SMCN</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</si>
  <si>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</si>
  <si>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</si>
  <si>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</si>
  <si>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</si>
  <si>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</si>
  <si>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</si>
  <si>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</si>
  <si>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</si>
  <si>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</si>
  <si>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</si>
  <si>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H1Denuncia2021-216384-82111-D.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</si>
  <si>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Elaborar un modelo de minuta tipo de convenio interadministrativo, que le permita al Instituto, exigirle a los municipios la constitución de pólizas de cumplimiento, con el objetivo de que los supervisores tengan más herramientas de tipo jurídico para exigirle al municipio el cumplimiento de sus a obligaciones.</t>
  </si>
  <si>
    <t>Elaborar un modelo de minuta tipo de convenio interadministrativo, que le permita al Instituto, exigirle a los municipios la constitución de pólizas de cumplimiento.</t>
  </si>
  <si>
    <t>Minuta tipo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</si>
  <si>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</si>
  <si>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</si>
  <si>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</si>
  <si>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</si>
  <si>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</si>
  <si>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</si>
  <si>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</si>
  <si>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</si>
  <si>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</si>
  <si>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</si>
  <si>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</si>
  <si>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</si>
  <si>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</si>
  <si>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</si>
  <si>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</si>
  <si>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</si>
  <si>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1.</t>
  </si>
  <si>
    <t>Deficiencias en la revisión y control a los registros contables y la falta de capacitación del personal encargado de la contabilización, lo cual genera una incertidumbre en la cuenta 171014001 - Bienes de Uso Público en Servicio – Terrenos.</t>
  </si>
  <si>
    <t>Realizar reclasificación, si con base en la información recibida por el área responsable de la información, se establece que tiene porción de edificación.</t>
  </si>
  <si>
    <t>Registro contable</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</si>
  <si>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</si>
  <si>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</si>
  <si>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</si>
  <si>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</si>
  <si>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</si>
  <si>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</si>
  <si>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</si>
  <si>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</si>
  <si>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</si>
  <si>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</si>
  <si>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</si>
  <si>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</si>
  <si>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</si>
  <si>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</si>
  <si>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</si>
  <si>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</si>
  <si>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</si>
  <si>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</si>
  <si>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</si>
  <si>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</si>
  <si>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</si>
  <si>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</si>
  <si>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</si>
  <si>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</si>
  <si>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</si>
  <si>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</si>
  <si>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</si>
  <si>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</si>
  <si>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</si>
  <si>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</si>
  <si>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</si>
  <si>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1.</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</si>
  <si>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</si>
  <si>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</si>
  <si>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</si>
  <si>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
Acción 2.</t>
  </si>
  <si>
    <t>Realizar dos (2) sesiones de capacitaciones a los supervisores de los proyectos, respecto a los requisitos para solicitar vigencias futuras y constituir reservas presupuestales.</t>
  </si>
  <si>
    <t>Dos (2) sesiones de capacitaciones a los supervisores de los proyectos, respecto a los requisitos para solicitar vigencias futuras y constituir reservas presupuestales.</t>
  </si>
  <si>
    <t>Capacitación respecto a los requisitos para solicitar vigencias futuras y constituir reservas presupuestales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</si>
  <si>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</si>
  <si>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</si>
  <si>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</si>
  <si>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</si>
  <si>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</si>
  <si>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</si>
  <si>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</si>
  <si>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</si>
  <si>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</si>
  <si>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</si>
  <si>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</si>
  <si>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</si>
  <si>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</si>
  <si>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</si>
  <si>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</si>
  <si>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</si>
  <si>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</si>
  <si>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</si>
  <si>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</si>
  <si>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</si>
  <si>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</si>
  <si>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</si>
  <si>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</si>
  <si>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</si>
  <si>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</si>
  <si>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</si>
  <si>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</si>
  <si>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</si>
  <si>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</si>
  <si>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</si>
  <si>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H16AF2021. Desarrollo de la gestión predial a cargo del contratista en concordancia con lo estipulado en el contrato 1617 de 2020.
Se presenta retraso en el desarrollo de las actividades prediales, por parte del contratista toda vez que según el cronograma de gestión predial se estableció que, para el 31 de marzo del 2022, se tendría culminado el 100% de la adquisición predial para los casos en donde se haya adelantado enajenación voluntaria. Pese a lo anterior, a corte de febrero de del 2022, con base en la información reportada por el INVIAS no se cuenta con ningún informe valuatorio, y, por ende, ningún proceso de negociación finalizado al 100 %, negociación la cual finiquita con los respectivos predios registrados a nombre del Instituto. Es de señalar, que, según lo pactado a nivel contractual, el contrato 1617 de 2020 finaliza su ejecución el 31 de julio de 2022.</t>
  </si>
  <si>
    <t>Deficiencias en el cumplimiento de las actividades prediales en concordancia con los tiempos establecidos en el cronograma de gestión predial, aprobado por la interventoría.</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</si>
  <si>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</si>
  <si>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</si>
  <si>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Solicitar un informe de seguimiento sobre la ejecución del contrato, en el que se evidencie la presentación del cronograma predial.</t>
  </si>
  <si>
    <t>Informe de seguimiento sobre la ejecución del contrato, en el que se evidencie la presentación del cronograma predial.</t>
  </si>
  <si>
    <t>Informe de seguimiento</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</si>
  <si>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1.</t>
  </si>
  <si>
    <t>Inobservancia de lo establecido en el anexo técnico 1 del contrato, el cual expresamente indica que se deben priorizar las actividades de mejoramiento mediante la construcción de la nueva vía Valledupar - La Paz, sobre las actividades de mantenimiento y rehabilitación.</t>
  </si>
  <si>
    <t>Adicionar los recursos necesarios para garantizar la culminación de las obras de construcción de la nueva vía Valledupar - La Paz, con el fin de tener los recursos para dar cumplimiento a lo establecido en el anexo técnico.</t>
  </si>
  <si>
    <t>Adición del contrato 1617 de 2020.</t>
  </si>
  <si>
    <t xml:space="preserve"> Minuta de adición de recursos </t>
  </si>
  <si>
    <t>H18AF2021. Priorización de recursos asignados para la ejecución de las obras objeto del contrato 1617 de 2020.
Durante la ejecución del Contrato de obra 1617 de 2020 se priorizaron recursos para obras de rehabilitación y mantenimiento, excluyendo de la adición realizada asignación de recursos para algunas obras requeridas con el fin de culminar la construcción de la vía nueva Valledupar – La Paz.
No se evidencia la aprobación de parte del INVIAS de la adición 2 al contrato 1617 de 2020, por tanto, actualmente no se tiene certeza que se cuente con la disponibilidad de recursos para adicionar el contrato, de tal forma que se permita garantizar la culminación de las obras de construcción de la nueva vía.
Acción 2.</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</si>
  <si>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</si>
  <si>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</si>
  <si>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</si>
  <si>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</si>
  <si>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</si>
  <si>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</si>
  <si>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</si>
  <si>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</si>
  <si>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</si>
  <si>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</si>
  <si>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Solicitar un informe de seguimiento sobre la ejecución del contrato, en el que se evidencie la presentación del plan de contingencia solicitado por la interventoría.</t>
  </si>
  <si>
    <t>Informe de seguimiento sobre la ejecución del contrato, en el que se evidencie la presentación del plan de contingencia solicitado por la interventoría.</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</si>
  <si>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</si>
  <si>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</si>
  <si>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</si>
  <si>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Solicitar una visita e informe a la Subdirección de Reglamentación Técnica e Innovación, respecto de la falla geológica que afecta al proyecto.</t>
  </si>
  <si>
    <t>Visita e informe de la Subdirección de Reglamentación Técnica e Innovación, respecto de la falla geológica que afecta al proyecto.</t>
  </si>
  <si>
    <t>Acta de visita e informe</t>
  </si>
  <si>
    <t>SDJ-SF</t>
  </si>
  <si>
    <t>SEP-GGP4-SG</t>
  </si>
  <si>
    <t>SVR-GGP1-GGPT</t>
  </si>
  <si>
    <t>SA-PSCN</t>
  </si>
  <si>
    <t>SEP-DTE</t>
  </si>
  <si>
    <t>SF-DJ</t>
  </si>
  <si>
    <t>SVR-(DT-MET)-GGPT</t>
  </si>
  <si>
    <t>GGP4-SGC</t>
  </si>
  <si>
    <t>PSCN</t>
  </si>
  <si>
    <t>PROGRAMA DE SEGURIDAD EN CARRETERAS NACIONALES</t>
  </si>
  <si>
    <t>AF2021</t>
  </si>
  <si>
    <t>Auditoría Financiera 2021 (AF2021)</t>
  </si>
  <si>
    <t>18 01 002</t>
  </si>
  <si>
    <t>18 01 100</t>
  </si>
  <si>
    <t>18 01 003</t>
  </si>
  <si>
    <t>18 02 100</t>
  </si>
  <si>
    <t>17 04 003</t>
  </si>
  <si>
    <t>14 01 014</t>
  </si>
  <si>
    <t>14 06 100</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</si>
  <si>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</si>
  <si>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</si>
  <si>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</si>
  <si>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</si>
  <si>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</si>
  <si>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</si>
  <si>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</si>
  <si>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</si>
  <si>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</si>
  <si>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</si>
  <si>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</si>
  <si>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</si>
  <si>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</si>
  <si>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</si>
  <si>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</si>
  <si>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</si>
  <si>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</si>
  <si>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</si>
  <si>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</si>
  <si>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</si>
  <si>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</si>
  <si>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</si>
  <si>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</si>
  <si>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</si>
  <si>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</si>
  <si>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</si>
  <si>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</si>
  <si>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</si>
  <si>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</si>
  <si>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</si>
  <si>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</si>
  <si>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</si>
  <si>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</si>
  <si>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</si>
  <si>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</si>
  <si>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</si>
  <si>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Hacer seguimiento a los requerimientos efectuados al Departamento de Nariño y la firma interventora Consorcio Barbacoas 2014, mediante oficios SVR 48963 y SVR 48961 del 22/08/2022 relacionados con las acciones previstas para la recuperación del recurso público.
</t>
  </si>
  <si>
    <t>Informe de seguimiento a los requerimientos efectuados al Departamento de Nariño y al Consorcio Barbacoas 2014.
(Presentación a la Dirección Jurídica de INVIAS del informe para inicio de acción de controversias contractuales, si al término del plazo concedido al Ente Territorial  y al interventor no se recibe respuesta).</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</si>
  <si>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</si>
  <si>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</si>
  <si>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</si>
  <si>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</si>
  <si>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</si>
  <si>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</si>
  <si>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</si>
  <si>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</si>
  <si>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t>
  </si>
  <si>
    <t>Desarrollar un Acuerdo de Nivel de Servicio, que abarque estos temas.</t>
  </si>
  <si>
    <t>Elaboración del Acuerdo de Nivel de Servicio.</t>
  </si>
  <si>
    <t>Acuerdo de Nivel de Servicio</t>
  </si>
  <si>
    <t>DEO 
(Dirección de Ejecución y Operación) y GSCP 
(Gerencia de Seguimiento y Control Presupuestal)</t>
  </si>
  <si>
    <t>Acción 2.
Desarrollar un Acuerdo de Nivel de Servicio, que abarque estos temas.</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</si>
  <si>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</si>
  <si>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Acción 2.</t>
  </si>
  <si>
    <t>Socialización con las Subdirecciones y Grupos Internos de trabajo de cada una de las dependencias de la guía “EDEPI-GUI-1”.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</si>
  <si>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</si>
  <si>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Acción 2.</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</si>
  <si>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</si>
  <si>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</si>
  <si>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</si>
  <si>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</si>
  <si>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</si>
  <si>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</si>
  <si>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</si>
  <si>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</si>
  <si>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</si>
  <si>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</si>
  <si>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SVR-DTE</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</si>
  <si>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</si>
  <si>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</si>
  <si>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</si>
  <si>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</si>
  <si>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</si>
  <si>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</si>
  <si>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</si>
  <si>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</si>
  <si>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</si>
  <si>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</si>
  <si>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</si>
  <si>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</si>
  <si>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</si>
  <si>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</si>
  <si>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</si>
  <si>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</si>
  <si>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</si>
  <si>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</si>
  <si>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</si>
  <si>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</si>
  <si>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</si>
  <si>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</si>
  <si>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</si>
  <si>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</si>
  <si>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</si>
  <si>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</si>
  <si>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SS-SG-SA-SMF</t>
  </si>
  <si>
    <t>SG-SA-SMF-TerritorialCUN</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</si>
  <si>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</si>
  <si>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</si>
  <si>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</si>
  <si>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</si>
  <si>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</si>
  <si>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Mesa de trabajo con la ANI para coordinar y articular las respuestas a los contratistas y municipios en obras financiadas con recursos del Sistema General de Regalías; cuando las vías terciarias empalmen con vías nacionales concesionadas.</t>
  </si>
  <si>
    <t>Acta de mesa de trabajo</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</si>
  <si>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</si>
  <si>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</si>
  <si>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</si>
  <si>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</si>
  <si>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</si>
  <si>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</si>
  <si>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</si>
  <si>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</si>
  <si>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</si>
  <si>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</si>
  <si>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</si>
  <si>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</si>
  <si>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</si>
  <si>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Mesa de trabajo con la ANI.</t>
  </si>
  <si>
    <t xml:space="preserve">Administrativo
(Beneficio de auditoría)
</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</si>
  <si>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</si>
  <si>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</si>
  <si>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</si>
  <si>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</si>
  <si>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Administrativo con presunta connotación disciplinaria, presunta penal y otra incidencia que será comunicada a la Dirección de Impuestos y Aduanas Nacionales -DIAN.</t>
  </si>
  <si>
    <t xml:space="preserve">Aplicación del Manual de Contratación – INVIAS - Capítulo VI. ETAPA POSTCONTRACTUAL numeral 26. LIQUIDACION DEL CONTRATO:                                                                                                                    “La liquidación es el acto por el cual se finiquita la relación contractual y deberá constar en acta suscrita por las mismas partes que firmaron el contrato o por delegados expresamente facultados para ello. También en esta etapa las partes acordarán los ajustes, revisiones y reconocimientos a que haya lugar. En el acta de liquidación constarán los acuerdos, conciliaciones y transacciones a que llegaren las partes para poner fin a las divergencias presentadas y poder declararse a paz y salvo”. </t>
  </si>
  <si>
    <t>Realizar una nota aclaratoria en el acta de liquidación del convenio 1234 de 2017, advirtiendo la vigencia que presentan las garantías contractuales en cuanto al amparo de estabilidad de las obras en los contratos de obra derivados del convenio y suscritos por la Gobernación de Antioquia.</t>
  </si>
  <si>
    <t>Acta de liquidación del convenio 1234 de 2017</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</si>
  <si>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</si>
  <si>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</si>
  <si>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</si>
  <si>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</si>
  <si>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</si>
  <si>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</si>
  <si>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</si>
  <si>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</si>
  <si>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</si>
  <si>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</si>
  <si>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</si>
  <si>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Administrativo con presunta incidencia disciplinaria y
fiscal</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</si>
  <si>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</si>
  <si>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</si>
  <si>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</si>
  <si>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</si>
  <si>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</si>
  <si>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</si>
  <si>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Administrativo con presunta incidencia disciplinaria e
indagación preliminar</t>
  </si>
  <si>
    <t>H5ACQuibdó-Medellín. Calidad de las obras. Contrato de obra 1456 de 2017.
En la ejecución del contrato 1456 de 2017, se presentan daños en el pavimento en forma de grietas de más de 6 mm perpendiculares al sentido del tráfico, en 12 sitios identificados, las cuales causan saltaduras y escalonamientos afectando la transitabilidad y durabilidad del pavimento.</t>
  </si>
  <si>
    <t>Deficiencias tanto en la ejecución de los trabajos por parte del contratista, como en los controles por parte de la interventoría y/o situaciones hidrológicas no detectadas en la ejecución de las obras y deficiencia en los mecanismos de control interno.</t>
  </si>
  <si>
    <t>Plan de reparación por parte del contratista donde indicaran actividades de mejora de los 12 puntos.</t>
  </si>
  <si>
    <t xml:space="preserve"> Informe final de Interventoría con registro fotográfico que evidencia la rehabilitación de los 12 puntos</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</si>
  <si>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</si>
  <si>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</si>
  <si>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</si>
  <si>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</si>
  <si>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</si>
  <si>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</si>
  <si>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</si>
  <si>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</si>
  <si>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</si>
  <si>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</si>
  <si>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</si>
  <si>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</si>
  <si>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</si>
  <si>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Nombre: JUAN ALFONSO LATORRE URIZA</t>
  </si>
  <si>
    <t>Director General</t>
  </si>
  <si>
    <t>Correo electrónico: jalatorre@invias.gov.co</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</si>
  <si>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</si>
  <si>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</si>
  <si>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</si>
  <si>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</si>
  <si>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</si>
  <si>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</si>
  <si>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Implementar Plan de rehabilitación de los 12 puntos, teniendo en cuenta que el contrato se encuentra en ejecución y se cuenta con el Plan de Calidad de la interventoría el respectivo seguimiento.</t>
  </si>
  <si>
    <t>Instalación de postes de referencia, según el alcance del contrato.</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</si>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</sst>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Red]0"/>
    <numFmt numFmtId="165" formatCode="yyyy\-mm\-dd;@"/>
    <numFmt numFmtId="166" formatCode="0&quot;%&quot;"/>
    <numFmt numFmtId="167" formatCode="yyyy/mm/dd;@"/>
    <numFmt numFmtId="168" formatCode="0.0&quot;%&quot;"/>
    <numFmt numFmtId="169" formatCode="yyyy/mm/dd"/>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10"/>
      <color theme="0"/>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10"/>
      <name val="Arial"/>
      <family val="2"/>
    </font>
    <font>
      <sz val="9"/>
      <color indexed="81"/>
      <name val="Tahoma"/>
      <family val="2"/>
    </font>
    <font>
      <b/>
      <sz val="10"/>
      <color theme="0"/>
      <name val="Arial"/>
      <family val="2"/>
    </font>
  </fonts>
  <fills count="14">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s>
  <borders count="29">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249977111117893"/>
      </left>
      <right/>
      <top style="hair">
        <color theme="0" tint="-0.249977111117893"/>
      </top>
      <bottom style="hair">
        <color theme="0" tint="-0.249977111117893"/>
      </bottom>
      <diagonal/>
    </border>
  </borders>
  <cellStyleXfs count="33">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0" fontId="7" fillId="0" borderId="0"/>
    <xf numFmtId="0" fontId="5" fillId="0" borderId="0"/>
    <xf numFmtId="9"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7" fillId="0" borderId="0">
      <alignment vertical="top"/>
    </xf>
    <xf numFmtId="0" fontId="2" fillId="0" borderId="0"/>
    <xf numFmtId="0" fontId="2" fillId="0" borderId="0">
      <alignment vertical="top"/>
    </xf>
    <xf numFmtId="0" fontId="7" fillId="0" borderId="0"/>
    <xf numFmtId="9" fontId="2" fillId="0" borderId="0" applyFont="0" applyFill="0" applyBorder="0" applyAlignment="0" applyProtection="0"/>
    <xf numFmtId="43" fontId="7" fillId="0" borderId="0" applyFont="0" applyFill="0" applyBorder="0" applyAlignment="0" applyProtection="0"/>
    <xf numFmtId="0" fontId="2" fillId="0" borderId="0"/>
    <xf numFmtId="9" fontId="2" fillId="0" borderId="0" applyFont="0" applyFill="0" applyBorder="0" applyAlignment="0" applyProtection="0"/>
    <xf numFmtId="0" fontId="31" fillId="0" borderId="0"/>
    <xf numFmtId="0" fontId="1" fillId="0" borderId="0"/>
  </cellStyleXfs>
  <cellXfs count="188">
    <xf numFmtId="0" fontId="0" fillId="0" borderId="0" xfId="0"/>
    <xf numFmtId="0" fontId="6" fillId="0" borderId="0" xfId="0" applyFont="1" applyAlignment="1">
      <alignment horizontal="justify" vertical="center"/>
    </xf>
    <xf numFmtId="0" fontId="6" fillId="0" borderId="0" xfId="0" applyFont="1"/>
    <xf numFmtId="165" fontId="6" fillId="0" borderId="0" xfId="0" applyNumberFormat="1" applyFont="1"/>
    <xf numFmtId="0" fontId="6" fillId="0" borderId="2" xfId="0" applyFont="1" applyBorder="1"/>
    <xf numFmtId="165" fontId="6" fillId="0" borderId="2" xfId="0" applyNumberFormat="1" applyFont="1" applyBorder="1"/>
    <xf numFmtId="0" fontId="6" fillId="3" borderId="0" xfId="0" applyFont="1" applyFill="1"/>
    <xf numFmtId="0" fontId="6" fillId="0" borderId="5" xfId="0" applyFont="1" applyBorder="1"/>
    <xf numFmtId="0" fontId="6" fillId="0" borderId="5" xfId="0" applyFont="1" applyBorder="1" applyAlignment="1">
      <alignment horizontal="justify" vertical="center"/>
    </xf>
    <xf numFmtId="0" fontId="6" fillId="0" borderId="7" xfId="0" applyFont="1" applyBorder="1"/>
    <xf numFmtId="0" fontId="0" fillId="0" borderId="0" xfId="0" applyAlignment="1">
      <alignment horizontal="center"/>
    </xf>
    <xf numFmtId="0" fontId="0" fillId="2" borderId="0" xfId="0" applyFill="1"/>
    <xf numFmtId="0" fontId="20" fillId="2" borderId="0" xfId="0" applyFont="1" applyFill="1" applyAlignment="1">
      <alignment horizontal="center" vertical="center"/>
    </xf>
    <xf numFmtId="0" fontId="0" fillId="2" borderId="0" xfId="0" applyFill="1" applyAlignment="1">
      <alignment horizontal="center"/>
    </xf>
    <xf numFmtId="0" fontId="6" fillId="0" borderId="0" xfId="0" applyFont="1" applyAlignment="1">
      <alignment horizontal="center" wrapText="1"/>
    </xf>
    <xf numFmtId="0" fontId="0" fillId="0" borderId="0" xfId="0" applyAlignment="1">
      <alignment horizontal="center" wrapText="1"/>
    </xf>
    <xf numFmtId="0" fontId="7" fillId="0" borderId="0" xfId="0" applyFont="1"/>
    <xf numFmtId="0" fontId="6" fillId="0" borderId="0" xfId="0" applyFont="1" applyAlignment="1">
      <alignment horizontal="justify" vertical="center" wrapText="1"/>
    </xf>
    <xf numFmtId="0" fontId="0" fillId="0" borderId="0" xfId="0" applyAlignment="1">
      <alignment horizontal="justify" vertical="center" wrapText="1"/>
    </xf>
    <xf numFmtId="0" fontId="22" fillId="2" borderId="0" xfId="0" applyFont="1" applyFill="1"/>
    <xf numFmtId="0" fontId="8" fillId="0" borderId="6" xfId="0" applyFont="1" applyBorder="1"/>
    <xf numFmtId="0" fontId="8" fillId="0" borderId="7" xfId="0" applyFont="1" applyBorder="1"/>
    <xf numFmtId="9" fontId="16" fillId="0" borderId="0" xfId="14" applyFont="1" applyFill="1" applyBorder="1"/>
    <xf numFmtId="0" fontId="16" fillId="0" borderId="0" xfId="0" applyFont="1"/>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18" xfId="0" applyFont="1" applyBorder="1" applyAlignment="1">
      <alignment horizontal="center" vertical="center"/>
    </xf>
    <xf numFmtId="0" fontId="19" fillId="0" borderId="19" xfId="0" applyFont="1" applyBorder="1" applyAlignment="1">
      <alignment vertical="center"/>
    </xf>
    <xf numFmtId="0" fontId="19" fillId="0" borderId="21" xfId="0" applyFont="1" applyBorder="1" applyAlignment="1">
      <alignment vertical="center"/>
    </xf>
    <xf numFmtId="0" fontId="19" fillId="0" borderId="7" xfId="0" applyFont="1" applyBorder="1"/>
    <xf numFmtId="0" fontId="19" fillId="0" borderId="13" xfId="0" applyFont="1" applyBorder="1"/>
    <xf numFmtId="0" fontId="26" fillId="0" borderId="12" xfId="0" applyFont="1" applyBorder="1" applyAlignment="1">
      <alignment horizontal="center" vertical="center"/>
    </xf>
    <xf numFmtId="9" fontId="26" fillId="0" borderId="0" xfId="14" applyFont="1"/>
    <xf numFmtId="0" fontId="26" fillId="0" borderId="0" xfId="0" applyFont="1"/>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Alignment="1">
      <alignment horizontal="center"/>
    </xf>
    <xf numFmtId="0" fontId="26" fillId="2" borderId="0" xfId="0" applyFont="1" applyFill="1" applyAlignment="1">
      <alignment horizontal="center"/>
    </xf>
    <xf numFmtId="0" fontId="6" fillId="0" borderId="0" xfId="0" applyFont="1" applyAlignment="1">
      <alignment horizontal="center" vertical="center"/>
    </xf>
    <xf numFmtId="0" fontId="19" fillId="0" borderId="0" xfId="0" applyFont="1" applyAlignment="1">
      <alignment horizontal="center" vertical="center"/>
    </xf>
    <xf numFmtId="0" fontId="16" fillId="2" borderId="0" xfId="0" applyFont="1" applyFill="1" applyAlignment="1">
      <alignment horizontal="center" vertical="center"/>
    </xf>
    <xf numFmtId="0" fontId="26" fillId="2" borderId="0" xfId="0" applyFont="1" applyFill="1" applyAlignment="1">
      <alignment horizontal="center" vertical="center"/>
    </xf>
    <xf numFmtId="0" fontId="22" fillId="2" borderId="11" xfId="0" applyFont="1" applyFill="1" applyBorder="1"/>
    <xf numFmtId="0" fontId="22" fillId="2" borderId="0" xfId="0" applyFont="1" applyFill="1" applyAlignment="1">
      <alignment horizontal="center"/>
    </xf>
    <xf numFmtId="0" fontId="16" fillId="2" borderId="0" xfId="0" applyFont="1" applyFill="1"/>
    <xf numFmtId="0" fontId="16" fillId="2" borderId="5" xfId="0" applyFont="1" applyFill="1" applyBorder="1"/>
    <xf numFmtId="0" fontId="26" fillId="2" borderId="0" xfId="0" applyFont="1" applyFill="1"/>
    <xf numFmtId="0" fontId="18" fillId="8" borderId="26" xfId="0" applyFont="1" applyFill="1" applyBorder="1" applyAlignment="1">
      <alignment horizontal="center" vertical="center" wrapText="1"/>
    </xf>
    <xf numFmtId="0" fontId="18" fillId="9" borderId="26" xfId="0" applyFont="1" applyFill="1" applyBorder="1" applyAlignment="1">
      <alignment horizontal="center" vertical="center" wrapText="1"/>
    </xf>
    <xf numFmtId="9" fontId="18" fillId="8" borderId="26" xfId="14" applyFont="1" applyFill="1" applyBorder="1" applyAlignment="1">
      <alignment horizontal="center" vertical="center" wrapText="1"/>
    </xf>
    <xf numFmtId="0" fontId="6" fillId="10" borderId="26" xfId="0" applyFont="1" applyFill="1" applyBorder="1" applyAlignment="1">
      <alignment horizontal="center" vertical="center" wrapText="1"/>
    </xf>
    <xf numFmtId="165" fontId="6" fillId="10" borderId="26" xfId="0" applyNumberFormat="1" applyFont="1" applyFill="1" applyBorder="1" applyAlignment="1">
      <alignment horizontal="center" vertical="center" wrapText="1"/>
    </xf>
    <xf numFmtId="0" fontId="16" fillId="10" borderId="26" xfId="0" applyFont="1" applyFill="1" applyBorder="1" applyAlignment="1">
      <alignment horizontal="center" vertical="center" wrapText="1"/>
    </xf>
    <xf numFmtId="0" fontId="16" fillId="2" borderId="5" xfId="0" applyFont="1" applyFill="1" applyBorder="1" applyAlignment="1">
      <alignment horizontal="center" vertical="center"/>
    </xf>
    <xf numFmtId="0" fontId="24" fillId="7" borderId="22" xfId="0" applyFont="1" applyFill="1" applyBorder="1" applyAlignment="1">
      <alignment horizontal="center" vertical="center"/>
    </xf>
    <xf numFmtId="0" fontId="7" fillId="11" borderId="22" xfId="0" applyFont="1" applyFill="1" applyBorder="1" applyAlignment="1">
      <alignment horizontal="center" vertical="center"/>
    </xf>
    <xf numFmtId="0" fontId="7"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7" fillId="12" borderId="27" xfId="0" applyFont="1" applyFill="1" applyBorder="1" applyAlignment="1">
      <alignment horizontal="center" vertical="center"/>
    </xf>
    <xf numFmtId="0" fontId="7" fillId="0" borderId="27" xfId="0" applyFont="1" applyBorder="1" applyAlignment="1">
      <alignment horizontal="left" vertical="center" indent="1"/>
    </xf>
    <xf numFmtId="0" fontId="7" fillId="12" borderId="0" xfId="0" applyFont="1" applyFill="1" applyAlignment="1">
      <alignment horizontal="center" vertical="center"/>
    </xf>
    <xf numFmtId="0" fontId="7" fillId="0" borderId="0" xfId="0" applyFont="1" applyAlignment="1">
      <alignment horizontal="left" vertical="center" indent="1"/>
    </xf>
    <xf numFmtId="0" fontId="0" fillId="13" borderId="0" xfId="0" applyFill="1"/>
    <xf numFmtId="0" fontId="16" fillId="0" borderId="0" xfId="0" applyFont="1" applyAlignment="1">
      <alignment horizontal="center" vertical="center"/>
    </xf>
    <xf numFmtId="0" fontId="16" fillId="0" borderId="20" xfId="0" applyFont="1" applyBorder="1" applyAlignment="1">
      <alignment horizontal="center" vertical="center"/>
    </xf>
    <xf numFmtId="4" fontId="16" fillId="0" borderId="8" xfId="0" applyNumberFormat="1" applyFont="1" applyBorder="1" applyAlignment="1">
      <alignment horizontal="center" vertical="center"/>
    </xf>
    <xf numFmtId="10" fontId="19" fillId="6" borderId="8" xfId="14" applyNumberFormat="1" applyFont="1" applyFill="1" applyBorder="1" applyAlignment="1">
      <alignment horizontal="center" vertical="center"/>
    </xf>
    <xf numFmtId="10" fontId="19" fillId="5" borderId="8" xfId="14" applyNumberFormat="1" applyFont="1" applyFill="1" applyBorder="1" applyAlignment="1">
      <alignment horizontal="center" vertical="center"/>
    </xf>
    <xf numFmtId="10" fontId="19" fillId="2" borderId="0" xfId="14" applyNumberFormat="1" applyFont="1" applyFill="1" applyBorder="1" applyAlignment="1">
      <alignment horizontal="center" vertical="center"/>
    </xf>
    <xf numFmtId="10" fontId="19" fillId="6" borderId="8" xfId="18" applyNumberFormat="1" applyFont="1" applyFill="1" applyBorder="1" applyAlignment="1">
      <alignment horizontal="center" vertical="center"/>
    </xf>
    <xf numFmtId="10" fontId="19" fillId="4" borderId="8" xfId="18" applyNumberFormat="1" applyFont="1" applyFill="1" applyBorder="1" applyAlignment="1">
      <alignment horizontal="center" vertical="center"/>
    </xf>
    <xf numFmtId="10" fontId="19" fillId="4" borderId="8" xfId="14" applyNumberFormat="1" applyFont="1" applyFill="1" applyBorder="1" applyAlignment="1">
      <alignment horizontal="center" vertical="center"/>
    </xf>
    <xf numFmtId="0" fontId="7" fillId="11" borderId="0" xfId="0" applyFont="1" applyFill="1" applyAlignment="1">
      <alignment horizontal="center" vertical="center"/>
    </xf>
    <xf numFmtId="0" fontId="7" fillId="2" borderId="22" xfId="0" applyFont="1" applyFill="1" applyBorder="1" applyAlignment="1">
      <alignment horizontal="left" vertical="center" indent="1"/>
    </xf>
    <xf numFmtId="0" fontId="27" fillId="0" borderId="0" xfId="0" applyFont="1" applyAlignment="1">
      <alignment horizontal="center" vertical="center" wrapText="1"/>
    </xf>
    <xf numFmtId="0" fontId="18" fillId="0" borderId="0" xfId="0" applyFont="1" applyAlignment="1">
      <alignment horizontal="center" vertical="center"/>
    </xf>
    <xf numFmtId="0" fontId="24" fillId="0" borderId="0" xfId="0" applyFont="1" applyAlignment="1">
      <alignment horizontal="center" vertical="center"/>
    </xf>
    <xf numFmtId="0" fontId="27" fillId="0" borderId="0" xfId="0" applyFont="1" applyAlignment="1">
      <alignment horizontal="center" vertical="center"/>
    </xf>
    <xf numFmtId="0" fontId="6" fillId="0" borderId="26" xfId="0" applyFont="1" applyBorder="1" applyAlignment="1">
      <alignment horizontal="center" vertical="center" wrapText="1"/>
    </xf>
    <xf numFmtId="0" fontId="16" fillId="0" borderId="26"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26" xfId="0" applyFont="1" applyBorder="1" applyAlignment="1">
      <alignment horizontal="justify" vertical="center" wrapText="1"/>
    </xf>
    <xf numFmtId="0" fontId="6" fillId="0" borderId="26" xfId="0" applyFont="1" applyBorder="1" applyAlignment="1" applyProtection="1">
      <alignment horizontal="center" vertical="center" wrapText="1"/>
      <protection locked="0"/>
    </xf>
    <xf numFmtId="167" fontId="6" fillId="0" borderId="26" xfId="0" applyNumberFormat="1" applyFont="1" applyBorder="1" applyAlignment="1" applyProtection="1">
      <alignment horizontal="center" vertical="center" wrapText="1"/>
      <protection locked="0"/>
    </xf>
    <xf numFmtId="164" fontId="16" fillId="0" borderId="24" xfId="0" applyNumberFormat="1" applyFont="1" applyBorder="1" applyAlignment="1">
      <alignment horizontal="center" vertical="center" wrapText="1"/>
    </xf>
    <xf numFmtId="0" fontId="16" fillId="0" borderId="26" xfId="0" applyFont="1" applyBorder="1" applyAlignment="1" applyProtection="1">
      <alignment horizontal="center" vertical="center" wrapText="1"/>
      <protection locked="0"/>
    </xf>
    <xf numFmtId="0" fontId="16" fillId="0" borderId="24" xfId="0" applyFont="1" applyBorder="1" applyAlignment="1">
      <alignment horizontal="center" vertical="center" wrapText="1"/>
    </xf>
    <xf numFmtId="1" fontId="6" fillId="0" borderId="26" xfId="0" applyNumberFormat="1" applyFont="1" applyBorder="1" applyAlignment="1">
      <alignment horizontal="center" vertical="center" wrapText="1"/>
    </xf>
    <xf numFmtId="166" fontId="16" fillId="0" borderId="24" xfId="18" applyNumberFormat="1" applyFont="1" applyFill="1" applyBorder="1" applyAlignment="1">
      <alignment horizontal="center" vertical="center" wrapText="1"/>
    </xf>
    <xf numFmtId="1" fontId="16" fillId="0" borderId="24" xfId="0" applyNumberFormat="1" applyFont="1" applyBorder="1" applyAlignment="1">
      <alignment horizontal="center" vertical="center" wrapText="1"/>
    </xf>
    <xf numFmtId="0" fontId="21" fillId="0" borderId="24" xfId="0" applyFont="1" applyBorder="1" applyAlignment="1">
      <alignment horizontal="center" vertical="center" wrapText="1"/>
    </xf>
    <xf numFmtId="0" fontId="16" fillId="0" borderId="24" xfId="0" applyFont="1" applyBorder="1" applyAlignment="1">
      <alignment horizontal="center" vertical="center"/>
    </xf>
    <xf numFmtId="0" fontId="25" fillId="0" borderId="0" xfId="0" applyFont="1" applyAlignment="1">
      <alignment horizontal="center" vertical="center"/>
    </xf>
    <xf numFmtId="15" fontId="25" fillId="0" borderId="0" xfId="0" applyNumberFormat="1" applyFont="1" applyAlignment="1">
      <alignment horizontal="center" vertical="center"/>
    </xf>
    <xf numFmtId="0" fontId="20" fillId="0" borderId="0" xfId="0" applyFont="1" applyAlignment="1">
      <alignment horizontal="center" vertical="center"/>
    </xf>
    <xf numFmtId="0" fontId="6" fillId="0" borderId="26" xfId="0" applyFont="1" applyBorder="1" applyAlignment="1" applyProtection="1">
      <alignment horizontal="justify" vertical="center" wrapText="1"/>
      <protection locked="0"/>
    </xf>
    <xf numFmtId="0" fontId="16" fillId="0" borderId="24" xfId="0" applyFont="1" applyBorder="1" applyAlignment="1" applyProtection="1">
      <alignment horizontal="justify" vertical="center" wrapText="1"/>
      <protection locked="0"/>
    </xf>
    <xf numFmtId="167" fontId="16" fillId="0" borderId="24" xfId="0" applyNumberFormat="1" applyFont="1" applyBorder="1" applyAlignment="1" applyProtection="1">
      <alignment horizontal="center" vertical="center" wrapText="1"/>
      <protection locked="0"/>
    </xf>
    <xf numFmtId="167" fontId="6" fillId="0" borderId="24" xfId="0" applyNumberFormat="1" applyFont="1" applyBorder="1" applyAlignment="1" applyProtection="1">
      <alignment horizontal="center" vertical="center" wrapText="1"/>
      <protection locked="0"/>
    </xf>
    <xf numFmtId="0" fontId="6" fillId="0" borderId="24" xfId="0" applyFont="1" applyBorder="1" applyAlignment="1">
      <alignment horizontal="center" vertical="center" wrapText="1"/>
    </xf>
    <xf numFmtId="0" fontId="6" fillId="0" borderId="24" xfId="0" applyFont="1" applyBorder="1" applyAlignment="1">
      <alignment horizontal="justify" vertical="center" wrapText="1"/>
    </xf>
    <xf numFmtId="0" fontId="6" fillId="0" borderId="24" xfId="0" applyFont="1" applyBorder="1" applyAlignment="1" applyProtection="1">
      <alignment horizontal="justify" vertical="center" wrapText="1"/>
      <protection locked="0"/>
    </xf>
    <xf numFmtId="0" fontId="6" fillId="0" borderId="24" xfId="0" applyFont="1" applyBorder="1" applyAlignment="1" applyProtection="1">
      <alignment horizontal="center" vertical="center" wrapText="1"/>
      <protection locked="0"/>
    </xf>
    <xf numFmtId="0" fontId="16" fillId="0" borderId="24" xfId="0" applyFont="1" applyBorder="1" applyAlignment="1" applyProtection="1">
      <alignment horizontal="center" vertical="center" wrapText="1"/>
      <protection locked="0"/>
    </xf>
    <xf numFmtId="0" fontId="16" fillId="0" borderId="24" xfId="0" applyFont="1" applyBorder="1" applyAlignment="1">
      <alignment horizontal="justify" vertical="center" wrapText="1"/>
    </xf>
    <xf numFmtId="0" fontId="16" fillId="0" borderId="26" xfId="0" applyFont="1" applyBorder="1" applyAlignment="1" applyProtection="1">
      <alignment horizontal="justify" vertical="center" wrapText="1"/>
      <protection locked="0"/>
    </xf>
    <xf numFmtId="2" fontId="16" fillId="0" borderId="24" xfId="0" applyNumberFormat="1" applyFont="1" applyBorder="1" applyAlignment="1">
      <alignment horizontal="justify" vertical="center" wrapText="1"/>
    </xf>
    <xf numFmtId="166" fontId="16" fillId="0" borderId="24" xfId="14" applyNumberFormat="1" applyFont="1" applyFill="1" applyBorder="1" applyAlignment="1">
      <alignment horizontal="center" vertical="center" wrapText="1"/>
    </xf>
    <xf numFmtId="169" fontId="16" fillId="0" borderId="24" xfId="0" applyNumberFormat="1" applyFont="1" applyBorder="1" applyAlignment="1" applyProtection="1">
      <alignment horizontal="center" vertical="center" wrapText="1"/>
      <protection locked="0"/>
    </xf>
    <xf numFmtId="164" fontId="16" fillId="0" borderId="25" xfId="0" applyNumberFormat="1" applyFont="1" applyBorder="1" applyAlignment="1">
      <alignment horizontal="center" vertical="center" wrapText="1"/>
    </xf>
    <xf numFmtId="0" fontId="16" fillId="0" borderId="25" xfId="0" applyFont="1" applyBorder="1" applyAlignment="1">
      <alignment horizontal="center" vertical="center" wrapText="1"/>
    </xf>
    <xf numFmtId="0" fontId="6" fillId="0" borderId="25" xfId="0" applyFont="1" applyBorder="1" applyAlignment="1">
      <alignment horizontal="justify" vertical="center" wrapText="1"/>
    </xf>
    <xf numFmtId="0" fontId="6" fillId="0" borderId="25" xfId="0" applyFont="1" applyBorder="1" applyAlignment="1" applyProtection="1">
      <alignment horizontal="justify" vertical="center" wrapText="1"/>
      <protection locked="0"/>
    </xf>
    <xf numFmtId="0" fontId="6" fillId="0" borderId="25" xfId="0" applyFont="1" applyBorder="1" applyAlignment="1" applyProtection="1">
      <alignment horizontal="center" vertical="center" wrapText="1"/>
      <protection locked="0"/>
    </xf>
    <xf numFmtId="167" fontId="16" fillId="0" borderId="25" xfId="0" applyNumberFormat="1" applyFont="1" applyBorder="1" applyAlignment="1" applyProtection="1">
      <alignment horizontal="center" vertical="center" wrapText="1"/>
      <protection locked="0"/>
    </xf>
    <xf numFmtId="0" fontId="6" fillId="0" borderId="25" xfId="0" applyFont="1" applyBorder="1" applyAlignment="1">
      <alignment horizontal="center" vertical="center" wrapText="1"/>
    </xf>
    <xf numFmtId="0" fontId="16" fillId="0" borderId="25" xfId="0" applyFont="1" applyBorder="1" applyAlignment="1" applyProtection="1">
      <alignment horizontal="justify" vertical="center" wrapText="1"/>
      <protection locked="0"/>
    </xf>
    <xf numFmtId="0" fontId="16" fillId="0" borderId="25" xfId="0" applyFont="1" applyBorder="1" applyAlignment="1" applyProtection="1">
      <alignment horizontal="center" vertical="center" wrapText="1"/>
      <protection locked="0"/>
    </xf>
    <xf numFmtId="167" fontId="6" fillId="0" borderId="25" xfId="0" applyNumberFormat="1" applyFont="1" applyBorder="1" applyAlignment="1" applyProtection="1">
      <alignment horizontal="center" vertical="center" wrapText="1"/>
      <protection locked="0"/>
    </xf>
    <xf numFmtId="169" fontId="16" fillId="0" borderId="24" xfId="0" applyNumberFormat="1" applyFont="1" applyBorder="1" applyAlignment="1">
      <alignment horizontal="center" vertical="center" wrapText="1"/>
    </xf>
    <xf numFmtId="169" fontId="6" fillId="0" borderId="28" xfId="0" applyNumberFormat="1" applyFont="1" applyBorder="1" applyAlignment="1" applyProtection="1">
      <alignment horizontal="center" vertical="center" wrapText="1"/>
      <protection locked="0"/>
    </xf>
    <xf numFmtId="169" fontId="6" fillId="0" borderId="24" xfId="0" applyNumberFormat="1" applyFont="1" applyBorder="1" applyAlignment="1">
      <alignment horizontal="center" vertical="center" wrapText="1"/>
    </xf>
    <xf numFmtId="169" fontId="6" fillId="0" borderId="24" xfId="0" applyNumberFormat="1" applyFont="1" applyBorder="1" applyAlignment="1" applyProtection="1">
      <alignment horizontal="center" vertical="center" wrapText="1"/>
      <protection locked="0"/>
    </xf>
    <xf numFmtId="169" fontId="6" fillId="0" borderId="26" xfId="0" applyNumberFormat="1" applyFont="1" applyBorder="1" applyAlignment="1">
      <alignment horizontal="center" vertical="center" wrapText="1"/>
    </xf>
    <xf numFmtId="0" fontId="26" fillId="0" borderId="26" xfId="0" applyFont="1" applyBorder="1" applyAlignment="1">
      <alignment horizontal="center" vertical="center" wrapText="1"/>
    </xf>
    <xf numFmtId="0" fontId="16" fillId="0" borderId="26" xfId="0" applyFont="1" applyBorder="1" applyAlignment="1">
      <alignment horizontal="justify" vertical="center" wrapText="1"/>
    </xf>
    <xf numFmtId="1" fontId="6" fillId="0" borderId="26" xfId="0" applyNumberFormat="1" applyFont="1" applyBorder="1" applyAlignment="1">
      <alignment horizontal="justify" vertical="center" wrapText="1"/>
    </xf>
    <xf numFmtId="0" fontId="26" fillId="0" borderId="24" xfId="0" applyFont="1" applyBorder="1" applyAlignment="1">
      <alignment horizontal="center" vertical="center"/>
    </xf>
    <xf numFmtId="0" fontId="16" fillId="0" borderId="0" xfId="0" applyFont="1" applyAlignment="1">
      <alignment horizontal="center" vertical="center" wrapText="1"/>
    </xf>
    <xf numFmtId="9" fontId="6" fillId="0" borderId="24" xfId="0" applyNumberFormat="1" applyFont="1" applyBorder="1" applyAlignment="1">
      <alignment horizontal="center" vertical="center" wrapText="1"/>
    </xf>
    <xf numFmtId="0" fontId="6" fillId="0" borderId="24" xfId="1" applyFont="1" applyBorder="1" applyAlignment="1">
      <alignment horizontal="justify" vertical="center" wrapText="1"/>
    </xf>
    <xf numFmtId="0" fontId="16" fillId="0" borderId="24" xfId="1" applyFont="1" applyBorder="1" applyAlignment="1">
      <alignment horizontal="justify" vertical="center" wrapText="1"/>
    </xf>
    <xf numFmtId="0" fontId="16" fillId="0" borderId="24" xfId="1" applyFont="1" applyBorder="1" applyAlignment="1">
      <alignment horizontal="center" vertical="center" wrapText="1"/>
    </xf>
    <xf numFmtId="0" fontId="6" fillId="0" borderId="24" xfId="1" applyFont="1" applyBorder="1" applyAlignment="1">
      <alignment horizontal="center" vertical="center" wrapText="1"/>
    </xf>
    <xf numFmtId="169" fontId="6" fillId="0" borderId="24" xfId="1" applyNumberFormat="1" applyFont="1" applyBorder="1" applyAlignment="1">
      <alignment horizontal="center" vertical="center" wrapText="1"/>
    </xf>
    <xf numFmtId="167" fontId="6" fillId="0" borderId="24" xfId="1" applyNumberFormat="1" applyFont="1" applyBorder="1" applyAlignment="1">
      <alignment horizontal="justify" vertical="center" wrapText="1"/>
    </xf>
    <xf numFmtId="167" fontId="16" fillId="0" borderId="24" xfId="1" applyNumberFormat="1" applyFont="1" applyBorder="1" applyAlignment="1">
      <alignment horizontal="justify" vertical="center" wrapText="1"/>
    </xf>
    <xf numFmtId="49" fontId="6" fillId="0" borderId="24" xfId="1" applyNumberFormat="1" applyFont="1" applyBorder="1" applyAlignment="1">
      <alignment horizontal="center" vertical="center" wrapText="1"/>
    </xf>
    <xf numFmtId="168" fontId="16" fillId="0" borderId="24" xfId="14" applyNumberFormat="1" applyFont="1" applyFill="1" applyBorder="1" applyAlignment="1">
      <alignment horizontal="center" vertical="center" wrapText="1"/>
    </xf>
    <xf numFmtId="0" fontId="6" fillId="0" borderId="24" xfId="0" applyFont="1" applyBorder="1" applyAlignment="1">
      <alignment horizontal="justify" vertical="center"/>
    </xf>
    <xf numFmtId="0" fontId="21" fillId="0" borderId="24" xfId="0" applyFont="1" applyBorder="1" applyAlignment="1">
      <alignment horizontal="center" vertical="center"/>
    </xf>
    <xf numFmtId="9" fontId="16" fillId="0" borderId="24" xfId="0" applyNumberFormat="1" applyFont="1" applyBorder="1" applyAlignment="1">
      <alignment horizontal="center" vertical="center" wrapText="1"/>
    </xf>
    <xf numFmtId="169" fontId="16" fillId="0" borderId="24" xfId="15" applyNumberFormat="1" applyFont="1" applyBorder="1" applyAlignment="1">
      <alignment horizontal="center" vertical="center" wrapText="1"/>
    </xf>
    <xf numFmtId="0" fontId="28" fillId="0" borderId="0" xfId="0" applyFont="1"/>
    <xf numFmtId="0" fontId="16" fillId="0" borderId="24" xfId="15" applyFont="1" applyBorder="1" applyAlignment="1">
      <alignment horizontal="justify" vertical="center" wrapText="1"/>
    </xf>
    <xf numFmtId="0" fontId="16" fillId="0" borderId="24" xfId="15" applyFont="1" applyBorder="1" applyAlignment="1">
      <alignment horizontal="center" vertical="center" wrapText="1"/>
    </xf>
    <xf numFmtId="0" fontId="16" fillId="0" borderId="24" xfId="0" applyFont="1" applyBorder="1" applyAlignment="1">
      <alignment horizontal="left" vertical="center" wrapText="1"/>
    </xf>
    <xf numFmtId="169" fontId="16" fillId="0" borderId="24" xfId="0" applyNumberFormat="1" applyFont="1" applyBorder="1" applyAlignment="1">
      <alignment horizontal="center" vertical="center"/>
    </xf>
    <xf numFmtId="9" fontId="16" fillId="0" borderId="24" xfId="0" applyNumberFormat="1" applyFont="1" applyBorder="1" applyAlignment="1">
      <alignment horizontal="justify" vertical="center" wrapText="1"/>
    </xf>
    <xf numFmtId="169" fontId="16" fillId="0" borderId="24" xfId="1" applyNumberFormat="1" applyFont="1" applyBorder="1" applyAlignment="1">
      <alignment horizontal="center" vertical="center" wrapText="1"/>
    </xf>
    <xf numFmtId="0" fontId="16" fillId="0" borderId="24" xfId="0" applyFont="1" applyBorder="1" applyAlignment="1">
      <alignment horizontal="justify" vertical="center"/>
    </xf>
    <xf numFmtId="14" fontId="16" fillId="0" borderId="24" xfId="0" applyNumberFormat="1" applyFont="1" applyBorder="1" applyAlignment="1">
      <alignment horizontal="center" vertical="center" wrapText="1"/>
    </xf>
    <xf numFmtId="4" fontId="16" fillId="0" borderId="24" xfId="0" applyNumberFormat="1" applyFont="1" applyBorder="1" applyAlignment="1">
      <alignment horizontal="center"/>
    </xf>
    <xf numFmtId="0" fontId="16" fillId="0" borderId="24" xfId="0" applyFont="1" applyBorder="1"/>
    <xf numFmtId="0" fontId="22" fillId="0" borderId="0" xfId="0" applyFont="1"/>
    <xf numFmtId="0" fontId="33" fillId="2" borderId="0" xfId="0" applyFont="1" applyFill="1" applyAlignment="1">
      <alignment horizontal="center" vertical="center"/>
    </xf>
    <xf numFmtId="15" fontId="33" fillId="2" borderId="0" xfId="0" applyNumberFormat="1" applyFont="1" applyFill="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19" fillId="0" borderId="9" xfId="0" applyFont="1" applyBorder="1" applyAlignment="1">
      <alignment horizontal="center" vertical="center" wrapText="1"/>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0" xfId="0" applyFont="1" applyBorder="1" applyAlignment="1">
      <alignment horizontal="center" vertical="center"/>
    </xf>
    <xf numFmtId="0" fontId="19" fillId="0" borderId="6" xfId="0" applyFont="1" applyBorder="1" applyAlignment="1">
      <alignment horizontal="center" vertical="center"/>
    </xf>
    <xf numFmtId="0" fontId="19" fillId="0" borderId="1" xfId="0" applyFont="1" applyBorder="1" applyAlignment="1">
      <alignment horizontal="center" vertical="center"/>
    </xf>
    <xf numFmtId="0" fontId="8" fillId="0" borderId="24" xfId="0" applyFont="1" applyBorder="1" applyAlignment="1">
      <alignment horizontal="center" vertical="center" wrapText="1"/>
    </xf>
    <xf numFmtId="0" fontId="30" fillId="0" borderId="3" xfId="0" applyFont="1" applyBorder="1"/>
    <xf numFmtId="0" fontId="17" fillId="0" borderId="0" xfId="0" applyFont="1"/>
    <xf numFmtId="0" fontId="6" fillId="0" borderId="0" xfId="0" applyFont="1"/>
    <xf numFmtId="0" fontId="16" fillId="2" borderId="6" xfId="0" applyFont="1" applyFill="1" applyBorder="1" applyAlignment="1">
      <alignment horizontal="center"/>
    </xf>
    <xf numFmtId="0" fontId="16" fillId="2" borderId="7" xfId="0" applyFont="1" applyFill="1" applyBorder="1" applyAlignment="1">
      <alignment horizontal="center"/>
    </xf>
    <xf numFmtId="0" fontId="16" fillId="2" borderId="1" xfId="0" applyFont="1" applyFill="1" applyBorder="1" applyAlignment="1">
      <alignment horizontal="center"/>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16" fillId="0" borderId="0" xfId="0" applyFont="1" applyAlignment="1">
      <alignment horizontal="center"/>
    </xf>
    <xf numFmtId="0" fontId="6" fillId="0" borderId="0" xfId="0" applyFont="1" applyAlignment="1">
      <alignment horizontal="center"/>
    </xf>
    <xf numFmtId="0" fontId="8" fillId="0" borderId="0" xfId="0" applyFont="1" applyAlignment="1">
      <alignment horizontal="left"/>
    </xf>
    <xf numFmtId="0" fontId="19" fillId="0" borderId="6" xfId="0" applyFont="1" applyBorder="1" applyAlignment="1">
      <alignment horizontal="center"/>
    </xf>
    <xf numFmtId="0" fontId="8" fillId="0" borderId="7" xfId="0" applyFont="1" applyBorder="1" applyAlignment="1">
      <alignment horizontal="center"/>
    </xf>
    <xf numFmtId="0" fontId="6" fillId="0" borderId="0" xfId="0" applyFont="1" applyAlignment="1" applyProtection="1">
      <alignment horizontal="center"/>
      <protection locked="0"/>
    </xf>
    <xf numFmtId="0" fontId="8" fillId="0" borderId="23" xfId="0" applyFont="1" applyBorder="1" applyAlignment="1" applyProtection="1">
      <alignment horizontal="center"/>
      <protection locked="0"/>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456">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455"/>
      <tableStyleElement type="headerRow" dxfId="1454"/>
      <tableStyleElement type="totalRow" dxfId="1453"/>
      <tableStyleElement type="firstColumn" dxfId="1452"/>
      <tableStyleElement type="firstRowStripe" dxfId="1451"/>
      <tableStyleElement type="secondRowStripe" dxfId="1450"/>
      <tableStyleElement type="firstColumnStripe" dxfId="1449"/>
      <tableStyleElement type="firstSubtotalColumn" dxfId="1448"/>
      <tableStyleElement type="firstSubtotalRow" dxfId="1447"/>
      <tableStyleElement type="secondSubtotalRow" dxfId="1446"/>
      <tableStyleElement type="firstRowSubheading" dxfId="1445"/>
      <tableStyleElement type="secondRowSubheading" dxfId="1444"/>
      <tableStyleElement type="pageFieldLabels" dxfId="1443"/>
      <tableStyleElement type="pageFieldValues" dxfId="1442"/>
    </tableStyle>
    <tableStyle name="Seguimiento OCI 2" table="0" count="14" xr9:uid="{00000000-0011-0000-FFFF-FFFF01000000}">
      <tableStyleElement type="wholeTable" dxfId="1441"/>
      <tableStyleElement type="headerRow" dxfId="1440"/>
      <tableStyleElement type="totalRow" dxfId="1439"/>
      <tableStyleElement type="firstColumn" dxfId="1438"/>
      <tableStyleElement type="firstRowStripe" dxfId="1437"/>
      <tableStyleElement type="secondRowStripe" dxfId="1436"/>
      <tableStyleElement type="firstColumnStripe" dxfId="1435"/>
      <tableStyleElement type="firstSubtotalColumn" dxfId="1434"/>
      <tableStyleElement type="firstSubtotalRow" dxfId="1433"/>
      <tableStyleElement type="secondSubtotalRow" dxfId="1432"/>
      <tableStyleElement type="firstRowSubheading" dxfId="1431"/>
      <tableStyleElement type="secondRowSubheading" dxfId="1430"/>
      <tableStyleElement type="pageFieldLabels" dxfId="1429"/>
      <tableStyleElement type="pageFieldValues" dxfId="1428"/>
    </tableStyle>
  </tableStyles>
  <colors>
    <mruColors>
      <color rgb="FFFFFF5B"/>
      <color rgb="FF09BFFF"/>
      <color rgb="FF95E682"/>
      <color rgb="FFD35C55"/>
      <color rgb="FFBC8FDD"/>
      <color rgb="FFFFFF75"/>
      <color rgb="FFFF4747"/>
      <color rgb="FFFF3F3F"/>
      <color rgb="FFDE3210"/>
      <color rgb="FF77D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pageSetUpPr fitToPage="1"/>
  </sheetPr>
  <dimension ref="A1:C33"/>
  <sheetViews>
    <sheetView showGridLines="0" zoomScale="90" zoomScaleNormal="90" workbookViewId="0">
      <selection activeCell="B6" sqref="B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63"/>
      <c r="B1" s="63"/>
      <c r="C1" s="63"/>
    </row>
    <row r="2" spans="1:3" x14ac:dyDescent="0.2">
      <c r="A2" s="63"/>
      <c r="B2" s="63"/>
      <c r="C2" s="63"/>
    </row>
    <row r="3" spans="1:3" x14ac:dyDescent="0.2">
      <c r="A3" s="63"/>
      <c r="B3" s="63"/>
      <c r="C3" s="63"/>
    </row>
    <row r="4" spans="1:3" x14ac:dyDescent="0.2">
      <c r="A4" s="63"/>
      <c r="B4" s="63"/>
      <c r="C4" s="63"/>
    </row>
    <row r="5" spans="1:3" x14ac:dyDescent="0.2">
      <c r="A5" s="63"/>
      <c r="B5" s="63"/>
      <c r="C5" s="63"/>
    </row>
    <row r="6" spans="1:3" ht="23.25" customHeight="1" x14ac:dyDescent="0.2">
      <c r="A6" s="54" t="s">
        <v>1714</v>
      </c>
      <c r="B6" s="54" t="s">
        <v>753</v>
      </c>
      <c r="C6" s="54" t="s">
        <v>1715</v>
      </c>
    </row>
    <row r="7" spans="1:3" ht="17.100000000000001" customHeight="1" x14ac:dyDescent="0.2">
      <c r="A7" s="55" t="s">
        <v>1689</v>
      </c>
      <c r="B7" s="56" t="s">
        <v>1679</v>
      </c>
      <c r="C7" s="56" t="s">
        <v>755</v>
      </c>
    </row>
    <row r="8" spans="1:3" ht="17.100000000000001" customHeight="1" x14ac:dyDescent="0.2">
      <c r="A8" s="57" t="s">
        <v>1694</v>
      </c>
      <c r="B8" s="58" t="s">
        <v>1680</v>
      </c>
      <c r="C8" s="58" t="s">
        <v>754</v>
      </c>
    </row>
    <row r="9" spans="1:3" ht="17.100000000000001" customHeight="1" x14ac:dyDescent="0.2">
      <c r="A9" s="55" t="s">
        <v>1696</v>
      </c>
      <c r="B9" s="56" t="s">
        <v>1681</v>
      </c>
      <c r="C9" s="56" t="s">
        <v>756</v>
      </c>
    </row>
    <row r="10" spans="1:3" ht="17.100000000000001" customHeight="1" x14ac:dyDescent="0.2">
      <c r="A10" s="55" t="s">
        <v>439</v>
      </c>
      <c r="B10" s="56" t="s">
        <v>1682</v>
      </c>
      <c r="C10" s="56" t="s">
        <v>757</v>
      </c>
    </row>
    <row r="11" spans="1:3" ht="17.100000000000001" customHeight="1" x14ac:dyDescent="0.2">
      <c r="A11" s="55" t="s">
        <v>1690</v>
      </c>
      <c r="B11" s="56" t="s">
        <v>1683</v>
      </c>
      <c r="C11" s="56" t="s">
        <v>761</v>
      </c>
    </row>
    <row r="12" spans="1:3" ht="17.100000000000001" customHeight="1" x14ac:dyDescent="0.2">
      <c r="A12" s="55" t="s">
        <v>1695</v>
      </c>
      <c r="B12" s="56" t="s">
        <v>1684</v>
      </c>
      <c r="C12" s="56" t="s">
        <v>758</v>
      </c>
    </row>
    <row r="13" spans="1:3" ht="17.100000000000001" customHeight="1" x14ac:dyDescent="0.2">
      <c r="A13" s="55" t="s">
        <v>1697</v>
      </c>
      <c r="B13" s="56" t="s">
        <v>1685</v>
      </c>
      <c r="C13" s="56" t="s">
        <v>759</v>
      </c>
    </row>
    <row r="14" spans="1:3" ht="17.100000000000001" customHeight="1" x14ac:dyDescent="0.2">
      <c r="A14" s="55" t="s">
        <v>1691</v>
      </c>
      <c r="B14" s="56" t="s">
        <v>1686</v>
      </c>
      <c r="C14" s="56" t="s">
        <v>760</v>
      </c>
    </row>
    <row r="15" spans="1:3" ht="17.100000000000001" customHeight="1" x14ac:dyDescent="0.2">
      <c r="A15" s="55" t="s">
        <v>1693</v>
      </c>
      <c r="B15" s="56" t="s">
        <v>1687</v>
      </c>
      <c r="C15" s="56" t="s">
        <v>762</v>
      </c>
    </row>
    <row r="16" spans="1:3" ht="17.100000000000001" customHeight="1" x14ac:dyDescent="0.2">
      <c r="A16" s="55" t="s">
        <v>348</v>
      </c>
      <c r="B16" s="56" t="s">
        <v>763</v>
      </c>
      <c r="C16" s="56" t="s">
        <v>763</v>
      </c>
    </row>
    <row r="17" spans="1:3" ht="17.100000000000001" customHeight="1" x14ac:dyDescent="0.2">
      <c r="A17" s="55" t="s">
        <v>313</v>
      </c>
      <c r="B17" s="56" t="s">
        <v>764</v>
      </c>
      <c r="C17" s="56" t="s">
        <v>764</v>
      </c>
    </row>
    <row r="18" spans="1:3" ht="17.100000000000001" customHeight="1" x14ac:dyDescent="0.2">
      <c r="A18" s="55" t="s">
        <v>1720</v>
      </c>
      <c r="B18" s="56" t="s">
        <v>1721</v>
      </c>
      <c r="C18" s="56" t="s">
        <v>1716</v>
      </c>
    </row>
    <row r="19" spans="1:3" ht="17.100000000000001" customHeight="1" x14ac:dyDescent="0.2">
      <c r="A19" s="55" t="s">
        <v>1975</v>
      </c>
      <c r="B19" s="56" t="s">
        <v>1976</v>
      </c>
      <c r="C19" s="56" t="s">
        <v>1816</v>
      </c>
    </row>
    <row r="20" spans="1:3" ht="17.100000000000001" customHeight="1" x14ac:dyDescent="0.2">
      <c r="A20" s="55" t="s">
        <v>2034</v>
      </c>
      <c r="B20" s="56" t="s">
        <v>2111</v>
      </c>
      <c r="C20" s="56"/>
    </row>
    <row r="21" spans="1:3" ht="17.100000000000001" customHeight="1" x14ac:dyDescent="0.2">
      <c r="A21" s="55" t="s">
        <v>2206</v>
      </c>
      <c r="B21" s="56" t="s">
        <v>2207</v>
      </c>
      <c r="C21" s="56"/>
    </row>
    <row r="22" spans="1:3" ht="17.100000000000001" customHeight="1" x14ac:dyDescent="0.2">
      <c r="A22" s="55" t="s">
        <v>1718</v>
      </c>
      <c r="B22" s="56" t="s">
        <v>1717</v>
      </c>
      <c r="C22" s="56" t="s">
        <v>1713</v>
      </c>
    </row>
    <row r="23" spans="1:3" ht="17.100000000000001" customHeight="1" x14ac:dyDescent="0.2">
      <c r="A23" s="55" t="s">
        <v>331</v>
      </c>
      <c r="B23" s="56" t="s">
        <v>765</v>
      </c>
      <c r="C23" s="56" t="s">
        <v>765</v>
      </c>
    </row>
    <row r="24" spans="1:3" ht="17.100000000000001" customHeight="1" x14ac:dyDescent="0.2">
      <c r="A24" s="55" t="s">
        <v>304</v>
      </c>
      <c r="B24" s="56" t="s">
        <v>766</v>
      </c>
      <c r="C24" s="56" t="s">
        <v>766</v>
      </c>
    </row>
    <row r="25" spans="1:3" ht="17.100000000000001" customHeight="1" x14ac:dyDescent="0.2">
      <c r="A25" s="55" t="s">
        <v>311</v>
      </c>
      <c r="B25" s="56" t="s">
        <v>767</v>
      </c>
      <c r="C25" s="56" t="s">
        <v>767</v>
      </c>
    </row>
    <row r="26" spans="1:3" ht="17.100000000000001" customHeight="1" x14ac:dyDescent="0.2">
      <c r="A26" s="55" t="s">
        <v>1692</v>
      </c>
      <c r="B26" s="56" t="s">
        <v>1688</v>
      </c>
      <c r="C26" s="56" t="s">
        <v>770</v>
      </c>
    </row>
    <row r="27" spans="1:3" ht="17.100000000000001" customHeight="1" x14ac:dyDescent="0.2">
      <c r="A27" s="55" t="s">
        <v>1814</v>
      </c>
      <c r="B27" s="56" t="s">
        <v>1815</v>
      </c>
      <c r="C27" s="56" t="s">
        <v>1816</v>
      </c>
    </row>
    <row r="28" spans="1:3" ht="17.100000000000001" customHeight="1" x14ac:dyDescent="0.2">
      <c r="A28" s="73" t="s">
        <v>2187</v>
      </c>
      <c r="B28" s="56" t="s">
        <v>2188</v>
      </c>
      <c r="C28" s="56"/>
    </row>
    <row r="29" spans="1:3" ht="17.100000000000001" customHeight="1" x14ac:dyDescent="0.2">
      <c r="A29" s="59" t="s">
        <v>1959</v>
      </c>
      <c r="B29" s="62" t="s">
        <v>1958</v>
      </c>
      <c r="C29" s="56" t="s">
        <v>1816</v>
      </c>
    </row>
    <row r="30" spans="1:3" ht="17.100000000000001" customHeight="1" x14ac:dyDescent="0.2">
      <c r="A30" s="61" t="s">
        <v>1973</v>
      </c>
      <c r="B30" s="60" t="s">
        <v>1974</v>
      </c>
      <c r="C30" s="56" t="s">
        <v>1816</v>
      </c>
    </row>
    <row r="31" spans="1:3" ht="17.100000000000001" customHeight="1" x14ac:dyDescent="0.2">
      <c r="A31" s="59" t="s">
        <v>2191</v>
      </c>
      <c r="B31" s="62" t="s">
        <v>2192</v>
      </c>
      <c r="C31" s="56"/>
    </row>
    <row r="32" spans="1:3" ht="17.100000000000001" customHeight="1" x14ac:dyDescent="0.2">
      <c r="A32" s="55" t="s">
        <v>2333</v>
      </c>
      <c r="B32" s="74" t="s">
        <v>2334</v>
      </c>
      <c r="C32" s="56"/>
    </row>
    <row r="33" spans="1:3" ht="17.100000000000001" customHeight="1" x14ac:dyDescent="0.2">
      <c r="A33" s="55" t="s">
        <v>768</v>
      </c>
      <c r="B33" s="56" t="s">
        <v>769</v>
      </c>
      <c r="C33" s="56" t="s">
        <v>769</v>
      </c>
    </row>
  </sheetData>
  <sheetProtection algorithmName="SHA-512" hashValue="avjUzQALeOvDKohJX5yyeNy2FT/MEcQ9vgeBYP+5TsZCrP6SbJNPymMoRWfLyD+qwuzcwraMQCVWb0g/P8Gyzw==" saltValue="HZPggQb/iKuEFGkzLkRYRg==" spinCount="100000" sheet="1" objects="1" scenarios="1"/>
  <pageMargins left="0.7" right="0.7" top="0.75" bottom="0.75" header="0.3" footer="0.3"/>
  <pageSetup scale="9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N873"/>
  <sheetViews>
    <sheetView showGridLines="0" tabSelected="1" zoomScale="80" zoomScaleNormal="80" zoomScaleSheetLayoutView="80" zoomScalePageLayoutView="60" workbookViewId="0">
      <pane ySplit="1" topLeftCell="A2" activePane="bottomLeft" state="frozen"/>
      <selection activeCell="I1" sqref="I1"/>
      <selection pane="bottomLeft"/>
    </sheetView>
  </sheetViews>
  <sheetFormatPr baseColWidth="10" defaultColWidth="0" defaultRowHeight="12.75" zeroHeight="1" x14ac:dyDescent="0.2"/>
  <cols>
    <col min="1" max="1" width="11.42578125" style="37" customWidth="1"/>
    <col min="2" max="2" width="10.85546875" style="46" customWidth="1"/>
    <col min="3" max="3" width="11.85546875" style="46" hidden="1" customWidth="1"/>
    <col min="4" max="4" width="14.28515625" style="46" customWidth="1"/>
    <col min="5" max="5" width="17.85546875" style="41" customWidth="1"/>
    <col min="6" max="6" width="115.140625" customWidth="1"/>
    <col min="7" max="7" width="85.42578125" customWidth="1"/>
    <col min="8" max="8" width="52.85546875" customWidth="1"/>
    <col min="9" max="9" width="52.85546875" style="18" customWidth="1"/>
    <col min="10" max="10" width="40" style="15" customWidth="1"/>
    <col min="11" max="11" width="15.5703125" customWidth="1"/>
    <col min="12" max="12" width="15.140625" customWidth="1"/>
    <col min="13" max="13" width="13" customWidth="1"/>
    <col min="14" max="14" width="19.85546875" customWidth="1"/>
    <col min="15" max="15" width="20.28515625" style="16" customWidth="1"/>
    <col min="16" max="16" width="15.140625" customWidth="1"/>
    <col min="17" max="17" width="23.5703125" style="32" customWidth="1"/>
    <col min="18" max="18" width="17.85546875" style="33" hidden="1" customWidth="1"/>
    <col min="19" max="19" width="20.85546875" style="33" hidden="1" customWidth="1"/>
    <col min="20" max="20" width="18.140625" style="33" hidden="1" customWidth="1"/>
    <col min="21" max="21" width="13.7109375" style="33" hidden="1" customWidth="1"/>
    <col min="22" max="23" width="14.5703125" style="24" customWidth="1"/>
    <col min="24" max="24" width="27.85546875" style="25" customWidth="1"/>
    <col min="25" max="25" width="35.85546875" style="25" hidden="1" customWidth="1"/>
    <col min="26" max="26" width="14.5703125" style="64" hidden="1" customWidth="1"/>
    <col min="27" max="27" width="37.28515625" style="64" hidden="1" customWidth="1"/>
    <col min="28" max="28" width="12" style="77" hidden="1" customWidth="1"/>
    <col min="29" max="29" width="8.140625" style="77" hidden="1" customWidth="1"/>
    <col min="30" max="30" width="26.42578125" style="77" hidden="1" customWidth="1"/>
    <col min="31" max="31" width="26" style="77" hidden="1" customWidth="1"/>
    <col min="32" max="32" width="22.85546875" style="19" customWidth="1"/>
    <col min="33" max="33" width="19.28515625" style="19" customWidth="1"/>
    <col min="34" max="37" width="11.42578125" style="11" customWidth="1"/>
    <col min="38" max="40" width="0" style="11" hidden="1" customWidth="1"/>
    <col min="41" max="16384" width="11.42578125" hidden="1"/>
  </cols>
  <sheetData>
    <row r="1" spans="1:40" s="10" customFormat="1" ht="48.75" customHeight="1" x14ac:dyDescent="0.2">
      <c r="A1" s="47" t="s">
        <v>1115</v>
      </c>
      <c r="B1" s="47" t="s">
        <v>441</v>
      </c>
      <c r="C1" s="47" t="s">
        <v>1114</v>
      </c>
      <c r="D1" s="47" t="s">
        <v>233</v>
      </c>
      <c r="E1" s="52" t="s">
        <v>11</v>
      </c>
      <c r="F1" s="50" t="s">
        <v>1116</v>
      </c>
      <c r="G1" s="50" t="s">
        <v>12</v>
      </c>
      <c r="H1" s="50" t="s">
        <v>13</v>
      </c>
      <c r="I1" s="50" t="s">
        <v>229</v>
      </c>
      <c r="J1" s="50" t="s">
        <v>1117</v>
      </c>
      <c r="K1" s="50" t="s">
        <v>1118</v>
      </c>
      <c r="L1" s="51" t="s">
        <v>1119</v>
      </c>
      <c r="M1" s="51" t="s">
        <v>1120</v>
      </c>
      <c r="N1" s="50" t="s">
        <v>1121</v>
      </c>
      <c r="O1" s="48" t="s">
        <v>1295</v>
      </c>
      <c r="P1" s="50" t="s">
        <v>230</v>
      </c>
      <c r="Q1" s="49" t="s">
        <v>744</v>
      </c>
      <c r="R1" s="47" t="s">
        <v>6</v>
      </c>
      <c r="S1" s="47" t="s">
        <v>5</v>
      </c>
      <c r="T1" s="47" t="s">
        <v>7</v>
      </c>
      <c r="U1" s="47" t="s">
        <v>38</v>
      </c>
      <c r="V1" s="47" t="s">
        <v>142</v>
      </c>
      <c r="W1" s="47" t="s">
        <v>143</v>
      </c>
      <c r="X1" s="47" t="s">
        <v>146</v>
      </c>
      <c r="Y1" s="47" t="s">
        <v>39</v>
      </c>
      <c r="Z1" s="47" t="s">
        <v>232</v>
      </c>
      <c r="AA1" s="47" t="s">
        <v>231</v>
      </c>
      <c r="AB1" s="75" t="s">
        <v>144</v>
      </c>
      <c r="AC1" s="75" t="s">
        <v>145</v>
      </c>
      <c r="AD1" s="75" t="s">
        <v>150</v>
      </c>
      <c r="AE1" s="75" t="s">
        <v>151</v>
      </c>
      <c r="AF1" s="156" t="s">
        <v>174</v>
      </c>
      <c r="AG1" s="157">
        <v>45017</v>
      </c>
      <c r="AH1" s="12"/>
      <c r="AI1" s="13"/>
      <c r="AJ1" s="13"/>
      <c r="AK1" s="13"/>
      <c r="AL1" s="13"/>
      <c r="AM1" s="13"/>
      <c r="AN1" s="13"/>
    </row>
    <row r="2" spans="1:40" s="10" customFormat="1" ht="291" customHeight="1" x14ac:dyDescent="0.2">
      <c r="A2" s="79">
        <f>IF(ISBLANK(D2),"",COUNTA($D$2:D2))</f>
        <v>1</v>
      </c>
      <c r="B2" s="80">
        <f t="shared" ref="B2:B81" si="0">ROW()-1</f>
        <v>1</v>
      </c>
      <c r="C2" s="81"/>
      <c r="D2" s="80" t="s">
        <v>710</v>
      </c>
      <c r="E2" s="79" t="s">
        <v>2510</v>
      </c>
      <c r="F2" s="82" t="s">
        <v>2476</v>
      </c>
      <c r="G2" s="82" t="s">
        <v>2477</v>
      </c>
      <c r="H2" s="82" t="s">
        <v>2478</v>
      </c>
      <c r="I2" s="83" t="s">
        <v>2479</v>
      </c>
      <c r="J2" s="83" t="s">
        <v>2480</v>
      </c>
      <c r="K2" s="83">
        <v>1</v>
      </c>
      <c r="L2" s="84">
        <v>44927</v>
      </c>
      <c r="M2" s="84">
        <v>45291</v>
      </c>
      <c r="N2" s="85">
        <f t="shared" ref="N2:N9" si="1">(+M2-L2)/7</f>
        <v>52</v>
      </c>
      <c r="O2" s="86" t="s">
        <v>1720</v>
      </c>
      <c r="P2" s="87">
        <v>0</v>
      </c>
      <c r="Q2" s="89">
        <f t="shared" ref="Q2:Q65" si="2">IF(P2/K2&gt;1,100,+P2/K2*100)</f>
        <v>0</v>
      </c>
      <c r="R2" s="90">
        <f t="shared" ref="R2:R65" si="3">+N2*Q2/100</f>
        <v>0</v>
      </c>
      <c r="S2" s="90">
        <f t="shared" ref="S2:S65" si="4">IF(M2&lt;=$AG$1,R2,0)</f>
        <v>0</v>
      </c>
      <c r="T2" s="90">
        <f t="shared" ref="T2:T65" si="5">IF($AG$1&gt;=M2,N2,0)</f>
        <v>0</v>
      </c>
      <c r="U2" s="81"/>
      <c r="V2" s="91" t="str">
        <f t="shared" ref="V2:V65" si="6">IF(Q2=100,"CUMPLIDA",IF(M2-$AG$1&lt;0,"VENCIDA",IF(M2-$AG$1&lt;=30,"PRÓXIMA A VENCER",IF(Q2&gt;0,"CON AVANCE","EN TERMINO"))))</f>
        <v>EN TERMINO</v>
      </c>
      <c r="W2" s="91" t="str">
        <f t="shared" ref="W2:W65" si="7">IF(A2&lt;&gt;"",IF(AC2=1,"VENCIDO",IF(AC2=2,"PRÓXIMO A VENCER",IF(AC2=3,"EN TERMINO",IF(AC2=4,"CON AVANCE",IF(AC2=5,"CUMPLIDO",))))),"")</f>
        <v>EN TERMINO</v>
      </c>
      <c r="X2" s="79" t="s">
        <v>2505</v>
      </c>
      <c r="Y2" s="79" t="str">
        <f t="shared" ref="Y2" si="8">AE2</f>
        <v>H1ACQuibdó-Medellín</v>
      </c>
      <c r="Z2" s="92">
        <f t="shared" ref="Z2:Z65" si="9">IF(A2&lt;&gt;"",1,Z1+1)</f>
        <v>1</v>
      </c>
      <c r="AA2" s="92" t="str">
        <f t="shared" ref="AA2" si="10">CONCATENATE(Y2," - ",Z2)</f>
        <v>H1ACQuibdó-Medellín - 1</v>
      </c>
      <c r="AB2" s="76">
        <f t="shared" ref="AB2" si="11">IF(V2="VENCIDA",1,IF(V2="PRÓXIMA A VENCER",2,IF(V2="EN TERMINO",3,IF(V2="CON AVANCE",4,IF(V2="CUMPLIDA",5,)))))</f>
        <v>3</v>
      </c>
      <c r="AC2" s="76">
        <f>IF(Z3=Z2+1,MIN(AB2,AC3),AB2)</f>
        <v>3</v>
      </c>
      <c r="AD2" s="76" t="str">
        <f t="shared" ref="AD2:AD65" si="12">IF(A2&lt;&gt;"",MID(F2,1,FIND(" ",F2,1)-1),AD1)</f>
        <v>H1ACQuibdó-Medellín.</v>
      </c>
      <c r="AE2" s="76" t="str">
        <f t="shared" ref="AE2" si="13">IFERROR(MID(AD2,1,FIND(".",AD2,1)-1),AD2)</f>
        <v>H1ACQuibdó-Medellín</v>
      </c>
      <c r="AF2" s="93"/>
      <c r="AG2" s="94"/>
      <c r="AH2" s="95"/>
    </row>
    <row r="3" spans="1:40" s="10" customFormat="1" ht="291" customHeight="1" x14ac:dyDescent="0.2">
      <c r="A3" s="79">
        <f>IF(ISBLANK(D3),"",COUNTA($D$2:D3))</f>
        <v>2</v>
      </c>
      <c r="B3" s="80">
        <f t="shared" si="0"/>
        <v>2</v>
      </c>
      <c r="C3" s="81"/>
      <c r="D3" s="80" t="s">
        <v>2481</v>
      </c>
      <c r="E3" s="79" t="s">
        <v>1878</v>
      </c>
      <c r="F3" s="82" t="s">
        <v>2517</v>
      </c>
      <c r="G3" s="82" t="s">
        <v>2482</v>
      </c>
      <c r="H3" s="82" t="s">
        <v>2512</v>
      </c>
      <c r="I3" s="83" t="s">
        <v>2483</v>
      </c>
      <c r="J3" s="83" t="s">
        <v>2513</v>
      </c>
      <c r="K3" s="83">
        <v>1</v>
      </c>
      <c r="L3" s="84">
        <v>44927</v>
      </c>
      <c r="M3" s="84">
        <v>45087</v>
      </c>
      <c r="N3" s="85">
        <f t="shared" si="1"/>
        <v>22.857142857142858</v>
      </c>
      <c r="O3" s="86" t="s">
        <v>1720</v>
      </c>
      <c r="P3" s="87">
        <v>0</v>
      </c>
      <c r="Q3" s="89">
        <f t="shared" si="2"/>
        <v>0</v>
      </c>
      <c r="R3" s="90">
        <f t="shared" si="3"/>
        <v>0</v>
      </c>
      <c r="S3" s="90">
        <f t="shared" si="4"/>
        <v>0</v>
      </c>
      <c r="T3" s="90">
        <f t="shared" si="5"/>
        <v>0</v>
      </c>
      <c r="U3" s="81"/>
      <c r="V3" s="91" t="str">
        <f t="shared" si="6"/>
        <v>EN TERMINO</v>
      </c>
      <c r="W3" s="91" t="str">
        <f t="shared" si="7"/>
        <v>EN TERMINO</v>
      </c>
      <c r="X3" s="79" t="s">
        <v>2505</v>
      </c>
      <c r="Y3" s="79" t="str">
        <f t="shared" ref="Y3:Y13" si="14">AE3</f>
        <v>H2ACQuibdó-Medellín</v>
      </c>
      <c r="Z3" s="92">
        <f t="shared" si="9"/>
        <v>1</v>
      </c>
      <c r="AA3" s="92" t="str">
        <f t="shared" ref="AA3:AA13" si="15">CONCATENATE(Y3," - ",Z3)</f>
        <v>H2ACQuibdó-Medellín - 1</v>
      </c>
      <c r="AB3" s="76">
        <f t="shared" ref="AB3:AB66" si="16">IF(V3="VENCIDA",1,IF(V3="PRÓXIMA A VENCER",2,IF(V3="EN TERMINO",3,IF(V3="CON AVANCE",4,IF(V3="CUMPLIDA",5,)))))</f>
        <v>3</v>
      </c>
      <c r="AC3" s="76">
        <f t="shared" ref="AC3:AC66" si="17">IF(Z4=Z3+1,MIN(AB3,AC4),AB3)</f>
        <v>3</v>
      </c>
      <c r="AD3" s="76" t="str">
        <f t="shared" si="12"/>
        <v>H2ACQuibdó-Medellín.</v>
      </c>
      <c r="AE3" s="76" t="str">
        <f t="shared" ref="AE3:AE66" si="18">IFERROR(MID(AD3,1,FIND(".",AD3,1)-1),AD3)</f>
        <v>H2ACQuibdó-Medellín</v>
      </c>
      <c r="AF3" s="93"/>
      <c r="AG3" s="94"/>
      <c r="AH3" s="95"/>
    </row>
    <row r="4" spans="1:40" s="10" customFormat="1" ht="291" customHeight="1" x14ac:dyDescent="0.2">
      <c r="A4" s="79">
        <f>IF(ISBLANK(D4),"",COUNTA($D$2:D4))</f>
        <v>3</v>
      </c>
      <c r="B4" s="80">
        <f t="shared" si="0"/>
        <v>3</v>
      </c>
      <c r="C4" s="81"/>
      <c r="D4" s="80" t="s">
        <v>710</v>
      </c>
      <c r="E4" s="79" t="s">
        <v>2511</v>
      </c>
      <c r="F4" s="82" t="s">
        <v>2484</v>
      </c>
      <c r="G4" s="82" t="s">
        <v>2485</v>
      </c>
      <c r="H4" s="96" t="s">
        <v>2518</v>
      </c>
      <c r="I4" s="96" t="s">
        <v>2514</v>
      </c>
      <c r="J4" s="83" t="s">
        <v>2519</v>
      </c>
      <c r="K4" s="83">
        <v>2</v>
      </c>
      <c r="L4" s="84">
        <v>44927</v>
      </c>
      <c r="M4" s="84">
        <v>45087</v>
      </c>
      <c r="N4" s="85">
        <f t="shared" si="1"/>
        <v>22.857142857142858</v>
      </c>
      <c r="O4" s="86" t="s">
        <v>1720</v>
      </c>
      <c r="P4" s="87">
        <v>0</v>
      </c>
      <c r="Q4" s="89">
        <f t="shared" si="2"/>
        <v>0</v>
      </c>
      <c r="R4" s="90">
        <f t="shared" si="3"/>
        <v>0</v>
      </c>
      <c r="S4" s="90">
        <f t="shared" si="4"/>
        <v>0</v>
      </c>
      <c r="T4" s="90">
        <f t="shared" si="5"/>
        <v>0</v>
      </c>
      <c r="U4" s="81"/>
      <c r="V4" s="91" t="str">
        <f t="shared" si="6"/>
        <v>EN TERMINO</v>
      </c>
      <c r="W4" s="91" t="str">
        <f t="shared" si="7"/>
        <v>EN TERMINO</v>
      </c>
      <c r="X4" s="79" t="s">
        <v>2505</v>
      </c>
      <c r="Y4" s="79" t="str">
        <f t="shared" si="14"/>
        <v>H3ACQuibdó-Medellín</v>
      </c>
      <c r="Z4" s="92">
        <f t="shared" si="9"/>
        <v>1</v>
      </c>
      <c r="AA4" s="92" t="str">
        <f t="shared" si="15"/>
        <v>H3ACQuibdó-Medellín - 1</v>
      </c>
      <c r="AB4" s="76">
        <f t="shared" si="16"/>
        <v>3</v>
      </c>
      <c r="AC4" s="76">
        <f t="shared" si="17"/>
        <v>3</v>
      </c>
      <c r="AD4" s="76" t="str">
        <f t="shared" si="12"/>
        <v>H3ACQuibdó-Medellín.</v>
      </c>
      <c r="AE4" s="76" t="str">
        <f t="shared" si="18"/>
        <v>H3ACQuibdó-Medellín</v>
      </c>
      <c r="AF4" s="93"/>
      <c r="AG4" s="94"/>
      <c r="AH4" s="95"/>
    </row>
    <row r="5" spans="1:40" s="10" customFormat="1" ht="291" customHeight="1" x14ac:dyDescent="0.2">
      <c r="A5" s="79">
        <f>IF(ISBLANK(D5),"",COUNTA($D$2:D5))</f>
        <v>4</v>
      </c>
      <c r="B5" s="80">
        <f t="shared" si="0"/>
        <v>4</v>
      </c>
      <c r="C5" s="81"/>
      <c r="D5" s="80" t="s">
        <v>710</v>
      </c>
      <c r="E5" s="79" t="s">
        <v>1826</v>
      </c>
      <c r="F5" s="82" t="s">
        <v>2486</v>
      </c>
      <c r="G5" s="82" t="s">
        <v>2487</v>
      </c>
      <c r="H5" s="97" t="s">
        <v>2520</v>
      </c>
      <c r="I5" s="97" t="s">
        <v>2514</v>
      </c>
      <c r="J5" s="97" t="s">
        <v>2519</v>
      </c>
      <c r="K5" s="83">
        <v>2</v>
      </c>
      <c r="L5" s="84">
        <v>44927</v>
      </c>
      <c r="M5" s="84">
        <v>45087</v>
      </c>
      <c r="N5" s="85">
        <f t="shared" si="1"/>
        <v>22.857142857142858</v>
      </c>
      <c r="O5" s="86" t="s">
        <v>1720</v>
      </c>
      <c r="P5" s="87">
        <v>1</v>
      </c>
      <c r="Q5" s="89">
        <f t="shared" si="2"/>
        <v>50</v>
      </c>
      <c r="R5" s="90">
        <f t="shared" si="3"/>
        <v>11.428571428571429</v>
      </c>
      <c r="S5" s="90">
        <f t="shared" si="4"/>
        <v>0</v>
      </c>
      <c r="T5" s="90">
        <f t="shared" si="5"/>
        <v>0</v>
      </c>
      <c r="U5" s="81"/>
      <c r="V5" s="91" t="str">
        <f t="shared" si="6"/>
        <v>CON AVANCE</v>
      </c>
      <c r="W5" s="91" t="str">
        <f t="shared" si="7"/>
        <v>CON AVANCE</v>
      </c>
      <c r="X5" s="79" t="s">
        <v>2505</v>
      </c>
      <c r="Y5" s="79" t="str">
        <f t="shared" si="14"/>
        <v>H4ACQuibdó-Medellín</v>
      </c>
      <c r="Z5" s="92">
        <f t="shared" si="9"/>
        <v>1</v>
      </c>
      <c r="AA5" s="92" t="str">
        <f t="shared" si="15"/>
        <v>H4ACQuibdó-Medellín - 1</v>
      </c>
      <c r="AB5" s="76">
        <f t="shared" si="16"/>
        <v>4</v>
      </c>
      <c r="AC5" s="76">
        <f t="shared" si="17"/>
        <v>4</v>
      </c>
      <c r="AD5" s="76" t="str">
        <f t="shared" si="12"/>
        <v>H4ACQuibdó-Medellín.</v>
      </c>
      <c r="AE5" s="76" t="str">
        <f t="shared" si="18"/>
        <v>H4ACQuibdó-Medellín</v>
      </c>
      <c r="AF5" s="93"/>
      <c r="AG5" s="94"/>
      <c r="AH5" s="95"/>
    </row>
    <row r="6" spans="1:40" s="10" customFormat="1" ht="291" customHeight="1" x14ac:dyDescent="0.2">
      <c r="A6" s="79">
        <f>IF(ISBLANK(D6),"",COUNTA($D$2:D6))</f>
        <v>5</v>
      </c>
      <c r="B6" s="80">
        <f t="shared" si="0"/>
        <v>5</v>
      </c>
      <c r="C6" s="81"/>
      <c r="D6" s="79" t="s">
        <v>2488</v>
      </c>
      <c r="E6" s="79" t="s">
        <v>1878</v>
      </c>
      <c r="F6" s="82" t="s">
        <v>2489</v>
      </c>
      <c r="G6" s="82" t="s">
        <v>2490</v>
      </c>
      <c r="H6" s="82" t="s">
        <v>2515</v>
      </c>
      <c r="I6" s="83" t="s">
        <v>2491</v>
      </c>
      <c r="J6" s="83" t="s">
        <v>2492</v>
      </c>
      <c r="K6" s="83">
        <v>1</v>
      </c>
      <c r="L6" s="84">
        <v>44927</v>
      </c>
      <c r="M6" s="84">
        <v>45291</v>
      </c>
      <c r="N6" s="85">
        <f t="shared" si="1"/>
        <v>52</v>
      </c>
      <c r="O6" s="86" t="s">
        <v>1720</v>
      </c>
      <c r="P6" s="87">
        <v>0</v>
      </c>
      <c r="Q6" s="89">
        <f t="shared" si="2"/>
        <v>0</v>
      </c>
      <c r="R6" s="90">
        <f t="shared" si="3"/>
        <v>0</v>
      </c>
      <c r="S6" s="90">
        <f t="shared" si="4"/>
        <v>0</v>
      </c>
      <c r="T6" s="90">
        <f t="shared" si="5"/>
        <v>0</v>
      </c>
      <c r="U6" s="81"/>
      <c r="V6" s="91" t="str">
        <f t="shared" si="6"/>
        <v>EN TERMINO</v>
      </c>
      <c r="W6" s="91" t="str">
        <f t="shared" si="7"/>
        <v>EN TERMINO</v>
      </c>
      <c r="X6" s="79" t="s">
        <v>2505</v>
      </c>
      <c r="Y6" s="79" t="str">
        <f t="shared" si="14"/>
        <v>H5ACQuibdó-Medellín</v>
      </c>
      <c r="Z6" s="92">
        <f t="shared" si="9"/>
        <v>1</v>
      </c>
      <c r="AA6" s="92" t="str">
        <f t="shared" si="15"/>
        <v>H5ACQuibdó-Medellín - 1</v>
      </c>
      <c r="AB6" s="76">
        <f t="shared" si="16"/>
        <v>3</v>
      </c>
      <c r="AC6" s="76">
        <f t="shared" si="17"/>
        <v>3</v>
      </c>
      <c r="AD6" s="76" t="str">
        <f t="shared" si="12"/>
        <v>H5ACQuibdó-Medellín.</v>
      </c>
      <c r="AE6" s="76" t="str">
        <f t="shared" si="18"/>
        <v>H5ACQuibdó-Medellín</v>
      </c>
      <c r="AF6" s="93"/>
      <c r="AG6" s="94"/>
      <c r="AH6" s="95"/>
    </row>
    <row r="7" spans="1:40" s="10" customFormat="1" ht="291" customHeight="1" x14ac:dyDescent="0.2">
      <c r="A7" s="79">
        <f>IF(ISBLANK(D7),"",COUNTA($D$2:D7))</f>
        <v>6</v>
      </c>
      <c r="B7" s="80">
        <f t="shared" si="0"/>
        <v>6</v>
      </c>
      <c r="C7" s="81"/>
      <c r="D7" s="80" t="s">
        <v>710</v>
      </c>
      <c r="E7" s="79" t="s">
        <v>1878</v>
      </c>
      <c r="F7" s="82" t="s">
        <v>2493</v>
      </c>
      <c r="G7" s="82" t="s">
        <v>2494</v>
      </c>
      <c r="H7" s="96" t="s">
        <v>2495</v>
      </c>
      <c r="I7" s="96" t="s">
        <v>2496</v>
      </c>
      <c r="J7" s="83" t="s">
        <v>2497</v>
      </c>
      <c r="K7" s="83">
        <v>1</v>
      </c>
      <c r="L7" s="98">
        <v>44927</v>
      </c>
      <c r="M7" s="99">
        <v>45107</v>
      </c>
      <c r="N7" s="85">
        <v>24</v>
      </c>
      <c r="O7" s="86" t="s">
        <v>1720</v>
      </c>
      <c r="P7" s="87">
        <v>0</v>
      </c>
      <c r="Q7" s="89">
        <f t="shared" si="2"/>
        <v>0</v>
      </c>
      <c r="R7" s="90">
        <f t="shared" si="3"/>
        <v>0</v>
      </c>
      <c r="S7" s="90">
        <f t="shared" si="4"/>
        <v>0</v>
      </c>
      <c r="T7" s="90">
        <f t="shared" si="5"/>
        <v>0</v>
      </c>
      <c r="U7" s="81"/>
      <c r="V7" s="91" t="str">
        <f t="shared" si="6"/>
        <v>EN TERMINO</v>
      </c>
      <c r="W7" s="91" t="str">
        <f t="shared" si="7"/>
        <v>EN TERMINO</v>
      </c>
      <c r="X7" s="79" t="s">
        <v>2505</v>
      </c>
      <c r="Y7" s="79" t="str">
        <f t="shared" si="14"/>
        <v>H6ACQuibdó-Medellín</v>
      </c>
      <c r="Z7" s="92">
        <f t="shared" si="9"/>
        <v>1</v>
      </c>
      <c r="AA7" s="92" t="str">
        <f t="shared" si="15"/>
        <v>H6ACQuibdó-Medellín - 1</v>
      </c>
      <c r="AB7" s="76">
        <f t="shared" si="16"/>
        <v>3</v>
      </c>
      <c r="AC7" s="76">
        <f t="shared" si="17"/>
        <v>3</v>
      </c>
      <c r="AD7" s="76" t="str">
        <f t="shared" si="12"/>
        <v>H6ACQuibdó-Medellín.</v>
      </c>
      <c r="AE7" s="76" t="str">
        <f t="shared" si="18"/>
        <v>H6ACQuibdó-Medellín</v>
      </c>
      <c r="AF7" s="93"/>
      <c r="AG7" s="94"/>
      <c r="AH7" s="95"/>
    </row>
    <row r="8" spans="1:40" s="10" customFormat="1" ht="291" customHeight="1" x14ac:dyDescent="0.2">
      <c r="A8" s="79">
        <f>IF(ISBLANK(D8),"",COUNTA($D$2:D8))</f>
        <v>7</v>
      </c>
      <c r="B8" s="80">
        <f t="shared" si="0"/>
        <v>7</v>
      </c>
      <c r="C8" s="81"/>
      <c r="D8" s="80" t="s">
        <v>710</v>
      </c>
      <c r="E8" s="79" t="s">
        <v>1826</v>
      </c>
      <c r="F8" s="82" t="s">
        <v>2498</v>
      </c>
      <c r="G8" s="82" t="s">
        <v>2499</v>
      </c>
      <c r="H8" s="96" t="s">
        <v>2518</v>
      </c>
      <c r="I8" s="96" t="s">
        <v>2514</v>
      </c>
      <c r="J8" s="83" t="s">
        <v>2519</v>
      </c>
      <c r="K8" s="83">
        <v>2</v>
      </c>
      <c r="L8" s="98">
        <v>44927</v>
      </c>
      <c r="M8" s="99">
        <v>45291</v>
      </c>
      <c r="N8" s="85">
        <f t="shared" si="1"/>
        <v>52</v>
      </c>
      <c r="O8" s="86" t="s">
        <v>1720</v>
      </c>
      <c r="P8" s="87">
        <v>0</v>
      </c>
      <c r="Q8" s="89">
        <f t="shared" si="2"/>
        <v>0</v>
      </c>
      <c r="R8" s="90">
        <f t="shared" si="3"/>
        <v>0</v>
      </c>
      <c r="S8" s="90">
        <f t="shared" si="4"/>
        <v>0</v>
      </c>
      <c r="T8" s="90">
        <f t="shared" si="5"/>
        <v>0</v>
      </c>
      <c r="U8" s="81"/>
      <c r="V8" s="91" t="str">
        <f t="shared" si="6"/>
        <v>EN TERMINO</v>
      </c>
      <c r="W8" s="91" t="str">
        <f t="shared" si="7"/>
        <v>EN TERMINO</v>
      </c>
      <c r="X8" s="79" t="s">
        <v>2505</v>
      </c>
      <c r="Y8" s="79" t="str">
        <f t="shared" si="14"/>
        <v>H7ACQuibdó-Medellín</v>
      </c>
      <c r="Z8" s="92">
        <f t="shared" si="9"/>
        <v>1</v>
      </c>
      <c r="AA8" s="92" t="str">
        <f t="shared" si="15"/>
        <v>H7ACQuibdó-Medellín - 1</v>
      </c>
      <c r="AB8" s="76">
        <f t="shared" si="16"/>
        <v>3</v>
      </c>
      <c r="AC8" s="76">
        <f t="shared" si="17"/>
        <v>3</v>
      </c>
      <c r="AD8" s="76" t="str">
        <f t="shared" si="12"/>
        <v>H7ACQuibdó-Medellín.</v>
      </c>
      <c r="AE8" s="76" t="str">
        <f t="shared" si="18"/>
        <v>H7ACQuibdó-Medellín</v>
      </c>
      <c r="AF8" s="93"/>
      <c r="AG8" s="94"/>
      <c r="AH8" s="95"/>
    </row>
    <row r="9" spans="1:40" s="10" customFormat="1" ht="291" customHeight="1" x14ac:dyDescent="0.2">
      <c r="A9" s="79">
        <f>IF(ISBLANK(D9),"",COUNTA($D$2:D9))</f>
        <v>8</v>
      </c>
      <c r="B9" s="80">
        <f t="shared" si="0"/>
        <v>8</v>
      </c>
      <c r="C9" s="81"/>
      <c r="D9" s="87" t="s">
        <v>2500</v>
      </c>
      <c r="E9" s="100" t="s">
        <v>1878</v>
      </c>
      <c r="F9" s="101" t="s">
        <v>2501</v>
      </c>
      <c r="G9" s="101" t="s">
        <v>2502</v>
      </c>
      <c r="H9" s="102" t="s">
        <v>2503</v>
      </c>
      <c r="I9" s="102" t="s">
        <v>2516</v>
      </c>
      <c r="J9" s="103" t="s">
        <v>2504</v>
      </c>
      <c r="K9" s="103">
        <v>2</v>
      </c>
      <c r="L9" s="98">
        <v>45047</v>
      </c>
      <c r="M9" s="99">
        <v>45291</v>
      </c>
      <c r="N9" s="85">
        <f t="shared" si="1"/>
        <v>34.857142857142854</v>
      </c>
      <c r="O9" s="104" t="s">
        <v>1720</v>
      </c>
      <c r="P9" s="87">
        <v>0</v>
      </c>
      <c r="Q9" s="89">
        <f t="shared" si="2"/>
        <v>0</v>
      </c>
      <c r="R9" s="90">
        <f t="shared" si="3"/>
        <v>0</v>
      </c>
      <c r="S9" s="90">
        <f t="shared" si="4"/>
        <v>0</v>
      </c>
      <c r="T9" s="90">
        <f t="shared" si="5"/>
        <v>0</v>
      </c>
      <c r="U9" s="81"/>
      <c r="V9" s="91" t="str">
        <f t="shared" si="6"/>
        <v>EN TERMINO</v>
      </c>
      <c r="W9" s="91" t="str">
        <f t="shared" si="7"/>
        <v>EN TERMINO</v>
      </c>
      <c r="X9" s="79" t="s">
        <v>2505</v>
      </c>
      <c r="Y9" s="79" t="str">
        <f t="shared" si="14"/>
        <v>H8ACQuibdó-Medellín</v>
      </c>
      <c r="Z9" s="92">
        <f t="shared" si="9"/>
        <v>1</v>
      </c>
      <c r="AA9" s="92" t="str">
        <f t="shared" si="15"/>
        <v>H8ACQuibdó-Medellín - 1</v>
      </c>
      <c r="AB9" s="76">
        <f t="shared" si="16"/>
        <v>3</v>
      </c>
      <c r="AC9" s="76">
        <f t="shared" si="17"/>
        <v>3</v>
      </c>
      <c r="AD9" s="76" t="str">
        <f t="shared" si="12"/>
        <v>H8ACQuibdó-Medellín.</v>
      </c>
      <c r="AE9" s="76" t="str">
        <f t="shared" si="18"/>
        <v>H8ACQuibdó-Medellín</v>
      </c>
      <c r="AF9" s="93"/>
      <c r="AG9" s="94"/>
      <c r="AH9" s="95"/>
    </row>
    <row r="10" spans="1:40" s="10" customFormat="1" ht="291" customHeight="1" x14ac:dyDescent="0.2">
      <c r="A10" s="79">
        <f>IF(ISBLANK(D10),"",COUNTA($D$2:D10))</f>
        <v>9</v>
      </c>
      <c r="B10" s="80">
        <f t="shared" si="0"/>
        <v>9</v>
      </c>
      <c r="C10" s="81"/>
      <c r="D10" s="80" t="s">
        <v>2461</v>
      </c>
      <c r="E10" s="79" t="s">
        <v>1878</v>
      </c>
      <c r="F10" s="105" t="s">
        <v>2462</v>
      </c>
      <c r="G10" s="105" t="s">
        <v>2444</v>
      </c>
      <c r="H10" s="105" t="s">
        <v>2445</v>
      </c>
      <c r="I10" s="105" t="s">
        <v>2460</v>
      </c>
      <c r="J10" s="87" t="s">
        <v>2446</v>
      </c>
      <c r="K10" s="87">
        <v>1</v>
      </c>
      <c r="L10" s="98">
        <v>44849</v>
      </c>
      <c r="M10" s="98">
        <v>44926</v>
      </c>
      <c r="N10" s="90">
        <f t="shared" ref="N10" si="19">(+M10-L10)/7</f>
        <v>11</v>
      </c>
      <c r="O10" s="87" t="s">
        <v>1696</v>
      </c>
      <c r="P10" s="87">
        <v>0</v>
      </c>
      <c r="Q10" s="89">
        <f t="shared" si="2"/>
        <v>0</v>
      </c>
      <c r="R10" s="90">
        <f t="shared" si="3"/>
        <v>0</v>
      </c>
      <c r="S10" s="90">
        <f t="shared" si="4"/>
        <v>0</v>
      </c>
      <c r="T10" s="90">
        <f t="shared" si="5"/>
        <v>11</v>
      </c>
      <c r="U10" s="81"/>
      <c r="V10" s="91" t="str">
        <f t="shared" si="6"/>
        <v>VENCIDA</v>
      </c>
      <c r="W10" s="91" t="str">
        <f t="shared" si="7"/>
        <v>VENCIDO</v>
      </c>
      <c r="X10" s="79" t="s">
        <v>2470</v>
      </c>
      <c r="Y10" s="79" t="str">
        <f t="shared" si="14"/>
        <v>H3PDET-ANTyCAU</v>
      </c>
      <c r="Z10" s="92">
        <f t="shared" si="9"/>
        <v>1</v>
      </c>
      <c r="AA10" s="92" t="str">
        <f t="shared" si="15"/>
        <v>H3PDET-ANTyCAU - 1</v>
      </c>
      <c r="AB10" s="76">
        <f t="shared" si="16"/>
        <v>1</v>
      </c>
      <c r="AC10" s="76">
        <f t="shared" si="17"/>
        <v>1</v>
      </c>
      <c r="AD10" s="76" t="str">
        <f t="shared" si="12"/>
        <v>H3PDET-ANTyCAU.</v>
      </c>
      <c r="AE10" s="76" t="str">
        <f t="shared" si="18"/>
        <v>H3PDET-ANTyCAU</v>
      </c>
      <c r="AF10" s="93"/>
      <c r="AG10" s="94"/>
      <c r="AH10" s="95"/>
    </row>
    <row r="11" spans="1:40" s="10" customFormat="1" ht="291" customHeight="1" x14ac:dyDescent="0.2">
      <c r="A11" s="79">
        <f>IF(ISBLANK(D11),"",COUNTA($D$2:D11))</f>
        <v>10</v>
      </c>
      <c r="B11" s="80">
        <f t="shared" si="0"/>
        <v>10</v>
      </c>
      <c r="C11" s="81"/>
      <c r="D11" s="80" t="s">
        <v>2461</v>
      </c>
      <c r="E11" s="79" t="s">
        <v>1878</v>
      </c>
      <c r="F11" s="105" t="s">
        <v>2463</v>
      </c>
      <c r="G11" s="105" t="s">
        <v>2447</v>
      </c>
      <c r="H11" s="105" t="s">
        <v>2448</v>
      </c>
      <c r="I11" s="105" t="s">
        <v>2449</v>
      </c>
      <c r="J11" s="87" t="s">
        <v>2450</v>
      </c>
      <c r="K11" s="87">
        <v>2</v>
      </c>
      <c r="L11" s="98">
        <v>44849</v>
      </c>
      <c r="M11" s="98">
        <v>44926</v>
      </c>
      <c r="N11" s="90">
        <f t="shared" ref="N11:N54" si="20">(+M11-L11)/7</f>
        <v>11</v>
      </c>
      <c r="O11" s="87" t="s">
        <v>1696</v>
      </c>
      <c r="P11" s="87">
        <v>0</v>
      </c>
      <c r="Q11" s="89">
        <f t="shared" si="2"/>
        <v>0</v>
      </c>
      <c r="R11" s="90">
        <f t="shared" si="3"/>
        <v>0</v>
      </c>
      <c r="S11" s="90">
        <f t="shared" si="4"/>
        <v>0</v>
      </c>
      <c r="T11" s="90">
        <f t="shared" si="5"/>
        <v>11</v>
      </c>
      <c r="U11" s="81"/>
      <c r="V11" s="91" t="str">
        <f t="shared" si="6"/>
        <v>VENCIDA</v>
      </c>
      <c r="W11" s="91" t="str">
        <f t="shared" si="7"/>
        <v>VENCIDO</v>
      </c>
      <c r="X11" s="79" t="s">
        <v>2470</v>
      </c>
      <c r="Y11" s="79" t="str">
        <f t="shared" si="14"/>
        <v>H4PDET-ANTyCAU</v>
      </c>
      <c r="Z11" s="92">
        <f t="shared" si="9"/>
        <v>1</v>
      </c>
      <c r="AA11" s="92" t="str">
        <f t="shared" si="15"/>
        <v>H4PDET-ANTyCAU - 1</v>
      </c>
      <c r="AB11" s="76">
        <f t="shared" si="16"/>
        <v>1</v>
      </c>
      <c r="AC11" s="76">
        <f t="shared" si="17"/>
        <v>1</v>
      </c>
      <c r="AD11" s="76" t="str">
        <f t="shared" si="12"/>
        <v>H4PDET-ANTyCAU.</v>
      </c>
      <c r="AE11" s="76" t="str">
        <f t="shared" si="18"/>
        <v>H4PDET-ANTyCAU</v>
      </c>
      <c r="AF11" s="93"/>
      <c r="AG11" s="94"/>
      <c r="AH11" s="95"/>
    </row>
    <row r="12" spans="1:40" s="10" customFormat="1" ht="291" customHeight="1" x14ac:dyDescent="0.2">
      <c r="A12" s="79">
        <f>IF(ISBLANK(D12),"",COUNTA($D$2:D12))</f>
        <v>11</v>
      </c>
      <c r="B12" s="80">
        <f t="shared" si="0"/>
        <v>11</v>
      </c>
      <c r="C12" s="81"/>
      <c r="D12" s="80" t="s">
        <v>2451</v>
      </c>
      <c r="E12" s="79" t="s">
        <v>967</v>
      </c>
      <c r="F12" s="105" t="s">
        <v>2464</v>
      </c>
      <c r="G12" s="105" t="s">
        <v>2452</v>
      </c>
      <c r="H12" s="105" t="s">
        <v>2453</v>
      </c>
      <c r="I12" s="105" t="s">
        <v>2455</v>
      </c>
      <c r="J12" s="87" t="s">
        <v>2454</v>
      </c>
      <c r="K12" s="87">
        <v>2</v>
      </c>
      <c r="L12" s="98">
        <v>44849</v>
      </c>
      <c r="M12" s="98">
        <v>44926</v>
      </c>
      <c r="N12" s="90">
        <f t="shared" si="20"/>
        <v>11</v>
      </c>
      <c r="O12" s="87" t="s">
        <v>1696</v>
      </c>
      <c r="P12" s="87">
        <v>0</v>
      </c>
      <c r="Q12" s="89">
        <f t="shared" si="2"/>
        <v>0</v>
      </c>
      <c r="R12" s="90">
        <f t="shared" si="3"/>
        <v>0</v>
      </c>
      <c r="S12" s="90">
        <f t="shared" si="4"/>
        <v>0</v>
      </c>
      <c r="T12" s="90">
        <f t="shared" si="5"/>
        <v>11</v>
      </c>
      <c r="U12" s="81"/>
      <c r="V12" s="91" t="str">
        <f t="shared" si="6"/>
        <v>VENCIDA</v>
      </c>
      <c r="W12" s="91" t="str">
        <f t="shared" si="7"/>
        <v>VENCIDO</v>
      </c>
      <c r="X12" s="79" t="s">
        <v>2470</v>
      </c>
      <c r="Y12" s="79" t="str">
        <f t="shared" si="14"/>
        <v>H9PDET-ANTyCAU</v>
      </c>
      <c r="Z12" s="92">
        <f t="shared" si="9"/>
        <v>1</v>
      </c>
      <c r="AA12" s="92" t="str">
        <f t="shared" si="15"/>
        <v>H9PDET-ANTyCAU - 1</v>
      </c>
      <c r="AB12" s="76">
        <f t="shared" si="16"/>
        <v>1</v>
      </c>
      <c r="AC12" s="76">
        <f t="shared" si="17"/>
        <v>1</v>
      </c>
      <c r="AD12" s="76" t="str">
        <f t="shared" si="12"/>
        <v>H9PDET-ANTyCAU</v>
      </c>
      <c r="AE12" s="76" t="str">
        <f t="shared" si="18"/>
        <v>H9PDET-ANTyCAU</v>
      </c>
      <c r="AF12" s="93"/>
      <c r="AG12" s="94"/>
      <c r="AH12" s="95"/>
    </row>
    <row r="13" spans="1:40" s="10" customFormat="1" ht="291" customHeight="1" x14ac:dyDescent="0.2">
      <c r="A13" s="79">
        <f>IF(ISBLANK(D13),"",COUNTA($D$2:D13))</f>
        <v>12</v>
      </c>
      <c r="B13" s="80">
        <f t="shared" si="0"/>
        <v>12</v>
      </c>
      <c r="C13" s="81"/>
      <c r="D13" s="104" t="s">
        <v>2466</v>
      </c>
      <c r="E13" s="79" t="s">
        <v>967</v>
      </c>
      <c r="F13" s="105" t="s">
        <v>2465</v>
      </c>
      <c r="G13" s="105" t="s">
        <v>2456</v>
      </c>
      <c r="H13" s="105" t="s">
        <v>2457</v>
      </c>
      <c r="I13" s="105" t="s">
        <v>2458</v>
      </c>
      <c r="J13" s="87" t="s">
        <v>2459</v>
      </c>
      <c r="K13" s="87">
        <v>2</v>
      </c>
      <c r="L13" s="98">
        <v>44834</v>
      </c>
      <c r="M13" s="98">
        <v>44926</v>
      </c>
      <c r="N13" s="90">
        <f t="shared" si="20"/>
        <v>13.142857142857142</v>
      </c>
      <c r="O13" s="87" t="s">
        <v>1696</v>
      </c>
      <c r="P13" s="87">
        <v>0</v>
      </c>
      <c r="Q13" s="89">
        <f t="shared" si="2"/>
        <v>0</v>
      </c>
      <c r="R13" s="90">
        <f t="shared" si="3"/>
        <v>0</v>
      </c>
      <c r="S13" s="90">
        <f t="shared" si="4"/>
        <v>0</v>
      </c>
      <c r="T13" s="90">
        <f t="shared" si="5"/>
        <v>13.142857142857142</v>
      </c>
      <c r="U13" s="81"/>
      <c r="V13" s="91" t="str">
        <f t="shared" si="6"/>
        <v>VENCIDA</v>
      </c>
      <c r="W13" s="91" t="str">
        <f t="shared" si="7"/>
        <v>VENCIDO</v>
      </c>
      <c r="X13" s="79" t="s">
        <v>2470</v>
      </c>
      <c r="Y13" s="79" t="str">
        <f t="shared" si="14"/>
        <v>H10PDET-ANTyCAU</v>
      </c>
      <c r="Z13" s="92">
        <f t="shared" si="9"/>
        <v>1</v>
      </c>
      <c r="AA13" s="92" t="str">
        <f t="shared" si="15"/>
        <v>H10PDET-ANTyCAU - 1</v>
      </c>
      <c r="AB13" s="76">
        <f t="shared" si="16"/>
        <v>1</v>
      </c>
      <c r="AC13" s="76">
        <f t="shared" si="17"/>
        <v>1</v>
      </c>
      <c r="AD13" s="76" t="str">
        <f t="shared" si="12"/>
        <v>H10PDET-ANTyCAU.</v>
      </c>
      <c r="AE13" s="76" t="str">
        <f t="shared" si="18"/>
        <v>H10PDET-ANTyCAU</v>
      </c>
      <c r="AF13" s="93"/>
      <c r="AG13" s="94"/>
      <c r="AH13" s="95"/>
    </row>
    <row r="14" spans="1:40" s="10" customFormat="1" ht="291" customHeight="1" x14ac:dyDescent="0.2">
      <c r="A14" s="79">
        <f>IF(ISBLANK(D14),"",COUNTA($D$2:D14))</f>
        <v>13</v>
      </c>
      <c r="B14" s="80">
        <f t="shared" si="0"/>
        <v>13</v>
      </c>
      <c r="C14" s="81"/>
      <c r="D14" s="80" t="s">
        <v>2402</v>
      </c>
      <c r="E14" s="79" t="s">
        <v>2344</v>
      </c>
      <c r="F14" s="105" t="s">
        <v>2407</v>
      </c>
      <c r="G14" s="105" t="s">
        <v>2403</v>
      </c>
      <c r="H14" s="105" t="s">
        <v>2441</v>
      </c>
      <c r="I14" s="105" t="s">
        <v>2442</v>
      </c>
      <c r="J14" s="87" t="s">
        <v>2443</v>
      </c>
      <c r="K14" s="87">
        <v>1</v>
      </c>
      <c r="L14" s="98">
        <v>44835</v>
      </c>
      <c r="M14" s="98">
        <v>45016</v>
      </c>
      <c r="N14" s="90">
        <f t="shared" ref="N14" si="21">(+M14-L14)/7</f>
        <v>25.857142857142858</v>
      </c>
      <c r="O14" s="87" t="s">
        <v>439</v>
      </c>
      <c r="P14" s="87">
        <v>0</v>
      </c>
      <c r="Q14" s="89">
        <f t="shared" si="2"/>
        <v>0</v>
      </c>
      <c r="R14" s="90">
        <f t="shared" si="3"/>
        <v>0</v>
      </c>
      <c r="S14" s="90">
        <f t="shared" si="4"/>
        <v>0</v>
      </c>
      <c r="T14" s="90">
        <f t="shared" si="5"/>
        <v>25.857142857142858</v>
      </c>
      <c r="U14" s="81"/>
      <c r="V14" s="91" t="str">
        <f t="shared" si="6"/>
        <v>VENCIDA</v>
      </c>
      <c r="W14" s="91" t="str">
        <f t="shared" si="7"/>
        <v>VENCIDO</v>
      </c>
      <c r="X14" s="79" t="s">
        <v>2406</v>
      </c>
      <c r="Y14" s="79" t="str">
        <f t="shared" ref="Y14:Y48" si="22">AE14</f>
        <v>H1AT72</v>
      </c>
      <c r="Z14" s="92">
        <f t="shared" si="9"/>
        <v>1</v>
      </c>
      <c r="AA14" s="92" t="str">
        <f t="shared" ref="AA14:AA48" si="23">CONCATENATE(Y14," - ",Z14)</f>
        <v>H1AT72 - 1</v>
      </c>
      <c r="AB14" s="76">
        <f t="shared" si="16"/>
        <v>1</v>
      </c>
      <c r="AC14" s="76">
        <f t="shared" si="17"/>
        <v>1</v>
      </c>
      <c r="AD14" s="76" t="str">
        <f t="shared" si="12"/>
        <v>H1AT72.</v>
      </c>
      <c r="AE14" s="76" t="str">
        <f t="shared" si="18"/>
        <v>H1AT72</v>
      </c>
      <c r="AF14" s="93"/>
      <c r="AG14" s="94"/>
      <c r="AH14" s="95"/>
    </row>
    <row r="15" spans="1:40" s="10" customFormat="1" ht="291" customHeight="1" x14ac:dyDescent="0.2">
      <c r="A15" s="79" t="str">
        <f>IF(ISBLANK(D15),"",COUNTA($D$2:D15))</f>
        <v/>
      </c>
      <c r="B15" s="80">
        <f t="shared" si="0"/>
        <v>14</v>
      </c>
      <c r="C15" s="81"/>
      <c r="D15" s="80"/>
      <c r="E15" s="79" t="s">
        <v>2344</v>
      </c>
      <c r="F15" s="105" t="s">
        <v>2408</v>
      </c>
      <c r="G15" s="105" t="s">
        <v>2403</v>
      </c>
      <c r="H15" s="105" t="s">
        <v>2404</v>
      </c>
      <c r="I15" s="105" t="s">
        <v>2405</v>
      </c>
      <c r="J15" s="87" t="s">
        <v>1677</v>
      </c>
      <c r="K15" s="87">
        <v>1</v>
      </c>
      <c r="L15" s="98">
        <v>44835</v>
      </c>
      <c r="M15" s="98">
        <v>45016</v>
      </c>
      <c r="N15" s="90">
        <f t="shared" si="20"/>
        <v>25.857142857142858</v>
      </c>
      <c r="O15" s="87" t="s">
        <v>439</v>
      </c>
      <c r="P15" s="87">
        <v>0</v>
      </c>
      <c r="Q15" s="89">
        <f t="shared" si="2"/>
        <v>0</v>
      </c>
      <c r="R15" s="90">
        <f t="shared" si="3"/>
        <v>0</v>
      </c>
      <c r="S15" s="90">
        <f t="shared" si="4"/>
        <v>0</v>
      </c>
      <c r="T15" s="90">
        <f t="shared" si="5"/>
        <v>25.857142857142858</v>
      </c>
      <c r="U15" s="81"/>
      <c r="V15" s="91" t="str">
        <f t="shared" si="6"/>
        <v>VENCIDA</v>
      </c>
      <c r="W15" s="91" t="str">
        <f t="shared" si="7"/>
        <v/>
      </c>
      <c r="X15" s="79" t="s">
        <v>2406</v>
      </c>
      <c r="Y15" s="79" t="str">
        <f t="shared" si="22"/>
        <v>H1AT72</v>
      </c>
      <c r="Z15" s="92">
        <f t="shared" si="9"/>
        <v>2</v>
      </c>
      <c r="AA15" s="92" t="str">
        <f t="shared" si="23"/>
        <v>H1AT72 - 2</v>
      </c>
      <c r="AB15" s="76">
        <f t="shared" si="16"/>
        <v>1</v>
      </c>
      <c r="AC15" s="76">
        <f t="shared" si="17"/>
        <v>1</v>
      </c>
      <c r="AD15" s="76" t="str">
        <f t="shared" si="12"/>
        <v>H1AT72.</v>
      </c>
      <c r="AE15" s="76" t="str">
        <f t="shared" si="18"/>
        <v>H1AT72</v>
      </c>
      <c r="AF15" s="93"/>
      <c r="AG15" s="94"/>
      <c r="AH15" s="95"/>
    </row>
    <row r="16" spans="1:40" s="10" customFormat="1" ht="291" customHeight="1" x14ac:dyDescent="0.2">
      <c r="A16" s="79">
        <f>IF(ISBLANK(D16),"",COUNTA($D$2:D16))</f>
        <v>14</v>
      </c>
      <c r="B16" s="80">
        <f t="shared" si="0"/>
        <v>15</v>
      </c>
      <c r="C16" s="81"/>
      <c r="D16" s="80" t="s">
        <v>2376</v>
      </c>
      <c r="E16" s="79" t="s">
        <v>15</v>
      </c>
      <c r="F16" s="82" t="s">
        <v>2378</v>
      </c>
      <c r="G16" s="82" t="s">
        <v>2379</v>
      </c>
      <c r="H16" s="97" t="s">
        <v>2380</v>
      </c>
      <c r="I16" s="104" t="s">
        <v>2381</v>
      </c>
      <c r="J16" s="104" t="s">
        <v>555</v>
      </c>
      <c r="K16" s="83">
        <v>2</v>
      </c>
      <c r="L16" s="98">
        <v>44795</v>
      </c>
      <c r="M16" s="98">
        <v>44985</v>
      </c>
      <c r="N16" s="90">
        <f t="shared" ref="N16" si="24">(+M16-L16)/7</f>
        <v>27.142857142857142</v>
      </c>
      <c r="O16" s="87" t="s">
        <v>1696</v>
      </c>
      <c r="P16" s="87">
        <v>0</v>
      </c>
      <c r="Q16" s="89">
        <f t="shared" si="2"/>
        <v>0</v>
      </c>
      <c r="R16" s="90">
        <f t="shared" si="3"/>
        <v>0</v>
      </c>
      <c r="S16" s="90">
        <f t="shared" si="4"/>
        <v>0</v>
      </c>
      <c r="T16" s="90">
        <f t="shared" si="5"/>
        <v>27.142857142857142</v>
      </c>
      <c r="U16" s="81"/>
      <c r="V16" s="91" t="str">
        <f t="shared" si="6"/>
        <v>VENCIDA</v>
      </c>
      <c r="W16" s="91" t="str">
        <f t="shared" si="7"/>
        <v>VENCIDO</v>
      </c>
      <c r="X16" s="79" t="s">
        <v>2387</v>
      </c>
      <c r="Y16" s="79" t="str">
        <f t="shared" si="22"/>
        <v>H28AT019</v>
      </c>
      <c r="Z16" s="92">
        <f t="shared" si="9"/>
        <v>1</v>
      </c>
      <c r="AA16" s="92" t="str">
        <f t="shared" si="23"/>
        <v>H28AT019 - 1</v>
      </c>
      <c r="AB16" s="76">
        <f t="shared" si="16"/>
        <v>1</v>
      </c>
      <c r="AC16" s="76">
        <f t="shared" si="17"/>
        <v>1</v>
      </c>
      <c r="AD16" s="76" t="str">
        <f t="shared" si="12"/>
        <v>H28AT019.</v>
      </c>
      <c r="AE16" s="76" t="str">
        <f t="shared" si="18"/>
        <v>H28AT019</v>
      </c>
      <c r="AF16" s="93"/>
      <c r="AG16" s="94"/>
      <c r="AH16" s="95"/>
    </row>
    <row r="17" spans="1:34" s="10" customFormat="1" ht="291" customHeight="1" x14ac:dyDescent="0.2">
      <c r="A17" s="79">
        <f>IF(ISBLANK(D17),"",COUNTA($D$2:D17))</f>
        <v>15</v>
      </c>
      <c r="B17" s="80">
        <f t="shared" si="0"/>
        <v>16</v>
      </c>
      <c r="C17" s="81"/>
      <c r="D17" s="80" t="s">
        <v>710</v>
      </c>
      <c r="E17" s="79" t="s">
        <v>2377</v>
      </c>
      <c r="F17" s="82" t="s">
        <v>2382</v>
      </c>
      <c r="G17" s="82" t="s">
        <v>2383</v>
      </c>
      <c r="H17" s="97" t="s">
        <v>2384</v>
      </c>
      <c r="I17" s="104" t="s">
        <v>2385</v>
      </c>
      <c r="J17" s="104" t="s">
        <v>2386</v>
      </c>
      <c r="K17" s="83">
        <v>1</v>
      </c>
      <c r="L17" s="98">
        <v>44795</v>
      </c>
      <c r="M17" s="98">
        <v>44979</v>
      </c>
      <c r="N17" s="90">
        <f t="shared" si="20"/>
        <v>26.285714285714285</v>
      </c>
      <c r="O17" s="87" t="s">
        <v>1696</v>
      </c>
      <c r="P17" s="87">
        <v>0</v>
      </c>
      <c r="Q17" s="89">
        <f t="shared" si="2"/>
        <v>0</v>
      </c>
      <c r="R17" s="90">
        <f t="shared" si="3"/>
        <v>0</v>
      </c>
      <c r="S17" s="90">
        <f t="shared" si="4"/>
        <v>0</v>
      </c>
      <c r="T17" s="90">
        <f t="shared" si="5"/>
        <v>26.285714285714285</v>
      </c>
      <c r="U17" s="81"/>
      <c r="V17" s="91" t="str">
        <f t="shared" si="6"/>
        <v>VENCIDA</v>
      </c>
      <c r="W17" s="91" t="str">
        <f t="shared" si="7"/>
        <v>VENCIDO</v>
      </c>
      <c r="X17" s="79" t="s">
        <v>2387</v>
      </c>
      <c r="Y17" s="79" t="str">
        <f t="shared" si="22"/>
        <v xml:space="preserve">
H29AT019</v>
      </c>
      <c r="Z17" s="92">
        <f t="shared" si="9"/>
        <v>1</v>
      </c>
      <c r="AA17" s="92" t="str">
        <f t="shared" si="23"/>
        <v xml:space="preserve">
H29AT019 - 1</v>
      </c>
      <c r="AB17" s="76">
        <f t="shared" si="16"/>
        <v>1</v>
      </c>
      <c r="AC17" s="76">
        <f t="shared" si="17"/>
        <v>1</v>
      </c>
      <c r="AD17" s="76" t="str">
        <f t="shared" si="12"/>
        <v xml:space="preserve">
H29AT019.</v>
      </c>
      <c r="AE17" s="76" t="str">
        <f t="shared" si="18"/>
        <v xml:space="preserve">
H29AT019</v>
      </c>
      <c r="AF17" s="93"/>
      <c r="AG17" s="94"/>
      <c r="AH17" s="95"/>
    </row>
    <row r="18" spans="1:34" s="10" customFormat="1" ht="291" customHeight="1" x14ac:dyDescent="0.2">
      <c r="A18" s="79">
        <f>IF(ISBLANK(D18),"",COUNTA($D$2:D18))</f>
        <v>16</v>
      </c>
      <c r="B18" s="80">
        <f t="shared" si="0"/>
        <v>17</v>
      </c>
      <c r="C18" s="81"/>
      <c r="D18" s="80" t="s">
        <v>2346</v>
      </c>
      <c r="E18" s="79" t="s">
        <v>2347</v>
      </c>
      <c r="F18" s="82" t="s">
        <v>2348</v>
      </c>
      <c r="G18" s="82" t="s">
        <v>2349</v>
      </c>
      <c r="H18" s="97" t="s">
        <v>2366</v>
      </c>
      <c r="I18" s="104" t="s">
        <v>2367</v>
      </c>
      <c r="J18" s="104" t="s">
        <v>2368</v>
      </c>
      <c r="K18" s="83">
        <v>1</v>
      </c>
      <c r="L18" s="98">
        <v>44805</v>
      </c>
      <c r="M18" s="98">
        <v>44895</v>
      </c>
      <c r="N18" s="90">
        <f t="shared" ref="N18" si="25">(+M18-L18)/7</f>
        <v>12.857142857142858</v>
      </c>
      <c r="O18" s="87" t="s">
        <v>1695</v>
      </c>
      <c r="P18" s="87">
        <v>0</v>
      </c>
      <c r="Q18" s="89">
        <f t="shared" si="2"/>
        <v>0</v>
      </c>
      <c r="R18" s="90">
        <f t="shared" si="3"/>
        <v>0</v>
      </c>
      <c r="S18" s="90">
        <f t="shared" si="4"/>
        <v>0</v>
      </c>
      <c r="T18" s="90">
        <f t="shared" si="5"/>
        <v>12.857142857142858</v>
      </c>
      <c r="U18" s="81"/>
      <c r="V18" s="91" t="str">
        <f t="shared" si="6"/>
        <v>VENCIDA</v>
      </c>
      <c r="W18" s="91" t="str">
        <f t="shared" si="7"/>
        <v>VENCIDO</v>
      </c>
      <c r="X18" s="79" t="s">
        <v>2365</v>
      </c>
      <c r="Y18" s="79" t="str">
        <f t="shared" si="22"/>
        <v>H12AEFI-PROVIDENCIA</v>
      </c>
      <c r="Z18" s="92">
        <f t="shared" si="9"/>
        <v>1</v>
      </c>
      <c r="AA18" s="92" t="str">
        <f t="shared" si="23"/>
        <v>H12AEFI-PROVIDENCIA - 1</v>
      </c>
      <c r="AB18" s="76">
        <f t="shared" si="16"/>
        <v>1</v>
      </c>
      <c r="AC18" s="76">
        <f t="shared" si="17"/>
        <v>1</v>
      </c>
      <c r="AD18" s="76" t="str">
        <f t="shared" si="12"/>
        <v>H12AEFI-PROVIDENCIA.</v>
      </c>
      <c r="AE18" s="76" t="str">
        <f t="shared" si="18"/>
        <v>H12AEFI-PROVIDENCIA</v>
      </c>
      <c r="AF18" s="93"/>
      <c r="AG18" s="94"/>
      <c r="AH18" s="95"/>
    </row>
    <row r="19" spans="1:34" s="10" customFormat="1" ht="291" customHeight="1" x14ac:dyDescent="0.2">
      <c r="A19" s="79">
        <f>IF(ISBLANK(D19),"",COUNTA($D$2:D19))</f>
        <v>17</v>
      </c>
      <c r="B19" s="80">
        <f t="shared" si="0"/>
        <v>18</v>
      </c>
      <c r="C19" s="81"/>
      <c r="D19" s="80" t="s">
        <v>2350</v>
      </c>
      <c r="E19" s="79" t="s">
        <v>2351</v>
      </c>
      <c r="F19" s="82" t="s">
        <v>2352</v>
      </c>
      <c r="G19" s="82" t="s">
        <v>2353</v>
      </c>
      <c r="H19" s="97" t="s">
        <v>2369</v>
      </c>
      <c r="I19" s="104" t="s">
        <v>2370</v>
      </c>
      <c r="J19" s="104" t="s">
        <v>2371</v>
      </c>
      <c r="K19" s="83">
        <v>1</v>
      </c>
      <c r="L19" s="98">
        <v>44805</v>
      </c>
      <c r="M19" s="98">
        <v>44895</v>
      </c>
      <c r="N19" s="90">
        <f t="shared" si="20"/>
        <v>12.857142857142858</v>
      </c>
      <c r="O19" s="87" t="s">
        <v>1695</v>
      </c>
      <c r="P19" s="87">
        <v>0</v>
      </c>
      <c r="Q19" s="89">
        <f t="shared" si="2"/>
        <v>0</v>
      </c>
      <c r="R19" s="90">
        <f t="shared" si="3"/>
        <v>0</v>
      </c>
      <c r="S19" s="90">
        <f t="shared" si="4"/>
        <v>0</v>
      </c>
      <c r="T19" s="90">
        <f t="shared" si="5"/>
        <v>12.857142857142858</v>
      </c>
      <c r="U19" s="81"/>
      <c r="V19" s="91" t="str">
        <f t="shared" si="6"/>
        <v>VENCIDA</v>
      </c>
      <c r="W19" s="91" t="str">
        <f t="shared" si="7"/>
        <v>VENCIDO</v>
      </c>
      <c r="X19" s="79" t="s">
        <v>2365</v>
      </c>
      <c r="Y19" s="79" t="str">
        <f t="shared" si="22"/>
        <v>H13AEFI-PROVIDENCIA</v>
      </c>
      <c r="Z19" s="92">
        <f t="shared" si="9"/>
        <v>1</v>
      </c>
      <c r="AA19" s="92" t="str">
        <f t="shared" si="23"/>
        <v>H13AEFI-PROVIDENCIA - 1</v>
      </c>
      <c r="AB19" s="76">
        <f t="shared" si="16"/>
        <v>1</v>
      </c>
      <c r="AC19" s="76">
        <f t="shared" si="17"/>
        <v>1</v>
      </c>
      <c r="AD19" s="76" t="str">
        <f t="shared" si="12"/>
        <v>H13AEFI-PROVIDENCIA.</v>
      </c>
      <c r="AE19" s="76" t="str">
        <f t="shared" si="18"/>
        <v>H13AEFI-PROVIDENCIA</v>
      </c>
      <c r="AF19" s="93"/>
      <c r="AG19" s="94"/>
      <c r="AH19" s="95"/>
    </row>
    <row r="20" spans="1:34" s="10" customFormat="1" ht="291" customHeight="1" x14ac:dyDescent="0.2">
      <c r="A20" s="79">
        <f>IF(ISBLANK(D20),"",COUNTA($D$2:D20))</f>
        <v>18</v>
      </c>
      <c r="B20" s="80">
        <f t="shared" si="0"/>
        <v>19</v>
      </c>
      <c r="C20" s="81"/>
      <c r="D20" s="80" t="s">
        <v>711</v>
      </c>
      <c r="E20" s="79" t="s">
        <v>2351</v>
      </c>
      <c r="F20" s="82" t="s">
        <v>2354</v>
      </c>
      <c r="G20" s="82" t="s">
        <v>2355</v>
      </c>
      <c r="H20" s="97" t="s">
        <v>2372</v>
      </c>
      <c r="I20" s="104" t="s">
        <v>2373</v>
      </c>
      <c r="J20" s="104" t="s">
        <v>2374</v>
      </c>
      <c r="K20" s="83">
        <v>1</v>
      </c>
      <c r="L20" s="98">
        <v>44805</v>
      </c>
      <c r="M20" s="98">
        <v>44895</v>
      </c>
      <c r="N20" s="90">
        <f t="shared" si="20"/>
        <v>12.857142857142858</v>
      </c>
      <c r="O20" s="87" t="s">
        <v>1695</v>
      </c>
      <c r="P20" s="87">
        <v>0</v>
      </c>
      <c r="Q20" s="89">
        <f t="shared" si="2"/>
        <v>0</v>
      </c>
      <c r="R20" s="90">
        <f t="shared" si="3"/>
        <v>0</v>
      </c>
      <c r="S20" s="90">
        <f t="shared" si="4"/>
        <v>0</v>
      </c>
      <c r="T20" s="90">
        <f t="shared" si="5"/>
        <v>12.857142857142858</v>
      </c>
      <c r="U20" s="81"/>
      <c r="V20" s="91" t="str">
        <f t="shared" si="6"/>
        <v>VENCIDA</v>
      </c>
      <c r="W20" s="91" t="str">
        <f t="shared" si="7"/>
        <v>VENCIDO</v>
      </c>
      <c r="X20" s="79" t="s">
        <v>2365</v>
      </c>
      <c r="Y20" s="79" t="str">
        <f t="shared" si="22"/>
        <v>H14AEFI-PROVIDENCIA</v>
      </c>
      <c r="Z20" s="92">
        <f t="shared" si="9"/>
        <v>1</v>
      </c>
      <c r="AA20" s="92" t="str">
        <f t="shared" si="23"/>
        <v>H14AEFI-PROVIDENCIA - 1</v>
      </c>
      <c r="AB20" s="76">
        <f t="shared" si="16"/>
        <v>1</v>
      </c>
      <c r="AC20" s="76">
        <f t="shared" si="17"/>
        <v>1</v>
      </c>
      <c r="AD20" s="76" t="str">
        <f t="shared" si="12"/>
        <v>H14AEFI-PROVIDENCIA.</v>
      </c>
      <c r="AE20" s="76" t="str">
        <f t="shared" si="18"/>
        <v>H14AEFI-PROVIDENCIA</v>
      </c>
      <c r="AF20" s="93"/>
      <c r="AG20" s="94"/>
      <c r="AH20" s="95"/>
    </row>
    <row r="21" spans="1:34" s="10" customFormat="1" ht="291" customHeight="1" x14ac:dyDescent="0.2">
      <c r="A21" s="79">
        <f>IF(ISBLANK(D21),"",COUNTA($D$2:D21))</f>
        <v>19</v>
      </c>
      <c r="B21" s="80">
        <f t="shared" si="0"/>
        <v>20</v>
      </c>
      <c r="C21" s="81"/>
      <c r="D21" s="80" t="s">
        <v>2356</v>
      </c>
      <c r="E21" s="79" t="s">
        <v>15</v>
      </c>
      <c r="F21" s="82" t="s">
        <v>2358</v>
      </c>
      <c r="G21" s="82" t="s">
        <v>2357</v>
      </c>
      <c r="H21" s="97" t="s">
        <v>2360</v>
      </c>
      <c r="I21" s="97" t="s">
        <v>2361</v>
      </c>
      <c r="J21" s="104" t="s">
        <v>9</v>
      </c>
      <c r="K21" s="83">
        <v>2</v>
      </c>
      <c r="L21" s="98">
        <v>44819</v>
      </c>
      <c r="M21" s="98">
        <v>44926</v>
      </c>
      <c r="N21" s="90">
        <f t="shared" si="20"/>
        <v>15.285714285714286</v>
      </c>
      <c r="O21" s="87" t="s">
        <v>439</v>
      </c>
      <c r="P21" s="87">
        <v>0</v>
      </c>
      <c r="Q21" s="89">
        <f t="shared" si="2"/>
        <v>0</v>
      </c>
      <c r="R21" s="90">
        <f t="shared" si="3"/>
        <v>0</v>
      </c>
      <c r="S21" s="90">
        <f t="shared" si="4"/>
        <v>0</v>
      </c>
      <c r="T21" s="90">
        <f t="shared" si="5"/>
        <v>15.285714285714286</v>
      </c>
      <c r="U21" s="81"/>
      <c r="V21" s="91" t="str">
        <f t="shared" si="6"/>
        <v>VENCIDA</v>
      </c>
      <c r="W21" s="91" t="str">
        <f t="shared" si="7"/>
        <v>VENCIDO</v>
      </c>
      <c r="X21" s="79" t="s">
        <v>2365</v>
      </c>
      <c r="Y21" s="79" t="str">
        <f t="shared" si="22"/>
        <v>H15AEFI-PROVIDENCIA</v>
      </c>
      <c r="Z21" s="92">
        <f t="shared" si="9"/>
        <v>1</v>
      </c>
      <c r="AA21" s="92" t="str">
        <f t="shared" si="23"/>
        <v>H15AEFI-PROVIDENCIA - 1</v>
      </c>
      <c r="AB21" s="76">
        <f t="shared" si="16"/>
        <v>1</v>
      </c>
      <c r="AC21" s="76">
        <f t="shared" si="17"/>
        <v>1</v>
      </c>
      <c r="AD21" s="76" t="str">
        <f t="shared" si="12"/>
        <v>H15AEFI-PROVIDENCIA.</v>
      </c>
      <c r="AE21" s="76" t="str">
        <f t="shared" si="18"/>
        <v>H15AEFI-PROVIDENCIA</v>
      </c>
      <c r="AF21" s="93"/>
      <c r="AG21" s="94"/>
      <c r="AH21" s="95"/>
    </row>
    <row r="22" spans="1:34" s="10" customFormat="1" ht="291" customHeight="1" x14ac:dyDescent="0.2">
      <c r="A22" s="79" t="str">
        <f>IF(ISBLANK(D22),"",COUNTA($D$2:D22))</f>
        <v/>
      </c>
      <c r="B22" s="80">
        <f t="shared" si="0"/>
        <v>21</v>
      </c>
      <c r="C22" s="81"/>
      <c r="D22" s="80"/>
      <c r="E22" s="79" t="s">
        <v>15</v>
      </c>
      <c r="F22" s="82" t="s">
        <v>2359</v>
      </c>
      <c r="G22" s="82" t="s">
        <v>2357</v>
      </c>
      <c r="H22" s="97" t="s">
        <v>2362</v>
      </c>
      <c r="I22" s="97" t="s">
        <v>2363</v>
      </c>
      <c r="J22" s="104" t="s">
        <v>2364</v>
      </c>
      <c r="K22" s="83">
        <v>2</v>
      </c>
      <c r="L22" s="98">
        <v>44819</v>
      </c>
      <c r="M22" s="98">
        <v>44926</v>
      </c>
      <c r="N22" s="90">
        <f t="shared" si="20"/>
        <v>15.285714285714286</v>
      </c>
      <c r="O22" s="87" t="s">
        <v>439</v>
      </c>
      <c r="P22" s="87">
        <v>0</v>
      </c>
      <c r="Q22" s="89">
        <f t="shared" si="2"/>
        <v>0</v>
      </c>
      <c r="R22" s="90">
        <f t="shared" si="3"/>
        <v>0</v>
      </c>
      <c r="S22" s="90">
        <f t="shared" si="4"/>
        <v>0</v>
      </c>
      <c r="T22" s="90">
        <f t="shared" si="5"/>
        <v>15.285714285714286</v>
      </c>
      <c r="U22" s="81"/>
      <c r="V22" s="91" t="str">
        <f t="shared" si="6"/>
        <v>VENCIDA</v>
      </c>
      <c r="W22" s="91" t="str">
        <f t="shared" si="7"/>
        <v/>
      </c>
      <c r="X22" s="79" t="s">
        <v>2365</v>
      </c>
      <c r="Y22" s="79" t="str">
        <f t="shared" si="22"/>
        <v>H15AEFI-PROVIDENCIA</v>
      </c>
      <c r="Z22" s="92">
        <f t="shared" si="9"/>
        <v>2</v>
      </c>
      <c r="AA22" s="92" t="str">
        <f t="shared" si="23"/>
        <v>H15AEFI-PROVIDENCIA - 2</v>
      </c>
      <c r="AB22" s="76">
        <f t="shared" si="16"/>
        <v>1</v>
      </c>
      <c r="AC22" s="76">
        <f t="shared" si="17"/>
        <v>1</v>
      </c>
      <c r="AD22" s="76" t="str">
        <f t="shared" si="12"/>
        <v>H15AEFI-PROVIDENCIA.</v>
      </c>
      <c r="AE22" s="76" t="str">
        <f t="shared" si="18"/>
        <v>H15AEFI-PROVIDENCIA</v>
      </c>
      <c r="AF22" s="93"/>
      <c r="AG22" s="94"/>
      <c r="AH22" s="95"/>
    </row>
    <row r="23" spans="1:34" s="10" customFormat="1" ht="291" customHeight="1" x14ac:dyDescent="0.2">
      <c r="A23" s="79">
        <f>IF(ISBLANK(D23),"",COUNTA($D$2:D23))</f>
        <v>20</v>
      </c>
      <c r="B23" s="80">
        <f t="shared" si="0"/>
        <v>22</v>
      </c>
      <c r="C23" s="81"/>
      <c r="D23" s="80" t="s">
        <v>710</v>
      </c>
      <c r="E23" s="79" t="s">
        <v>2337</v>
      </c>
      <c r="F23" s="82" t="s">
        <v>2208</v>
      </c>
      <c r="G23" s="82" t="s">
        <v>2209</v>
      </c>
      <c r="H23" s="97" t="s">
        <v>2210</v>
      </c>
      <c r="I23" s="104" t="s">
        <v>2211</v>
      </c>
      <c r="J23" s="104" t="s">
        <v>2212</v>
      </c>
      <c r="K23" s="83">
        <v>1</v>
      </c>
      <c r="L23" s="98">
        <v>44757</v>
      </c>
      <c r="M23" s="98">
        <v>44803</v>
      </c>
      <c r="N23" s="90">
        <f t="shared" ref="N23" si="26">(+M23-L23)/7</f>
        <v>6.5714285714285712</v>
      </c>
      <c r="O23" s="87" t="s">
        <v>331</v>
      </c>
      <c r="P23" s="87">
        <v>0</v>
      </c>
      <c r="Q23" s="89">
        <f t="shared" si="2"/>
        <v>0</v>
      </c>
      <c r="R23" s="90">
        <f t="shared" si="3"/>
        <v>0</v>
      </c>
      <c r="S23" s="90">
        <f t="shared" si="4"/>
        <v>0</v>
      </c>
      <c r="T23" s="90">
        <f t="shared" si="5"/>
        <v>6.5714285714285712</v>
      </c>
      <c r="U23" s="81"/>
      <c r="V23" s="91" t="str">
        <f t="shared" si="6"/>
        <v>VENCIDA</v>
      </c>
      <c r="W23" s="91" t="str">
        <f t="shared" si="7"/>
        <v>VENCIDO</v>
      </c>
      <c r="X23" s="79" t="s">
        <v>2335</v>
      </c>
      <c r="Y23" s="79" t="str">
        <f t="shared" si="22"/>
        <v>H1AF2021</v>
      </c>
      <c r="Z23" s="92">
        <f t="shared" si="9"/>
        <v>1</v>
      </c>
      <c r="AA23" s="92" t="str">
        <f t="shared" si="23"/>
        <v>H1AF2021 - 1</v>
      </c>
      <c r="AB23" s="76">
        <f t="shared" si="16"/>
        <v>1</v>
      </c>
      <c r="AC23" s="76">
        <f t="shared" si="17"/>
        <v>1</v>
      </c>
      <c r="AD23" s="76" t="str">
        <f t="shared" si="12"/>
        <v>H1AF2021.</v>
      </c>
      <c r="AE23" s="76" t="str">
        <f t="shared" si="18"/>
        <v>H1AF2021</v>
      </c>
      <c r="AF23" s="93"/>
      <c r="AG23" s="94"/>
      <c r="AH23" s="95"/>
    </row>
    <row r="24" spans="1:34" s="10" customFormat="1" ht="291" customHeight="1" x14ac:dyDescent="0.2">
      <c r="A24" s="79" t="str">
        <f>IF(ISBLANK(D24),"",COUNTA($D$2:D24))</f>
        <v/>
      </c>
      <c r="B24" s="80">
        <f t="shared" si="0"/>
        <v>23</v>
      </c>
      <c r="C24" s="81"/>
      <c r="D24" s="80"/>
      <c r="E24" s="79" t="s">
        <v>2337</v>
      </c>
      <c r="F24" s="82" t="s">
        <v>2213</v>
      </c>
      <c r="G24" s="82" t="s">
        <v>2209</v>
      </c>
      <c r="H24" s="97" t="s">
        <v>2214</v>
      </c>
      <c r="I24" s="104" t="s">
        <v>2215</v>
      </c>
      <c r="J24" s="104" t="s">
        <v>2216</v>
      </c>
      <c r="K24" s="83">
        <v>2</v>
      </c>
      <c r="L24" s="98">
        <v>44757</v>
      </c>
      <c r="M24" s="98">
        <v>44895</v>
      </c>
      <c r="N24" s="90">
        <f t="shared" si="20"/>
        <v>19.714285714285715</v>
      </c>
      <c r="O24" s="87" t="s">
        <v>331</v>
      </c>
      <c r="P24" s="87">
        <v>2</v>
      </c>
      <c r="Q24" s="89">
        <f t="shared" si="2"/>
        <v>100</v>
      </c>
      <c r="R24" s="90">
        <f t="shared" si="3"/>
        <v>19.714285714285715</v>
      </c>
      <c r="S24" s="90">
        <f t="shared" si="4"/>
        <v>19.714285714285715</v>
      </c>
      <c r="T24" s="90">
        <f t="shared" si="5"/>
        <v>19.714285714285715</v>
      </c>
      <c r="U24" s="81"/>
      <c r="V24" s="91" t="str">
        <f t="shared" si="6"/>
        <v>CUMPLIDA</v>
      </c>
      <c r="W24" s="91" t="str">
        <f t="shared" si="7"/>
        <v/>
      </c>
      <c r="X24" s="79" t="s">
        <v>2335</v>
      </c>
      <c r="Y24" s="79" t="str">
        <f t="shared" si="22"/>
        <v>H1AF2021</v>
      </c>
      <c r="Z24" s="92">
        <f t="shared" si="9"/>
        <v>2</v>
      </c>
      <c r="AA24" s="92" t="str">
        <f t="shared" si="23"/>
        <v>H1AF2021 - 2</v>
      </c>
      <c r="AB24" s="76">
        <f t="shared" si="16"/>
        <v>5</v>
      </c>
      <c r="AC24" s="76">
        <f t="shared" si="17"/>
        <v>5</v>
      </c>
      <c r="AD24" s="76" t="str">
        <f t="shared" si="12"/>
        <v>H1AF2021.</v>
      </c>
      <c r="AE24" s="76" t="str">
        <f t="shared" si="18"/>
        <v>H1AF2021</v>
      </c>
      <c r="AF24" s="93"/>
      <c r="AG24" s="94"/>
      <c r="AH24" s="95"/>
    </row>
    <row r="25" spans="1:34" s="10" customFormat="1" ht="291" customHeight="1" x14ac:dyDescent="0.2">
      <c r="A25" s="79" t="str">
        <f>IF(ISBLANK(D25),"",COUNTA($D$2:D25))</f>
        <v/>
      </c>
      <c r="B25" s="80">
        <f t="shared" si="0"/>
        <v>24</v>
      </c>
      <c r="C25" s="81"/>
      <c r="D25" s="80"/>
      <c r="E25" s="79" t="s">
        <v>2337</v>
      </c>
      <c r="F25" s="82" t="s">
        <v>2217</v>
      </c>
      <c r="G25" s="82" t="s">
        <v>2209</v>
      </c>
      <c r="H25" s="97" t="s">
        <v>2218</v>
      </c>
      <c r="I25" s="104" t="s">
        <v>2219</v>
      </c>
      <c r="J25" s="104" t="s">
        <v>2220</v>
      </c>
      <c r="K25" s="83">
        <v>1</v>
      </c>
      <c r="L25" s="98">
        <v>44757</v>
      </c>
      <c r="M25" s="98">
        <v>44925</v>
      </c>
      <c r="N25" s="90">
        <f t="shared" si="20"/>
        <v>24</v>
      </c>
      <c r="O25" s="87" t="s">
        <v>331</v>
      </c>
      <c r="P25" s="87">
        <v>1</v>
      </c>
      <c r="Q25" s="89">
        <f t="shared" si="2"/>
        <v>100</v>
      </c>
      <c r="R25" s="90">
        <f t="shared" si="3"/>
        <v>24</v>
      </c>
      <c r="S25" s="90">
        <f t="shared" si="4"/>
        <v>24</v>
      </c>
      <c r="T25" s="90">
        <f t="shared" si="5"/>
        <v>24</v>
      </c>
      <c r="U25" s="81"/>
      <c r="V25" s="91" t="str">
        <f t="shared" si="6"/>
        <v>CUMPLIDA</v>
      </c>
      <c r="W25" s="91" t="str">
        <f t="shared" si="7"/>
        <v/>
      </c>
      <c r="X25" s="79" t="s">
        <v>2335</v>
      </c>
      <c r="Y25" s="79" t="str">
        <f t="shared" si="22"/>
        <v>H1AF2021</v>
      </c>
      <c r="Z25" s="92">
        <f t="shared" si="9"/>
        <v>3</v>
      </c>
      <c r="AA25" s="92" t="str">
        <f t="shared" si="23"/>
        <v>H1AF2021 - 3</v>
      </c>
      <c r="AB25" s="76">
        <f t="shared" si="16"/>
        <v>5</v>
      </c>
      <c r="AC25" s="76">
        <f t="shared" si="17"/>
        <v>5</v>
      </c>
      <c r="AD25" s="76" t="str">
        <f t="shared" si="12"/>
        <v>H1AF2021.</v>
      </c>
      <c r="AE25" s="76" t="str">
        <f t="shared" si="18"/>
        <v>H1AF2021</v>
      </c>
      <c r="AF25" s="93"/>
      <c r="AG25" s="94"/>
      <c r="AH25" s="95"/>
    </row>
    <row r="26" spans="1:34" s="10" customFormat="1" ht="291" customHeight="1" x14ac:dyDescent="0.2">
      <c r="A26" s="79">
        <f>IF(ISBLANK(D26),"",COUNTA($D$2:D26))</f>
        <v>21</v>
      </c>
      <c r="B26" s="80">
        <f t="shared" si="0"/>
        <v>25</v>
      </c>
      <c r="C26" s="81"/>
      <c r="D26" s="80" t="s">
        <v>711</v>
      </c>
      <c r="E26" s="79" t="s">
        <v>2337</v>
      </c>
      <c r="F26" s="82" t="s">
        <v>2221</v>
      </c>
      <c r="G26" s="82" t="s">
        <v>2222</v>
      </c>
      <c r="H26" s="97" t="s">
        <v>2223</v>
      </c>
      <c r="I26" s="97" t="s">
        <v>2223</v>
      </c>
      <c r="J26" s="104" t="s">
        <v>2224</v>
      </c>
      <c r="K26" s="83">
        <v>1</v>
      </c>
      <c r="L26" s="98">
        <v>44757</v>
      </c>
      <c r="M26" s="98">
        <v>44925</v>
      </c>
      <c r="N26" s="90">
        <f t="shared" si="20"/>
        <v>24</v>
      </c>
      <c r="O26" s="87" t="s">
        <v>331</v>
      </c>
      <c r="P26" s="87">
        <v>1</v>
      </c>
      <c r="Q26" s="89">
        <f t="shared" si="2"/>
        <v>100</v>
      </c>
      <c r="R26" s="90">
        <f t="shared" si="3"/>
        <v>24</v>
      </c>
      <c r="S26" s="90">
        <f t="shared" si="4"/>
        <v>24</v>
      </c>
      <c r="T26" s="90">
        <f t="shared" si="5"/>
        <v>24</v>
      </c>
      <c r="U26" s="81"/>
      <c r="V26" s="91" t="str">
        <f t="shared" si="6"/>
        <v>CUMPLIDA</v>
      </c>
      <c r="W26" s="91" t="str">
        <f t="shared" si="7"/>
        <v>CUMPLIDO</v>
      </c>
      <c r="X26" s="79" t="s">
        <v>2335</v>
      </c>
      <c r="Y26" s="79" t="str">
        <f t="shared" si="22"/>
        <v>H2AF2021</v>
      </c>
      <c r="Z26" s="92">
        <f t="shared" si="9"/>
        <v>1</v>
      </c>
      <c r="AA26" s="92" t="str">
        <f t="shared" si="23"/>
        <v>H2AF2021 - 1</v>
      </c>
      <c r="AB26" s="76">
        <f t="shared" si="16"/>
        <v>5</v>
      </c>
      <c r="AC26" s="76">
        <f t="shared" si="17"/>
        <v>5</v>
      </c>
      <c r="AD26" s="76" t="str">
        <f t="shared" si="12"/>
        <v>H2AF2021.</v>
      </c>
      <c r="AE26" s="76" t="str">
        <f t="shared" si="18"/>
        <v>H2AF2021</v>
      </c>
      <c r="AF26" s="93"/>
      <c r="AG26" s="94"/>
      <c r="AH26" s="95"/>
    </row>
    <row r="27" spans="1:34" s="10" customFormat="1" ht="291" customHeight="1" x14ac:dyDescent="0.2">
      <c r="A27" s="79" t="str">
        <f>IF(ISBLANK(D27),"",COUNTA($D$2:D27))</f>
        <v/>
      </c>
      <c r="B27" s="80">
        <f t="shared" si="0"/>
        <v>26</v>
      </c>
      <c r="C27" s="81"/>
      <c r="D27" s="80"/>
      <c r="E27" s="79" t="s">
        <v>2337</v>
      </c>
      <c r="F27" s="82" t="s">
        <v>2225</v>
      </c>
      <c r="G27" s="82" t="s">
        <v>2222</v>
      </c>
      <c r="H27" s="106" t="s">
        <v>2226</v>
      </c>
      <c r="I27" s="106" t="s">
        <v>2227</v>
      </c>
      <c r="J27" s="83" t="s">
        <v>2228</v>
      </c>
      <c r="K27" s="83">
        <v>1</v>
      </c>
      <c r="L27" s="98">
        <v>44757</v>
      </c>
      <c r="M27" s="98">
        <v>44925</v>
      </c>
      <c r="N27" s="90">
        <f t="shared" si="20"/>
        <v>24</v>
      </c>
      <c r="O27" s="87" t="s">
        <v>331</v>
      </c>
      <c r="P27" s="87">
        <v>1</v>
      </c>
      <c r="Q27" s="89">
        <f t="shared" si="2"/>
        <v>100</v>
      </c>
      <c r="R27" s="90">
        <f t="shared" si="3"/>
        <v>24</v>
      </c>
      <c r="S27" s="90">
        <f t="shared" si="4"/>
        <v>24</v>
      </c>
      <c r="T27" s="90">
        <f t="shared" si="5"/>
        <v>24</v>
      </c>
      <c r="U27" s="81"/>
      <c r="V27" s="91" t="str">
        <f t="shared" si="6"/>
        <v>CUMPLIDA</v>
      </c>
      <c r="W27" s="91" t="str">
        <f t="shared" si="7"/>
        <v/>
      </c>
      <c r="X27" s="79" t="s">
        <v>2335</v>
      </c>
      <c r="Y27" s="79" t="str">
        <f t="shared" si="22"/>
        <v>H2AF2021</v>
      </c>
      <c r="Z27" s="92">
        <f t="shared" si="9"/>
        <v>2</v>
      </c>
      <c r="AA27" s="92" t="str">
        <f t="shared" si="23"/>
        <v>H2AF2021 - 2</v>
      </c>
      <c r="AB27" s="76">
        <f t="shared" si="16"/>
        <v>5</v>
      </c>
      <c r="AC27" s="76">
        <f t="shared" si="17"/>
        <v>5</v>
      </c>
      <c r="AD27" s="76" t="str">
        <f t="shared" si="12"/>
        <v>H2AF2021.</v>
      </c>
      <c r="AE27" s="76" t="str">
        <f t="shared" si="18"/>
        <v>H2AF2021</v>
      </c>
      <c r="AF27" s="93"/>
      <c r="AG27" s="94"/>
      <c r="AH27" s="95"/>
    </row>
    <row r="28" spans="1:34" s="10" customFormat="1" ht="291" customHeight="1" x14ac:dyDescent="0.2">
      <c r="A28" s="79">
        <f>IF(ISBLANK(D28),"",COUNTA($D$2:D28))</f>
        <v>22</v>
      </c>
      <c r="B28" s="80">
        <f t="shared" si="0"/>
        <v>27</v>
      </c>
      <c r="C28" s="81"/>
      <c r="D28" s="80" t="s">
        <v>710</v>
      </c>
      <c r="E28" s="79" t="s">
        <v>2338</v>
      </c>
      <c r="F28" s="82" t="s">
        <v>2229</v>
      </c>
      <c r="G28" s="82" t="s">
        <v>2230</v>
      </c>
      <c r="H28" s="96" t="s">
        <v>2231</v>
      </c>
      <c r="I28" s="96" t="s">
        <v>2232</v>
      </c>
      <c r="J28" s="83" t="s">
        <v>2228</v>
      </c>
      <c r="K28" s="83">
        <v>1</v>
      </c>
      <c r="L28" s="98">
        <v>44757</v>
      </c>
      <c r="M28" s="99">
        <v>44925</v>
      </c>
      <c r="N28" s="90">
        <f t="shared" si="20"/>
        <v>24</v>
      </c>
      <c r="O28" s="87" t="s">
        <v>331</v>
      </c>
      <c r="P28" s="87">
        <v>1</v>
      </c>
      <c r="Q28" s="89">
        <f t="shared" si="2"/>
        <v>100</v>
      </c>
      <c r="R28" s="90">
        <f t="shared" si="3"/>
        <v>24</v>
      </c>
      <c r="S28" s="90">
        <f t="shared" si="4"/>
        <v>24</v>
      </c>
      <c r="T28" s="90">
        <f t="shared" si="5"/>
        <v>24</v>
      </c>
      <c r="U28" s="81"/>
      <c r="V28" s="91" t="str">
        <f t="shared" si="6"/>
        <v>CUMPLIDA</v>
      </c>
      <c r="W28" s="91" t="str">
        <f t="shared" si="7"/>
        <v>CUMPLIDO</v>
      </c>
      <c r="X28" s="79" t="s">
        <v>2335</v>
      </c>
      <c r="Y28" s="79" t="str">
        <f t="shared" si="22"/>
        <v>H3AF2021</v>
      </c>
      <c r="Z28" s="92">
        <f t="shared" si="9"/>
        <v>1</v>
      </c>
      <c r="AA28" s="92" t="str">
        <f t="shared" si="23"/>
        <v>H3AF2021 - 1</v>
      </c>
      <c r="AB28" s="76">
        <f t="shared" si="16"/>
        <v>5</v>
      </c>
      <c r="AC28" s="76">
        <f t="shared" si="17"/>
        <v>5</v>
      </c>
      <c r="AD28" s="76" t="str">
        <f t="shared" si="12"/>
        <v>H3AF2021.</v>
      </c>
      <c r="AE28" s="76" t="str">
        <f t="shared" si="18"/>
        <v>H3AF2021</v>
      </c>
      <c r="AF28" s="93"/>
      <c r="AG28" s="94"/>
      <c r="AH28" s="95"/>
    </row>
    <row r="29" spans="1:34" s="10" customFormat="1" ht="291" customHeight="1" x14ac:dyDescent="0.2">
      <c r="A29" s="79" t="str">
        <f>IF(ISBLANK(D29),"",COUNTA($D$2:D29))</f>
        <v/>
      </c>
      <c r="B29" s="80">
        <f t="shared" si="0"/>
        <v>28</v>
      </c>
      <c r="C29" s="81"/>
      <c r="D29" s="80"/>
      <c r="E29" s="79" t="s">
        <v>2338</v>
      </c>
      <c r="F29" s="82" t="s">
        <v>2233</v>
      </c>
      <c r="G29" s="82" t="s">
        <v>2230</v>
      </c>
      <c r="H29" s="96" t="s">
        <v>2234</v>
      </c>
      <c r="I29" s="96" t="s">
        <v>2235</v>
      </c>
      <c r="J29" s="83" t="s">
        <v>2236</v>
      </c>
      <c r="K29" s="83">
        <v>2</v>
      </c>
      <c r="L29" s="98">
        <v>44772</v>
      </c>
      <c r="M29" s="99">
        <v>44926</v>
      </c>
      <c r="N29" s="90">
        <f t="shared" si="20"/>
        <v>22</v>
      </c>
      <c r="O29" s="87" t="s">
        <v>2325</v>
      </c>
      <c r="P29" s="87">
        <v>2</v>
      </c>
      <c r="Q29" s="89">
        <f t="shared" si="2"/>
        <v>100</v>
      </c>
      <c r="R29" s="90">
        <f t="shared" si="3"/>
        <v>22</v>
      </c>
      <c r="S29" s="90">
        <f t="shared" si="4"/>
        <v>22</v>
      </c>
      <c r="T29" s="90">
        <f t="shared" si="5"/>
        <v>22</v>
      </c>
      <c r="U29" s="81"/>
      <c r="V29" s="91" t="str">
        <f t="shared" si="6"/>
        <v>CUMPLIDA</v>
      </c>
      <c r="W29" s="91" t="str">
        <f t="shared" si="7"/>
        <v/>
      </c>
      <c r="X29" s="79" t="s">
        <v>2335</v>
      </c>
      <c r="Y29" s="79" t="str">
        <f t="shared" si="22"/>
        <v>H3AF2021</v>
      </c>
      <c r="Z29" s="92">
        <f t="shared" si="9"/>
        <v>2</v>
      </c>
      <c r="AA29" s="92" t="str">
        <f t="shared" si="23"/>
        <v>H3AF2021 - 2</v>
      </c>
      <c r="AB29" s="76">
        <f t="shared" si="16"/>
        <v>5</v>
      </c>
      <c r="AC29" s="76">
        <f t="shared" si="17"/>
        <v>5</v>
      </c>
      <c r="AD29" s="76" t="str">
        <f t="shared" si="12"/>
        <v>H3AF2021.</v>
      </c>
      <c r="AE29" s="76" t="str">
        <f t="shared" si="18"/>
        <v>H3AF2021</v>
      </c>
      <c r="AF29" s="93"/>
      <c r="AG29" s="94"/>
      <c r="AH29" s="95"/>
    </row>
    <row r="30" spans="1:34" s="10" customFormat="1" ht="291" customHeight="1" x14ac:dyDescent="0.2">
      <c r="A30" s="79">
        <f>IF(ISBLANK(D30),"",COUNTA($D$2:D30))</f>
        <v>23</v>
      </c>
      <c r="B30" s="80">
        <f t="shared" si="0"/>
        <v>29</v>
      </c>
      <c r="C30" s="81"/>
      <c r="D30" s="80" t="s">
        <v>710</v>
      </c>
      <c r="E30" s="79" t="s">
        <v>2337</v>
      </c>
      <c r="F30" s="82" t="s">
        <v>2237</v>
      </c>
      <c r="G30" s="82" t="s">
        <v>2238</v>
      </c>
      <c r="H30" s="96" t="s">
        <v>2239</v>
      </c>
      <c r="I30" s="96" t="s">
        <v>2240</v>
      </c>
      <c r="J30" s="83" t="s">
        <v>2228</v>
      </c>
      <c r="K30" s="83">
        <v>1</v>
      </c>
      <c r="L30" s="98">
        <v>44757</v>
      </c>
      <c r="M30" s="99">
        <v>44925</v>
      </c>
      <c r="N30" s="90">
        <f t="shared" si="20"/>
        <v>24</v>
      </c>
      <c r="O30" s="87" t="s">
        <v>331</v>
      </c>
      <c r="P30" s="87">
        <v>1</v>
      </c>
      <c r="Q30" s="89">
        <f t="shared" si="2"/>
        <v>100</v>
      </c>
      <c r="R30" s="90">
        <f t="shared" si="3"/>
        <v>24</v>
      </c>
      <c r="S30" s="90">
        <f t="shared" si="4"/>
        <v>24</v>
      </c>
      <c r="T30" s="90">
        <f t="shared" si="5"/>
        <v>24</v>
      </c>
      <c r="U30" s="81"/>
      <c r="V30" s="91" t="str">
        <f t="shared" si="6"/>
        <v>CUMPLIDA</v>
      </c>
      <c r="W30" s="91" t="str">
        <f t="shared" si="7"/>
        <v>CUMPLIDO</v>
      </c>
      <c r="X30" s="79" t="s">
        <v>2335</v>
      </c>
      <c r="Y30" s="79" t="str">
        <f t="shared" si="22"/>
        <v>H4AF2021</v>
      </c>
      <c r="Z30" s="92">
        <f t="shared" si="9"/>
        <v>1</v>
      </c>
      <c r="AA30" s="92" t="str">
        <f t="shared" si="23"/>
        <v>H4AF2021 - 1</v>
      </c>
      <c r="AB30" s="76">
        <f t="shared" si="16"/>
        <v>5</v>
      </c>
      <c r="AC30" s="76">
        <f t="shared" si="17"/>
        <v>5</v>
      </c>
      <c r="AD30" s="76" t="str">
        <f t="shared" si="12"/>
        <v>H4AF2021.</v>
      </c>
      <c r="AE30" s="76" t="str">
        <f t="shared" si="18"/>
        <v>H4AF2021</v>
      </c>
      <c r="AF30" s="93"/>
      <c r="AG30" s="94"/>
      <c r="AH30" s="95"/>
    </row>
    <row r="31" spans="1:34" s="10" customFormat="1" ht="291" customHeight="1" x14ac:dyDescent="0.2">
      <c r="A31" s="79">
        <f>IF(ISBLANK(D31),"",COUNTA($D$2:D31))</f>
        <v>24</v>
      </c>
      <c r="B31" s="80">
        <f t="shared" si="0"/>
        <v>30</v>
      </c>
      <c r="C31" s="81"/>
      <c r="D31" s="80" t="s">
        <v>711</v>
      </c>
      <c r="E31" s="79" t="s">
        <v>92</v>
      </c>
      <c r="F31" s="82" t="s">
        <v>2241</v>
      </c>
      <c r="G31" s="82" t="s">
        <v>2242</v>
      </c>
      <c r="H31" s="96" t="s">
        <v>2243</v>
      </c>
      <c r="I31" s="96" t="s">
        <v>2244</v>
      </c>
      <c r="J31" s="83" t="s">
        <v>2220</v>
      </c>
      <c r="K31" s="83">
        <v>1</v>
      </c>
      <c r="L31" s="98">
        <v>44757</v>
      </c>
      <c r="M31" s="99">
        <v>44925</v>
      </c>
      <c r="N31" s="90">
        <f t="shared" si="20"/>
        <v>24</v>
      </c>
      <c r="O31" s="87" t="s">
        <v>331</v>
      </c>
      <c r="P31" s="87">
        <v>0</v>
      </c>
      <c r="Q31" s="89">
        <f t="shared" si="2"/>
        <v>0</v>
      </c>
      <c r="R31" s="90">
        <f t="shared" si="3"/>
        <v>0</v>
      </c>
      <c r="S31" s="90">
        <f t="shared" si="4"/>
        <v>0</v>
      </c>
      <c r="T31" s="90">
        <f t="shared" si="5"/>
        <v>24</v>
      </c>
      <c r="U31" s="81"/>
      <c r="V31" s="91" t="str">
        <f t="shared" si="6"/>
        <v>VENCIDA</v>
      </c>
      <c r="W31" s="91" t="str">
        <f t="shared" si="7"/>
        <v>VENCIDO</v>
      </c>
      <c r="X31" s="79" t="s">
        <v>2335</v>
      </c>
      <c r="Y31" s="79" t="str">
        <f t="shared" si="22"/>
        <v>H5AF2021</v>
      </c>
      <c r="Z31" s="92">
        <f t="shared" si="9"/>
        <v>1</v>
      </c>
      <c r="AA31" s="92" t="str">
        <f t="shared" si="23"/>
        <v>H5AF2021 - 1</v>
      </c>
      <c r="AB31" s="76">
        <f t="shared" si="16"/>
        <v>1</v>
      </c>
      <c r="AC31" s="76">
        <f t="shared" si="17"/>
        <v>1</v>
      </c>
      <c r="AD31" s="76" t="str">
        <f t="shared" si="12"/>
        <v>H5AF2021.</v>
      </c>
      <c r="AE31" s="76" t="str">
        <f t="shared" si="18"/>
        <v>H5AF2021</v>
      </c>
      <c r="AF31" s="93"/>
      <c r="AG31" s="94"/>
      <c r="AH31" s="95"/>
    </row>
    <row r="32" spans="1:34" s="10" customFormat="1" ht="291" customHeight="1" x14ac:dyDescent="0.2">
      <c r="A32" s="79">
        <f>IF(ISBLANK(D32),"",COUNTA($D$2:D32))</f>
        <v>25</v>
      </c>
      <c r="B32" s="80">
        <f t="shared" si="0"/>
        <v>31</v>
      </c>
      <c r="C32" s="81"/>
      <c r="D32" s="80" t="s">
        <v>711</v>
      </c>
      <c r="E32" s="79" t="s">
        <v>2339</v>
      </c>
      <c r="F32" s="82" t="s">
        <v>2245</v>
      </c>
      <c r="G32" s="82" t="s">
        <v>2246</v>
      </c>
      <c r="H32" s="96" t="s">
        <v>2247</v>
      </c>
      <c r="I32" s="96" t="s">
        <v>2247</v>
      </c>
      <c r="J32" s="83" t="s">
        <v>2220</v>
      </c>
      <c r="K32" s="83">
        <v>1</v>
      </c>
      <c r="L32" s="98">
        <v>44757</v>
      </c>
      <c r="M32" s="99">
        <v>44925</v>
      </c>
      <c r="N32" s="90">
        <f t="shared" si="20"/>
        <v>24</v>
      </c>
      <c r="O32" s="87" t="s">
        <v>331</v>
      </c>
      <c r="P32" s="87">
        <v>1</v>
      </c>
      <c r="Q32" s="89">
        <f t="shared" si="2"/>
        <v>100</v>
      </c>
      <c r="R32" s="90">
        <f t="shared" si="3"/>
        <v>24</v>
      </c>
      <c r="S32" s="90">
        <f t="shared" si="4"/>
        <v>24</v>
      </c>
      <c r="T32" s="90">
        <f t="shared" si="5"/>
        <v>24</v>
      </c>
      <c r="U32" s="81"/>
      <c r="V32" s="91" t="str">
        <f t="shared" si="6"/>
        <v>CUMPLIDA</v>
      </c>
      <c r="W32" s="91" t="str">
        <f t="shared" si="7"/>
        <v>VENCIDO</v>
      </c>
      <c r="X32" s="79" t="s">
        <v>2335</v>
      </c>
      <c r="Y32" s="79" t="str">
        <f t="shared" si="22"/>
        <v>H6AF2021</v>
      </c>
      <c r="Z32" s="92">
        <f t="shared" si="9"/>
        <v>1</v>
      </c>
      <c r="AA32" s="92" t="str">
        <f t="shared" si="23"/>
        <v>H6AF2021 - 1</v>
      </c>
      <c r="AB32" s="76">
        <f t="shared" si="16"/>
        <v>5</v>
      </c>
      <c r="AC32" s="76">
        <f t="shared" si="17"/>
        <v>1</v>
      </c>
      <c r="AD32" s="76" t="str">
        <f t="shared" si="12"/>
        <v>H6AF2021.</v>
      </c>
      <c r="AE32" s="76" t="str">
        <f t="shared" si="18"/>
        <v>H6AF2021</v>
      </c>
      <c r="AF32" s="93"/>
      <c r="AG32" s="94"/>
      <c r="AH32" s="95"/>
    </row>
    <row r="33" spans="1:34" s="10" customFormat="1" ht="291" customHeight="1" x14ac:dyDescent="0.2">
      <c r="A33" s="79" t="str">
        <f>IF(ISBLANK(D33),"",COUNTA($D$2:D33))</f>
        <v/>
      </c>
      <c r="B33" s="80">
        <f t="shared" si="0"/>
        <v>32</v>
      </c>
      <c r="C33" s="81"/>
      <c r="D33" s="80"/>
      <c r="E33" s="79" t="s">
        <v>2339</v>
      </c>
      <c r="F33" s="82" t="s">
        <v>2248</v>
      </c>
      <c r="G33" s="82" t="s">
        <v>2246</v>
      </c>
      <c r="H33" s="96" t="s">
        <v>2249</v>
      </c>
      <c r="I33" s="96" t="s">
        <v>2249</v>
      </c>
      <c r="J33" s="83" t="s">
        <v>2250</v>
      </c>
      <c r="K33" s="83">
        <v>2</v>
      </c>
      <c r="L33" s="98">
        <v>44757</v>
      </c>
      <c r="M33" s="99">
        <v>44925</v>
      </c>
      <c r="N33" s="90">
        <f t="shared" si="20"/>
        <v>24</v>
      </c>
      <c r="O33" s="87" t="s">
        <v>331</v>
      </c>
      <c r="P33" s="87">
        <v>0</v>
      </c>
      <c r="Q33" s="89">
        <f t="shared" si="2"/>
        <v>0</v>
      </c>
      <c r="R33" s="90">
        <f t="shared" si="3"/>
        <v>0</v>
      </c>
      <c r="S33" s="90">
        <f t="shared" si="4"/>
        <v>0</v>
      </c>
      <c r="T33" s="90">
        <f t="shared" si="5"/>
        <v>24</v>
      </c>
      <c r="U33" s="81"/>
      <c r="V33" s="91" t="str">
        <f t="shared" si="6"/>
        <v>VENCIDA</v>
      </c>
      <c r="W33" s="91" t="str">
        <f t="shared" si="7"/>
        <v/>
      </c>
      <c r="X33" s="79" t="s">
        <v>2335</v>
      </c>
      <c r="Y33" s="79" t="str">
        <f t="shared" si="22"/>
        <v>H6AF2021</v>
      </c>
      <c r="Z33" s="92">
        <f t="shared" si="9"/>
        <v>2</v>
      </c>
      <c r="AA33" s="92" t="str">
        <f t="shared" si="23"/>
        <v>H6AF2021 - 2</v>
      </c>
      <c r="AB33" s="76">
        <f t="shared" si="16"/>
        <v>1</v>
      </c>
      <c r="AC33" s="76">
        <f t="shared" si="17"/>
        <v>1</v>
      </c>
      <c r="AD33" s="76" t="str">
        <f t="shared" si="12"/>
        <v>H6AF2021.</v>
      </c>
      <c r="AE33" s="76" t="str">
        <f t="shared" si="18"/>
        <v>H6AF2021</v>
      </c>
      <c r="AF33" s="93"/>
      <c r="AG33" s="94"/>
      <c r="AH33" s="95"/>
    </row>
    <row r="34" spans="1:34" s="10" customFormat="1" ht="291" customHeight="1" x14ac:dyDescent="0.2">
      <c r="A34" s="79">
        <f>IF(ISBLANK(D34),"",COUNTA($D$2:D34))</f>
        <v>26</v>
      </c>
      <c r="B34" s="80">
        <f t="shared" si="0"/>
        <v>33</v>
      </c>
      <c r="C34" s="81"/>
      <c r="D34" s="80" t="s">
        <v>710</v>
      </c>
      <c r="E34" s="79" t="s">
        <v>2338</v>
      </c>
      <c r="F34" s="82" t="s">
        <v>2251</v>
      </c>
      <c r="G34" s="82" t="s">
        <v>2252</v>
      </c>
      <c r="H34" s="96" t="s">
        <v>2253</v>
      </c>
      <c r="I34" s="96" t="s">
        <v>2254</v>
      </c>
      <c r="J34" s="83" t="s">
        <v>2255</v>
      </c>
      <c r="K34" s="83">
        <v>1</v>
      </c>
      <c r="L34" s="98">
        <v>44757</v>
      </c>
      <c r="M34" s="99">
        <v>44925</v>
      </c>
      <c r="N34" s="90">
        <f t="shared" si="20"/>
        <v>24</v>
      </c>
      <c r="O34" s="87" t="s">
        <v>331</v>
      </c>
      <c r="P34" s="87">
        <v>0</v>
      </c>
      <c r="Q34" s="89">
        <f t="shared" si="2"/>
        <v>0</v>
      </c>
      <c r="R34" s="90">
        <f t="shared" si="3"/>
        <v>0</v>
      </c>
      <c r="S34" s="90">
        <f t="shared" si="4"/>
        <v>0</v>
      </c>
      <c r="T34" s="90">
        <f t="shared" si="5"/>
        <v>24</v>
      </c>
      <c r="U34" s="81"/>
      <c r="V34" s="91" t="str">
        <f t="shared" si="6"/>
        <v>VENCIDA</v>
      </c>
      <c r="W34" s="91" t="str">
        <f t="shared" si="7"/>
        <v>VENCIDO</v>
      </c>
      <c r="X34" s="79" t="s">
        <v>2335</v>
      </c>
      <c r="Y34" s="79" t="str">
        <f t="shared" si="22"/>
        <v>H7AF2021</v>
      </c>
      <c r="Z34" s="92">
        <f t="shared" si="9"/>
        <v>1</v>
      </c>
      <c r="AA34" s="92" t="str">
        <f t="shared" si="23"/>
        <v>H7AF2021 - 1</v>
      </c>
      <c r="AB34" s="76">
        <f t="shared" si="16"/>
        <v>1</v>
      </c>
      <c r="AC34" s="76">
        <f t="shared" si="17"/>
        <v>1</v>
      </c>
      <c r="AD34" s="76" t="str">
        <f t="shared" si="12"/>
        <v>H7AF2021.</v>
      </c>
      <c r="AE34" s="76" t="str">
        <f t="shared" si="18"/>
        <v>H7AF2021</v>
      </c>
      <c r="AF34" s="93"/>
      <c r="AG34" s="94"/>
      <c r="AH34" s="95"/>
    </row>
    <row r="35" spans="1:34" s="10" customFormat="1" ht="291" customHeight="1" x14ac:dyDescent="0.2">
      <c r="A35" s="79">
        <f>IF(ISBLANK(D35),"",COUNTA($D$2:D35))</f>
        <v>27</v>
      </c>
      <c r="B35" s="80">
        <f t="shared" si="0"/>
        <v>34</v>
      </c>
      <c r="C35" s="81"/>
      <c r="D35" s="80" t="s">
        <v>710</v>
      </c>
      <c r="E35" s="79" t="s">
        <v>2340</v>
      </c>
      <c r="F35" s="82" t="s">
        <v>2256</v>
      </c>
      <c r="G35" s="82" t="s">
        <v>2257</v>
      </c>
      <c r="H35" s="96" t="s">
        <v>2258</v>
      </c>
      <c r="I35" s="96" t="s">
        <v>2037</v>
      </c>
      <c r="J35" s="83" t="s">
        <v>2259</v>
      </c>
      <c r="K35" s="83">
        <v>5</v>
      </c>
      <c r="L35" s="98">
        <v>44767</v>
      </c>
      <c r="M35" s="98">
        <v>44895</v>
      </c>
      <c r="N35" s="90">
        <f t="shared" si="20"/>
        <v>18.285714285714285</v>
      </c>
      <c r="O35" s="87" t="s">
        <v>2326</v>
      </c>
      <c r="P35" s="87">
        <v>5</v>
      </c>
      <c r="Q35" s="89">
        <f t="shared" si="2"/>
        <v>100</v>
      </c>
      <c r="R35" s="90">
        <f t="shared" si="3"/>
        <v>18.285714285714285</v>
      </c>
      <c r="S35" s="90">
        <f t="shared" si="4"/>
        <v>18.285714285714285</v>
      </c>
      <c r="T35" s="90">
        <f t="shared" si="5"/>
        <v>18.285714285714285</v>
      </c>
      <c r="U35" s="81"/>
      <c r="V35" s="91" t="str">
        <f t="shared" si="6"/>
        <v>CUMPLIDA</v>
      </c>
      <c r="W35" s="91" t="str">
        <f t="shared" si="7"/>
        <v>CUMPLIDO</v>
      </c>
      <c r="X35" s="79" t="s">
        <v>2335</v>
      </c>
      <c r="Y35" s="79" t="str">
        <f t="shared" si="22"/>
        <v>H8AF2021</v>
      </c>
      <c r="Z35" s="92">
        <f t="shared" si="9"/>
        <v>1</v>
      </c>
      <c r="AA35" s="92" t="str">
        <f t="shared" si="23"/>
        <v>H8AF2021 - 1</v>
      </c>
      <c r="AB35" s="76">
        <f t="shared" si="16"/>
        <v>5</v>
      </c>
      <c r="AC35" s="76">
        <f t="shared" si="17"/>
        <v>5</v>
      </c>
      <c r="AD35" s="76" t="str">
        <f t="shared" si="12"/>
        <v>H8AF2021.</v>
      </c>
      <c r="AE35" s="76" t="str">
        <f t="shared" si="18"/>
        <v>H8AF2021</v>
      </c>
      <c r="AF35" s="93"/>
      <c r="AG35" s="94"/>
      <c r="AH35" s="95"/>
    </row>
    <row r="36" spans="1:34" s="10" customFormat="1" ht="291" customHeight="1" x14ac:dyDescent="0.2">
      <c r="A36" s="79" t="str">
        <f>IF(ISBLANK(D36),"",COUNTA($D$2:D36))</f>
        <v/>
      </c>
      <c r="B36" s="80">
        <f t="shared" si="0"/>
        <v>35</v>
      </c>
      <c r="C36" s="81"/>
      <c r="D36" s="80"/>
      <c r="E36" s="79" t="s">
        <v>2340</v>
      </c>
      <c r="F36" s="82" t="s">
        <v>2260</v>
      </c>
      <c r="G36" s="82" t="s">
        <v>2257</v>
      </c>
      <c r="H36" s="96" t="s">
        <v>2261</v>
      </c>
      <c r="I36" s="96" t="s">
        <v>2262</v>
      </c>
      <c r="J36" s="83" t="s">
        <v>2263</v>
      </c>
      <c r="K36" s="83">
        <v>2</v>
      </c>
      <c r="L36" s="98">
        <v>44788</v>
      </c>
      <c r="M36" s="98">
        <v>44895</v>
      </c>
      <c r="N36" s="90">
        <f t="shared" si="20"/>
        <v>15.285714285714286</v>
      </c>
      <c r="O36" s="87" t="s">
        <v>2327</v>
      </c>
      <c r="P36" s="87">
        <v>2</v>
      </c>
      <c r="Q36" s="89">
        <f t="shared" si="2"/>
        <v>100</v>
      </c>
      <c r="R36" s="90">
        <f t="shared" si="3"/>
        <v>15.285714285714286</v>
      </c>
      <c r="S36" s="90">
        <f t="shared" si="4"/>
        <v>15.285714285714286</v>
      </c>
      <c r="T36" s="90">
        <f t="shared" si="5"/>
        <v>15.285714285714286</v>
      </c>
      <c r="U36" s="81"/>
      <c r="V36" s="91" t="str">
        <f t="shared" si="6"/>
        <v>CUMPLIDA</v>
      </c>
      <c r="W36" s="91" t="str">
        <f t="shared" si="7"/>
        <v/>
      </c>
      <c r="X36" s="79" t="s">
        <v>2335</v>
      </c>
      <c r="Y36" s="79" t="str">
        <f t="shared" si="22"/>
        <v>H8AF2021</v>
      </c>
      <c r="Z36" s="92">
        <f t="shared" si="9"/>
        <v>2</v>
      </c>
      <c r="AA36" s="92" t="str">
        <f t="shared" si="23"/>
        <v>H8AF2021 - 2</v>
      </c>
      <c r="AB36" s="76">
        <f t="shared" si="16"/>
        <v>5</v>
      </c>
      <c r="AC36" s="76">
        <f t="shared" si="17"/>
        <v>5</v>
      </c>
      <c r="AD36" s="76" t="str">
        <f t="shared" si="12"/>
        <v>H8AF2021.</v>
      </c>
      <c r="AE36" s="76" t="str">
        <f t="shared" si="18"/>
        <v>H8AF2021</v>
      </c>
      <c r="AF36" s="93"/>
      <c r="AG36" s="94"/>
      <c r="AH36" s="95"/>
    </row>
    <row r="37" spans="1:34" s="10" customFormat="1" ht="291" customHeight="1" x14ac:dyDescent="0.2">
      <c r="A37" s="79">
        <f>IF(ISBLANK(D37),"",COUNTA($D$2:D37))</f>
        <v>28</v>
      </c>
      <c r="B37" s="80">
        <f t="shared" si="0"/>
        <v>36</v>
      </c>
      <c r="C37" s="81"/>
      <c r="D37" s="80" t="s">
        <v>710</v>
      </c>
      <c r="E37" s="79" t="s">
        <v>2340</v>
      </c>
      <c r="F37" s="101" t="s">
        <v>2264</v>
      </c>
      <c r="G37" s="101" t="s">
        <v>2265</v>
      </c>
      <c r="H37" s="97" t="s">
        <v>2266</v>
      </c>
      <c r="I37" s="97" t="s">
        <v>2267</v>
      </c>
      <c r="J37" s="104" t="s">
        <v>2268</v>
      </c>
      <c r="K37" s="104">
        <v>1</v>
      </c>
      <c r="L37" s="98">
        <v>44767</v>
      </c>
      <c r="M37" s="99">
        <v>44834</v>
      </c>
      <c r="N37" s="90">
        <f t="shared" si="20"/>
        <v>9.5714285714285712</v>
      </c>
      <c r="O37" s="87" t="s">
        <v>2328</v>
      </c>
      <c r="P37" s="87">
        <v>1</v>
      </c>
      <c r="Q37" s="89">
        <f t="shared" si="2"/>
        <v>100</v>
      </c>
      <c r="R37" s="90">
        <f t="shared" si="3"/>
        <v>9.5714285714285712</v>
      </c>
      <c r="S37" s="90">
        <f t="shared" si="4"/>
        <v>9.5714285714285712</v>
      </c>
      <c r="T37" s="90">
        <f t="shared" si="5"/>
        <v>9.5714285714285712</v>
      </c>
      <c r="U37" s="81"/>
      <c r="V37" s="91" t="str">
        <f t="shared" si="6"/>
        <v>CUMPLIDA</v>
      </c>
      <c r="W37" s="91" t="str">
        <f t="shared" si="7"/>
        <v>CUMPLIDO</v>
      </c>
      <c r="X37" s="79" t="s">
        <v>2335</v>
      </c>
      <c r="Y37" s="79" t="str">
        <f t="shared" si="22"/>
        <v>H9AF2021</v>
      </c>
      <c r="Z37" s="92">
        <f t="shared" si="9"/>
        <v>1</v>
      </c>
      <c r="AA37" s="92" t="str">
        <f t="shared" si="23"/>
        <v>H9AF2021 - 1</v>
      </c>
      <c r="AB37" s="76">
        <f t="shared" si="16"/>
        <v>5</v>
      </c>
      <c r="AC37" s="76">
        <f t="shared" si="17"/>
        <v>5</v>
      </c>
      <c r="AD37" s="76" t="str">
        <f t="shared" si="12"/>
        <v>H9AF2021.</v>
      </c>
      <c r="AE37" s="76" t="str">
        <f t="shared" si="18"/>
        <v>H9AF2021</v>
      </c>
      <c r="AF37" s="93"/>
      <c r="AG37" s="94"/>
      <c r="AH37" s="95"/>
    </row>
    <row r="38" spans="1:34" s="10" customFormat="1" ht="291" customHeight="1" x14ac:dyDescent="0.2">
      <c r="A38" s="79">
        <f>IF(ISBLANK(D38),"",COUNTA($D$2:D38))</f>
        <v>29</v>
      </c>
      <c r="B38" s="80">
        <f t="shared" si="0"/>
        <v>37</v>
      </c>
      <c r="C38" s="81"/>
      <c r="D38" s="80" t="s">
        <v>710</v>
      </c>
      <c r="E38" s="79" t="s">
        <v>2340</v>
      </c>
      <c r="F38" s="101" t="s">
        <v>2269</v>
      </c>
      <c r="G38" s="101" t="s">
        <v>2270</v>
      </c>
      <c r="H38" s="97" t="s">
        <v>2261</v>
      </c>
      <c r="I38" s="97" t="s">
        <v>2262</v>
      </c>
      <c r="J38" s="83" t="s">
        <v>2263</v>
      </c>
      <c r="K38" s="104">
        <v>2</v>
      </c>
      <c r="L38" s="98">
        <v>44788</v>
      </c>
      <c r="M38" s="99">
        <v>44895</v>
      </c>
      <c r="N38" s="90">
        <f t="shared" si="20"/>
        <v>15.285714285714286</v>
      </c>
      <c r="O38" s="87" t="s">
        <v>1696</v>
      </c>
      <c r="P38" s="87">
        <v>2</v>
      </c>
      <c r="Q38" s="89">
        <f t="shared" si="2"/>
        <v>100</v>
      </c>
      <c r="R38" s="90">
        <f t="shared" si="3"/>
        <v>15.285714285714286</v>
      </c>
      <c r="S38" s="90">
        <f t="shared" si="4"/>
        <v>15.285714285714286</v>
      </c>
      <c r="T38" s="90">
        <f t="shared" si="5"/>
        <v>15.285714285714286</v>
      </c>
      <c r="U38" s="81"/>
      <c r="V38" s="91" t="str">
        <f t="shared" si="6"/>
        <v>CUMPLIDA</v>
      </c>
      <c r="W38" s="91" t="str">
        <f t="shared" si="7"/>
        <v>CUMPLIDO</v>
      </c>
      <c r="X38" s="79" t="s">
        <v>2335</v>
      </c>
      <c r="Y38" s="79" t="str">
        <f t="shared" si="22"/>
        <v>H10AF2021</v>
      </c>
      <c r="Z38" s="92">
        <f t="shared" si="9"/>
        <v>1</v>
      </c>
      <c r="AA38" s="92" t="str">
        <f t="shared" si="23"/>
        <v>H10AF2021 - 1</v>
      </c>
      <c r="AB38" s="76">
        <f t="shared" si="16"/>
        <v>5</v>
      </c>
      <c r="AC38" s="76">
        <f t="shared" si="17"/>
        <v>5</v>
      </c>
      <c r="AD38" s="76" t="str">
        <f t="shared" si="12"/>
        <v>H10AF2021.</v>
      </c>
      <c r="AE38" s="76" t="str">
        <f t="shared" si="18"/>
        <v>H10AF2021</v>
      </c>
      <c r="AF38" s="93"/>
      <c r="AG38" s="94"/>
      <c r="AH38" s="95"/>
    </row>
    <row r="39" spans="1:34" s="10" customFormat="1" ht="291" customHeight="1" x14ac:dyDescent="0.2">
      <c r="A39" s="79">
        <f>IF(ISBLANK(D39),"",COUNTA($D$2:D39))</f>
        <v>30</v>
      </c>
      <c r="B39" s="80">
        <f t="shared" si="0"/>
        <v>38</v>
      </c>
      <c r="C39" s="81"/>
      <c r="D39" s="87" t="s">
        <v>711</v>
      </c>
      <c r="E39" s="79" t="s">
        <v>2340</v>
      </c>
      <c r="F39" s="101" t="s">
        <v>2271</v>
      </c>
      <c r="G39" s="101" t="s">
        <v>2272</v>
      </c>
      <c r="H39" s="97" t="s">
        <v>2273</v>
      </c>
      <c r="I39" s="97" t="s">
        <v>2274</v>
      </c>
      <c r="J39" s="104" t="s">
        <v>2275</v>
      </c>
      <c r="K39" s="104">
        <v>3</v>
      </c>
      <c r="L39" s="98">
        <v>44788</v>
      </c>
      <c r="M39" s="99">
        <v>44926</v>
      </c>
      <c r="N39" s="90">
        <f t="shared" si="20"/>
        <v>19.714285714285715</v>
      </c>
      <c r="O39" s="87" t="s">
        <v>1696</v>
      </c>
      <c r="P39" s="87">
        <v>0</v>
      </c>
      <c r="Q39" s="89">
        <f t="shared" si="2"/>
        <v>0</v>
      </c>
      <c r="R39" s="90">
        <f t="shared" si="3"/>
        <v>0</v>
      </c>
      <c r="S39" s="90">
        <f t="shared" si="4"/>
        <v>0</v>
      </c>
      <c r="T39" s="90">
        <f t="shared" si="5"/>
        <v>19.714285714285715</v>
      </c>
      <c r="U39" s="81"/>
      <c r="V39" s="91" t="str">
        <f t="shared" si="6"/>
        <v>VENCIDA</v>
      </c>
      <c r="W39" s="91" t="str">
        <f t="shared" si="7"/>
        <v>VENCIDO</v>
      </c>
      <c r="X39" s="79" t="s">
        <v>2335</v>
      </c>
      <c r="Y39" s="79" t="str">
        <f t="shared" si="22"/>
        <v>H11AF2021</v>
      </c>
      <c r="Z39" s="92">
        <f t="shared" si="9"/>
        <v>1</v>
      </c>
      <c r="AA39" s="92" t="str">
        <f t="shared" si="23"/>
        <v>H11AF2021 - 1</v>
      </c>
      <c r="AB39" s="76">
        <f t="shared" si="16"/>
        <v>1</v>
      </c>
      <c r="AC39" s="76">
        <f t="shared" si="17"/>
        <v>1</v>
      </c>
      <c r="AD39" s="76" t="str">
        <f t="shared" si="12"/>
        <v>H11AF2021.</v>
      </c>
      <c r="AE39" s="76" t="str">
        <f t="shared" si="18"/>
        <v>H11AF2021</v>
      </c>
      <c r="AF39" s="93"/>
      <c r="AG39" s="94"/>
      <c r="AH39" s="95"/>
    </row>
    <row r="40" spans="1:34" s="10" customFormat="1" ht="291" customHeight="1" x14ac:dyDescent="0.2">
      <c r="A40" s="79">
        <f>IF(ISBLANK(D40),"",COUNTA($D$2:D40))</f>
        <v>31</v>
      </c>
      <c r="B40" s="80">
        <f t="shared" si="0"/>
        <v>39</v>
      </c>
      <c r="C40" s="81"/>
      <c r="D40" s="87" t="s">
        <v>710</v>
      </c>
      <c r="E40" s="79" t="s">
        <v>2340</v>
      </c>
      <c r="F40" s="101" t="s">
        <v>2276</v>
      </c>
      <c r="G40" s="101" t="s">
        <v>2277</v>
      </c>
      <c r="H40" s="97" t="s">
        <v>2258</v>
      </c>
      <c r="I40" s="97" t="s">
        <v>2037</v>
      </c>
      <c r="J40" s="104" t="s">
        <v>2259</v>
      </c>
      <c r="K40" s="104">
        <v>5</v>
      </c>
      <c r="L40" s="98">
        <v>44767</v>
      </c>
      <c r="M40" s="99">
        <v>44895</v>
      </c>
      <c r="N40" s="90">
        <f t="shared" si="20"/>
        <v>18.285714285714285</v>
      </c>
      <c r="O40" s="87" t="s">
        <v>2329</v>
      </c>
      <c r="P40" s="87">
        <v>5</v>
      </c>
      <c r="Q40" s="89">
        <f t="shared" si="2"/>
        <v>100</v>
      </c>
      <c r="R40" s="90">
        <f t="shared" si="3"/>
        <v>18.285714285714285</v>
      </c>
      <c r="S40" s="90">
        <f t="shared" si="4"/>
        <v>18.285714285714285</v>
      </c>
      <c r="T40" s="90">
        <f t="shared" si="5"/>
        <v>18.285714285714285</v>
      </c>
      <c r="U40" s="81"/>
      <c r="V40" s="91" t="str">
        <f t="shared" si="6"/>
        <v>CUMPLIDA</v>
      </c>
      <c r="W40" s="91" t="str">
        <f t="shared" si="7"/>
        <v>CUMPLIDO</v>
      </c>
      <c r="X40" s="79" t="s">
        <v>2335</v>
      </c>
      <c r="Y40" s="79" t="str">
        <f t="shared" si="22"/>
        <v>H12AF2021</v>
      </c>
      <c r="Z40" s="92">
        <f t="shared" si="9"/>
        <v>1</v>
      </c>
      <c r="AA40" s="92" t="str">
        <f t="shared" si="23"/>
        <v>H12AF2021 - 1</v>
      </c>
      <c r="AB40" s="76">
        <f t="shared" si="16"/>
        <v>5</v>
      </c>
      <c r="AC40" s="76">
        <f t="shared" si="17"/>
        <v>5</v>
      </c>
      <c r="AD40" s="76" t="str">
        <f t="shared" si="12"/>
        <v>H12AF2021.</v>
      </c>
      <c r="AE40" s="76" t="str">
        <f t="shared" si="18"/>
        <v>H12AF2021</v>
      </c>
      <c r="AF40" s="93"/>
      <c r="AG40" s="94"/>
      <c r="AH40" s="95"/>
    </row>
    <row r="41" spans="1:34" s="10" customFormat="1" ht="291" customHeight="1" x14ac:dyDescent="0.2">
      <c r="A41" s="79">
        <f>IF(ISBLANK(D41),"",COUNTA($D$2:D41))</f>
        <v>32</v>
      </c>
      <c r="B41" s="80">
        <f t="shared" si="0"/>
        <v>40</v>
      </c>
      <c r="C41" s="81"/>
      <c r="D41" s="87" t="s">
        <v>710</v>
      </c>
      <c r="E41" s="100" t="s">
        <v>15</v>
      </c>
      <c r="F41" s="101" t="s">
        <v>2278</v>
      </c>
      <c r="G41" s="101" t="s">
        <v>2279</v>
      </c>
      <c r="H41" s="97" t="s">
        <v>2280</v>
      </c>
      <c r="I41" s="97" t="s">
        <v>2281</v>
      </c>
      <c r="J41" s="104" t="s">
        <v>2173</v>
      </c>
      <c r="K41" s="104">
        <v>5</v>
      </c>
      <c r="L41" s="98">
        <v>44809</v>
      </c>
      <c r="M41" s="99">
        <v>44910</v>
      </c>
      <c r="N41" s="90">
        <f t="shared" si="20"/>
        <v>14.428571428571429</v>
      </c>
      <c r="O41" s="104" t="s">
        <v>2330</v>
      </c>
      <c r="P41" s="87">
        <v>1</v>
      </c>
      <c r="Q41" s="89">
        <f t="shared" si="2"/>
        <v>20</v>
      </c>
      <c r="R41" s="90">
        <f t="shared" si="3"/>
        <v>2.8857142857142857</v>
      </c>
      <c r="S41" s="90">
        <f t="shared" si="4"/>
        <v>2.8857142857142857</v>
      </c>
      <c r="T41" s="90">
        <f t="shared" si="5"/>
        <v>14.428571428571429</v>
      </c>
      <c r="U41" s="81"/>
      <c r="V41" s="91" t="str">
        <f t="shared" si="6"/>
        <v>VENCIDA</v>
      </c>
      <c r="W41" s="91" t="str">
        <f t="shared" si="7"/>
        <v>VENCIDO</v>
      </c>
      <c r="X41" s="79" t="s">
        <v>2335</v>
      </c>
      <c r="Y41" s="79" t="str">
        <f t="shared" si="22"/>
        <v>H13AF2021</v>
      </c>
      <c r="Z41" s="92">
        <f t="shared" si="9"/>
        <v>1</v>
      </c>
      <c r="AA41" s="92" t="str">
        <f t="shared" si="23"/>
        <v>H13AF2021 - 1</v>
      </c>
      <c r="AB41" s="76">
        <f t="shared" si="16"/>
        <v>1</v>
      </c>
      <c r="AC41" s="76">
        <f t="shared" si="17"/>
        <v>1</v>
      </c>
      <c r="AD41" s="76" t="str">
        <f t="shared" si="12"/>
        <v>H13AF2021.</v>
      </c>
      <c r="AE41" s="76" t="str">
        <f t="shared" si="18"/>
        <v>H13AF2021</v>
      </c>
      <c r="AF41" s="93"/>
      <c r="AG41" s="94"/>
      <c r="AH41" s="95"/>
    </row>
    <row r="42" spans="1:34" s="10" customFormat="1" ht="291" customHeight="1" x14ac:dyDescent="0.2">
      <c r="A42" s="79" t="str">
        <f>IF(ISBLANK(D42),"",COUNTA($D$2:D42))</f>
        <v/>
      </c>
      <c r="B42" s="80">
        <f t="shared" si="0"/>
        <v>41</v>
      </c>
      <c r="C42" s="81"/>
      <c r="D42" s="87"/>
      <c r="E42" s="100" t="s">
        <v>15</v>
      </c>
      <c r="F42" s="101" t="s">
        <v>2282</v>
      </c>
      <c r="G42" s="101" t="s">
        <v>2279</v>
      </c>
      <c r="H42" s="97" t="s">
        <v>2283</v>
      </c>
      <c r="I42" s="97" t="s">
        <v>2284</v>
      </c>
      <c r="J42" s="104" t="s">
        <v>2285</v>
      </c>
      <c r="K42" s="104">
        <v>2</v>
      </c>
      <c r="L42" s="98">
        <v>44788</v>
      </c>
      <c r="M42" s="99">
        <v>44895</v>
      </c>
      <c r="N42" s="90">
        <f t="shared" si="20"/>
        <v>15.285714285714286</v>
      </c>
      <c r="O42" s="104" t="s">
        <v>2331</v>
      </c>
      <c r="P42" s="87">
        <v>0</v>
      </c>
      <c r="Q42" s="89">
        <f t="shared" si="2"/>
        <v>0</v>
      </c>
      <c r="R42" s="90">
        <f t="shared" si="3"/>
        <v>0</v>
      </c>
      <c r="S42" s="90">
        <f t="shared" si="4"/>
        <v>0</v>
      </c>
      <c r="T42" s="90">
        <f t="shared" si="5"/>
        <v>15.285714285714286</v>
      </c>
      <c r="U42" s="81"/>
      <c r="V42" s="91" t="str">
        <f t="shared" si="6"/>
        <v>VENCIDA</v>
      </c>
      <c r="W42" s="91" t="str">
        <f t="shared" si="7"/>
        <v/>
      </c>
      <c r="X42" s="79" t="s">
        <v>2335</v>
      </c>
      <c r="Y42" s="79" t="str">
        <f t="shared" si="22"/>
        <v>H13AF2021</v>
      </c>
      <c r="Z42" s="92">
        <f t="shared" si="9"/>
        <v>2</v>
      </c>
      <c r="AA42" s="92" t="str">
        <f t="shared" si="23"/>
        <v>H13AF2021 - 2</v>
      </c>
      <c r="AB42" s="76">
        <f t="shared" si="16"/>
        <v>1</v>
      </c>
      <c r="AC42" s="76">
        <f t="shared" si="17"/>
        <v>1</v>
      </c>
      <c r="AD42" s="76" t="str">
        <f t="shared" si="12"/>
        <v>H13AF2021.</v>
      </c>
      <c r="AE42" s="76" t="str">
        <f t="shared" si="18"/>
        <v>H13AF2021</v>
      </c>
      <c r="AF42" s="93"/>
      <c r="AG42" s="94"/>
      <c r="AH42" s="95"/>
    </row>
    <row r="43" spans="1:34" s="10" customFormat="1" ht="291" customHeight="1" x14ac:dyDescent="0.2">
      <c r="A43" s="79">
        <f>IF(ISBLANK(D43),"",COUNTA($D$2:D43))</f>
        <v>33</v>
      </c>
      <c r="B43" s="80">
        <f t="shared" si="0"/>
        <v>42</v>
      </c>
      <c r="C43" s="81"/>
      <c r="D43" s="87" t="s">
        <v>2286</v>
      </c>
      <c r="E43" s="100" t="s">
        <v>2341</v>
      </c>
      <c r="F43" s="105" t="s">
        <v>2287</v>
      </c>
      <c r="G43" s="107" t="s">
        <v>2288</v>
      </c>
      <c r="H43" s="97" t="s">
        <v>2289</v>
      </c>
      <c r="I43" s="97" t="s">
        <v>2290</v>
      </c>
      <c r="J43" s="104" t="s">
        <v>2236</v>
      </c>
      <c r="K43" s="104">
        <v>2</v>
      </c>
      <c r="L43" s="98">
        <v>44772</v>
      </c>
      <c r="M43" s="99">
        <v>44926</v>
      </c>
      <c r="N43" s="90">
        <f t="shared" si="20"/>
        <v>22</v>
      </c>
      <c r="O43" s="87" t="s">
        <v>1692</v>
      </c>
      <c r="P43" s="87">
        <v>2</v>
      </c>
      <c r="Q43" s="89">
        <f t="shared" si="2"/>
        <v>100</v>
      </c>
      <c r="R43" s="90">
        <f t="shared" si="3"/>
        <v>22</v>
      </c>
      <c r="S43" s="90">
        <f t="shared" si="4"/>
        <v>22</v>
      </c>
      <c r="T43" s="90">
        <f t="shared" si="5"/>
        <v>22</v>
      </c>
      <c r="U43" s="81"/>
      <c r="V43" s="91" t="str">
        <f t="shared" si="6"/>
        <v>CUMPLIDA</v>
      </c>
      <c r="W43" s="91" t="str">
        <f t="shared" si="7"/>
        <v>CUMPLIDO</v>
      </c>
      <c r="X43" s="79" t="s">
        <v>2335</v>
      </c>
      <c r="Y43" s="79" t="str">
        <f t="shared" si="22"/>
        <v>H14AF2021</v>
      </c>
      <c r="Z43" s="92">
        <f t="shared" si="9"/>
        <v>1</v>
      </c>
      <c r="AA43" s="92" t="str">
        <f t="shared" si="23"/>
        <v>H14AF2021 - 1</v>
      </c>
      <c r="AB43" s="76">
        <f t="shared" si="16"/>
        <v>5</v>
      </c>
      <c r="AC43" s="76">
        <f t="shared" si="17"/>
        <v>5</v>
      </c>
      <c r="AD43" s="76" t="str">
        <f t="shared" si="12"/>
        <v>H14AF2021.</v>
      </c>
      <c r="AE43" s="76" t="str">
        <f t="shared" si="18"/>
        <v>H14AF2021</v>
      </c>
      <c r="AF43" s="93"/>
      <c r="AG43" s="94"/>
      <c r="AH43" s="95"/>
    </row>
    <row r="44" spans="1:34" s="10" customFormat="1" ht="291" customHeight="1" x14ac:dyDescent="0.2">
      <c r="A44" s="79">
        <f>IF(ISBLANK(D44),"",COUNTA($D$2:D44))</f>
        <v>34</v>
      </c>
      <c r="B44" s="80">
        <f t="shared" si="0"/>
        <v>43</v>
      </c>
      <c r="C44" s="81"/>
      <c r="D44" s="87" t="s">
        <v>710</v>
      </c>
      <c r="E44" s="100" t="s">
        <v>2342</v>
      </c>
      <c r="F44" s="101" t="s">
        <v>2291</v>
      </c>
      <c r="G44" s="101" t="s">
        <v>2292</v>
      </c>
      <c r="H44" s="97" t="s">
        <v>2258</v>
      </c>
      <c r="I44" s="97" t="s">
        <v>2037</v>
      </c>
      <c r="J44" s="104" t="s">
        <v>2293</v>
      </c>
      <c r="K44" s="104">
        <v>5</v>
      </c>
      <c r="L44" s="98">
        <v>44767</v>
      </c>
      <c r="M44" s="99">
        <v>44895</v>
      </c>
      <c r="N44" s="90">
        <f t="shared" si="20"/>
        <v>18.285714285714285</v>
      </c>
      <c r="O44" s="87" t="s">
        <v>1973</v>
      </c>
      <c r="P44" s="87">
        <v>5</v>
      </c>
      <c r="Q44" s="89">
        <f t="shared" si="2"/>
        <v>100</v>
      </c>
      <c r="R44" s="90">
        <f t="shared" si="3"/>
        <v>18.285714285714285</v>
      </c>
      <c r="S44" s="90">
        <f t="shared" si="4"/>
        <v>18.285714285714285</v>
      </c>
      <c r="T44" s="90">
        <f t="shared" si="5"/>
        <v>18.285714285714285</v>
      </c>
      <c r="U44" s="81"/>
      <c r="V44" s="91" t="str">
        <f t="shared" si="6"/>
        <v>CUMPLIDA</v>
      </c>
      <c r="W44" s="91" t="str">
        <f t="shared" si="7"/>
        <v>CUMPLIDO</v>
      </c>
      <c r="X44" s="79" t="s">
        <v>2335</v>
      </c>
      <c r="Y44" s="79" t="str">
        <f t="shared" si="22"/>
        <v>H15AF2021</v>
      </c>
      <c r="Z44" s="92">
        <f t="shared" si="9"/>
        <v>1</v>
      </c>
      <c r="AA44" s="92" t="str">
        <f t="shared" si="23"/>
        <v>H15AF2021 - 1</v>
      </c>
      <c r="AB44" s="76">
        <f t="shared" si="16"/>
        <v>5</v>
      </c>
      <c r="AC44" s="76">
        <f t="shared" si="17"/>
        <v>5</v>
      </c>
      <c r="AD44" s="76" t="str">
        <f t="shared" si="12"/>
        <v>H15AF2021.</v>
      </c>
      <c r="AE44" s="76" t="str">
        <f t="shared" si="18"/>
        <v>H15AF2021</v>
      </c>
      <c r="AF44" s="93"/>
      <c r="AG44" s="94"/>
      <c r="AH44" s="95"/>
    </row>
    <row r="45" spans="1:34" s="10" customFormat="1" ht="291" customHeight="1" x14ac:dyDescent="0.2">
      <c r="A45" s="79">
        <f>IF(ISBLANK(D45),"",COUNTA($D$2:D45))</f>
        <v>35</v>
      </c>
      <c r="B45" s="80">
        <f t="shared" si="0"/>
        <v>44</v>
      </c>
      <c r="C45" s="81"/>
      <c r="D45" s="87" t="s">
        <v>711</v>
      </c>
      <c r="E45" s="100" t="s">
        <v>2343</v>
      </c>
      <c r="F45" s="101" t="s">
        <v>2294</v>
      </c>
      <c r="G45" s="101" t="s">
        <v>2295</v>
      </c>
      <c r="H45" s="96" t="s">
        <v>2258</v>
      </c>
      <c r="I45" s="96" t="s">
        <v>2037</v>
      </c>
      <c r="J45" s="104" t="s">
        <v>2259</v>
      </c>
      <c r="K45" s="104">
        <v>5</v>
      </c>
      <c r="L45" s="98">
        <v>44767</v>
      </c>
      <c r="M45" s="99">
        <v>44895</v>
      </c>
      <c r="N45" s="90">
        <f t="shared" si="20"/>
        <v>18.285714285714285</v>
      </c>
      <c r="O45" s="87" t="s">
        <v>2326</v>
      </c>
      <c r="P45" s="87">
        <v>5</v>
      </c>
      <c r="Q45" s="89">
        <f t="shared" si="2"/>
        <v>100</v>
      </c>
      <c r="R45" s="90">
        <f t="shared" si="3"/>
        <v>18.285714285714285</v>
      </c>
      <c r="S45" s="90">
        <f t="shared" si="4"/>
        <v>18.285714285714285</v>
      </c>
      <c r="T45" s="90">
        <f t="shared" si="5"/>
        <v>18.285714285714285</v>
      </c>
      <c r="U45" s="81"/>
      <c r="V45" s="91" t="str">
        <f t="shared" si="6"/>
        <v>CUMPLIDA</v>
      </c>
      <c r="W45" s="91" t="str">
        <f t="shared" si="7"/>
        <v>CUMPLIDO</v>
      </c>
      <c r="X45" s="79" t="s">
        <v>2335</v>
      </c>
      <c r="Y45" s="79" t="str">
        <f t="shared" si="22"/>
        <v>H16AF2021</v>
      </c>
      <c r="Z45" s="92">
        <f t="shared" si="9"/>
        <v>1</v>
      </c>
      <c r="AA45" s="92" t="str">
        <f t="shared" si="23"/>
        <v>H16AF2021 - 1</v>
      </c>
      <c r="AB45" s="76">
        <f t="shared" si="16"/>
        <v>5</v>
      </c>
      <c r="AC45" s="76">
        <f t="shared" si="17"/>
        <v>5</v>
      </c>
      <c r="AD45" s="76" t="str">
        <f t="shared" si="12"/>
        <v>H16AF2021.</v>
      </c>
      <c r="AE45" s="76" t="str">
        <f t="shared" si="18"/>
        <v>H16AF2021</v>
      </c>
      <c r="AF45" s="93"/>
      <c r="AG45" s="94"/>
      <c r="AH45" s="95"/>
    </row>
    <row r="46" spans="1:34" s="10" customFormat="1" ht="291" customHeight="1" x14ac:dyDescent="0.2">
      <c r="A46" s="79">
        <f>IF(ISBLANK(D46),"",COUNTA($D$2:D46))</f>
        <v>36</v>
      </c>
      <c r="B46" s="80">
        <f t="shared" si="0"/>
        <v>45</v>
      </c>
      <c r="C46" s="81"/>
      <c r="D46" s="87" t="s">
        <v>710</v>
      </c>
      <c r="E46" s="100" t="s">
        <v>15</v>
      </c>
      <c r="F46" s="101" t="s">
        <v>2296</v>
      </c>
      <c r="G46" s="101" t="s">
        <v>2297</v>
      </c>
      <c r="H46" s="97" t="s">
        <v>2298</v>
      </c>
      <c r="I46" s="97" t="s">
        <v>2299</v>
      </c>
      <c r="J46" s="104" t="s">
        <v>2300</v>
      </c>
      <c r="K46" s="104">
        <v>1</v>
      </c>
      <c r="L46" s="98">
        <v>44788</v>
      </c>
      <c r="M46" s="99">
        <v>44895</v>
      </c>
      <c r="N46" s="90">
        <f t="shared" si="20"/>
        <v>15.285714285714286</v>
      </c>
      <c r="O46" s="87" t="s">
        <v>1696</v>
      </c>
      <c r="P46" s="87">
        <v>0</v>
      </c>
      <c r="Q46" s="89">
        <f t="shared" si="2"/>
        <v>0</v>
      </c>
      <c r="R46" s="90">
        <f t="shared" si="3"/>
        <v>0</v>
      </c>
      <c r="S46" s="90">
        <f t="shared" si="4"/>
        <v>0</v>
      </c>
      <c r="T46" s="90">
        <f t="shared" si="5"/>
        <v>15.285714285714286</v>
      </c>
      <c r="U46" s="81"/>
      <c r="V46" s="91" t="str">
        <f t="shared" si="6"/>
        <v>VENCIDA</v>
      </c>
      <c r="W46" s="91" t="str">
        <f t="shared" si="7"/>
        <v>VENCIDO</v>
      </c>
      <c r="X46" s="79" t="s">
        <v>2335</v>
      </c>
      <c r="Y46" s="79" t="str">
        <f t="shared" si="22"/>
        <v>H17AF2021</v>
      </c>
      <c r="Z46" s="92">
        <f t="shared" si="9"/>
        <v>1</v>
      </c>
      <c r="AA46" s="92" t="str">
        <f t="shared" si="23"/>
        <v>H17AF2021 - 1</v>
      </c>
      <c r="AB46" s="76">
        <f t="shared" si="16"/>
        <v>1</v>
      </c>
      <c r="AC46" s="76">
        <f t="shared" si="17"/>
        <v>1</v>
      </c>
      <c r="AD46" s="76" t="str">
        <f t="shared" si="12"/>
        <v>H17AF2021.</v>
      </c>
      <c r="AE46" s="76" t="str">
        <f t="shared" si="18"/>
        <v>H17AF2021</v>
      </c>
      <c r="AF46" s="93"/>
      <c r="AG46" s="94"/>
      <c r="AH46" s="95"/>
    </row>
    <row r="47" spans="1:34" s="10" customFormat="1" ht="291" customHeight="1" x14ac:dyDescent="0.2">
      <c r="A47" s="79">
        <f>IF(ISBLANK(D47),"",COUNTA($D$2:D47))</f>
        <v>37</v>
      </c>
      <c r="B47" s="80">
        <f t="shared" si="0"/>
        <v>46</v>
      </c>
      <c r="C47" s="81"/>
      <c r="D47" s="100" t="s">
        <v>710</v>
      </c>
      <c r="E47" s="100" t="s">
        <v>2343</v>
      </c>
      <c r="F47" s="101" t="s">
        <v>2301</v>
      </c>
      <c r="G47" s="101" t="s">
        <v>2302</v>
      </c>
      <c r="H47" s="97" t="s">
        <v>2303</v>
      </c>
      <c r="I47" s="97" t="s">
        <v>2304</v>
      </c>
      <c r="J47" s="104" t="s">
        <v>2305</v>
      </c>
      <c r="K47" s="104">
        <v>1</v>
      </c>
      <c r="L47" s="98">
        <v>44747</v>
      </c>
      <c r="M47" s="99">
        <v>44804</v>
      </c>
      <c r="N47" s="90">
        <f t="shared" si="20"/>
        <v>8.1428571428571423</v>
      </c>
      <c r="O47" s="87" t="s">
        <v>2332</v>
      </c>
      <c r="P47" s="87">
        <v>1</v>
      </c>
      <c r="Q47" s="89">
        <f t="shared" si="2"/>
        <v>100</v>
      </c>
      <c r="R47" s="90">
        <f t="shared" si="3"/>
        <v>8.1428571428571423</v>
      </c>
      <c r="S47" s="90">
        <f t="shared" si="4"/>
        <v>8.1428571428571423</v>
      </c>
      <c r="T47" s="90">
        <f t="shared" si="5"/>
        <v>8.1428571428571423</v>
      </c>
      <c r="U47" s="81"/>
      <c r="V47" s="91" t="str">
        <f t="shared" si="6"/>
        <v>CUMPLIDA</v>
      </c>
      <c r="W47" s="91" t="str">
        <f t="shared" si="7"/>
        <v>CUMPLIDO</v>
      </c>
      <c r="X47" s="79" t="s">
        <v>2335</v>
      </c>
      <c r="Y47" s="79" t="str">
        <f t="shared" si="22"/>
        <v>H18AF2021</v>
      </c>
      <c r="Z47" s="92">
        <f t="shared" si="9"/>
        <v>1</v>
      </c>
      <c r="AA47" s="92" t="str">
        <f t="shared" si="23"/>
        <v>H18AF2021 - 1</v>
      </c>
      <c r="AB47" s="76">
        <f t="shared" si="16"/>
        <v>5</v>
      </c>
      <c r="AC47" s="76">
        <f t="shared" si="17"/>
        <v>5</v>
      </c>
      <c r="AD47" s="76" t="str">
        <f t="shared" si="12"/>
        <v>H18AF2021.</v>
      </c>
      <c r="AE47" s="76" t="str">
        <f t="shared" si="18"/>
        <v>H18AF2021</v>
      </c>
      <c r="AF47" s="93"/>
      <c r="AG47" s="94"/>
      <c r="AH47" s="95"/>
    </row>
    <row r="48" spans="1:34" s="10" customFormat="1" ht="291" customHeight="1" x14ac:dyDescent="0.2">
      <c r="A48" s="79" t="str">
        <f>IF(ISBLANK(D48),"",COUNTA($D$2:D48))</f>
        <v/>
      </c>
      <c r="B48" s="80">
        <f t="shared" si="0"/>
        <v>47</v>
      </c>
      <c r="C48" s="81"/>
      <c r="D48" s="100"/>
      <c r="E48" s="100" t="s">
        <v>2343</v>
      </c>
      <c r="F48" s="101" t="s">
        <v>2306</v>
      </c>
      <c r="G48" s="101" t="s">
        <v>2302</v>
      </c>
      <c r="H48" s="97" t="s">
        <v>2258</v>
      </c>
      <c r="I48" s="97" t="s">
        <v>2037</v>
      </c>
      <c r="J48" s="104" t="s">
        <v>2259</v>
      </c>
      <c r="K48" s="104">
        <v>5</v>
      </c>
      <c r="L48" s="98">
        <v>44767</v>
      </c>
      <c r="M48" s="99">
        <v>44895</v>
      </c>
      <c r="N48" s="90">
        <f t="shared" si="20"/>
        <v>18.285714285714285</v>
      </c>
      <c r="O48" s="87" t="s">
        <v>2326</v>
      </c>
      <c r="P48" s="87">
        <v>5</v>
      </c>
      <c r="Q48" s="89">
        <f t="shared" si="2"/>
        <v>100</v>
      </c>
      <c r="R48" s="90">
        <f t="shared" si="3"/>
        <v>18.285714285714285</v>
      </c>
      <c r="S48" s="90">
        <f t="shared" si="4"/>
        <v>18.285714285714285</v>
      </c>
      <c r="T48" s="90">
        <f t="shared" si="5"/>
        <v>18.285714285714285</v>
      </c>
      <c r="U48" s="81"/>
      <c r="V48" s="91" t="str">
        <f t="shared" si="6"/>
        <v>CUMPLIDA</v>
      </c>
      <c r="W48" s="91" t="str">
        <f t="shared" si="7"/>
        <v/>
      </c>
      <c r="X48" s="79" t="s">
        <v>2335</v>
      </c>
      <c r="Y48" s="79" t="str">
        <f t="shared" si="22"/>
        <v>H18AF2021</v>
      </c>
      <c r="Z48" s="92">
        <f t="shared" si="9"/>
        <v>2</v>
      </c>
      <c r="AA48" s="92" t="str">
        <f t="shared" si="23"/>
        <v>H18AF2021 - 2</v>
      </c>
      <c r="AB48" s="76">
        <f t="shared" si="16"/>
        <v>5</v>
      </c>
      <c r="AC48" s="76">
        <f t="shared" si="17"/>
        <v>5</v>
      </c>
      <c r="AD48" s="76" t="str">
        <f t="shared" si="12"/>
        <v>H18AF2021.</v>
      </c>
      <c r="AE48" s="76" t="str">
        <f t="shared" si="18"/>
        <v>H18AF2021</v>
      </c>
      <c r="AF48" s="93"/>
      <c r="AG48" s="94"/>
      <c r="AH48" s="95"/>
    </row>
    <row r="49" spans="1:34" s="10" customFormat="1" ht="291" customHeight="1" x14ac:dyDescent="0.2">
      <c r="A49" s="79">
        <f>IF(ISBLANK(D49),"",COUNTA($D$2:D49))</f>
        <v>38</v>
      </c>
      <c r="B49" s="80">
        <f t="shared" si="0"/>
        <v>48</v>
      </c>
      <c r="C49" s="81"/>
      <c r="D49" s="100" t="s">
        <v>711</v>
      </c>
      <c r="E49" s="100" t="s">
        <v>2344</v>
      </c>
      <c r="F49" s="101" t="s">
        <v>2307</v>
      </c>
      <c r="G49" s="101" t="s">
        <v>2308</v>
      </c>
      <c r="H49" s="97" t="s">
        <v>2309</v>
      </c>
      <c r="I49" s="97" t="s">
        <v>2037</v>
      </c>
      <c r="J49" s="104" t="s">
        <v>2259</v>
      </c>
      <c r="K49" s="104">
        <v>5</v>
      </c>
      <c r="L49" s="98">
        <v>44767</v>
      </c>
      <c r="M49" s="99">
        <v>44895</v>
      </c>
      <c r="N49" s="90">
        <f t="shared" si="20"/>
        <v>18.285714285714285</v>
      </c>
      <c r="O49" s="87" t="s">
        <v>2329</v>
      </c>
      <c r="P49" s="87">
        <v>5</v>
      </c>
      <c r="Q49" s="89">
        <f t="shared" si="2"/>
        <v>100</v>
      </c>
      <c r="R49" s="90">
        <f t="shared" si="3"/>
        <v>18.285714285714285</v>
      </c>
      <c r="S49" s="90">
        <f t="shared" si="4"/>
        <v>18.285714285714285</v>
      </c>
      <c r="T49" s="90">
        <f t="shared" si="5"/>
        <v>18.285714285714285</v>
      </c>
      <c r="U49" s="81"/>
      <c r="V49" s="91" t="str">
        <f t="shared" si="6"/>
        <v>CUMPLIDA</v>
      </c>
      <c r="W49" s="91" t="str">
        <f t="shared" si="7"/>
        <v>CUMPLIDO</v>
      </c>
      <c r="X49" s="79" t="s">
        <v>2335</v>
      </c>
      <c r="Y49" s="79" t="str">
        <f t="shared" ref="Y49:Y112" si="27">AE49</f>
        <v>H19AF2021</v>
      </c>
      <c r="Z49" s="92">
        <f t="shared" si="9"/>
        <v>1</v>
      </c>
      <c r="AA49" s="92" t="str">
        <f t="shared" ref="AA49:AA112" si="28">CONCATENATE(Y49," - ",Z49)</f>
        <v>H19AF2021 - 1</v>
      </c>
      <c r="AB49" s="76">
        <f t="shared" si="16"/>
        <v>5</v>
      </c>
      <c r="AC49" s="76">
        <f t="shared" si="17"/>
        <v>5</v>
      </c>
      <c r="AD49" s="76" t="str">
        <f t="shared" si="12"/>
        <v>H19AF2021.</v>
      </c>
      <c r="AE49" s="76" t="str">
        <f t="shared" si="18"/>
        <v>H19AF2021</v>
      </c>
      <c r="AF49" s="93"/>
      <c r="AG49" s="94"/>
      <c r="AH49" s="95"/>
    </row>
    <row r="50" spans="1:34" s="10" customFormat="1" ht="291" customHeight="1" x14ac:dyDescent="0.2">
      <c r="A50" s="79">
        <f>IF(ISBLANK(D50),"",COUNTA($D$2:D50))</f>
        <v>39</v>
      </c>
      <c r="B50" s="80">
        <f t="shared" si="0"/>
        <v>49</v>
      </c>
      <c r="C50" s="81"/>
      <c r="D50" s="100" t="s">
        <v>710</v>
      </c>
      <c r="E50" s="100" t="s">
        <v>2344</v>
      </c>
      <c r="F50" s="101" t="s">
        <v>2310</v>
      </c>
      <c r="G50" s="101" t="s">
        <v>2311</v>
      </c>
      <c r="H50" s="97" t="s">
        <v>2312</v>
      </c>
      <c r="I50" s="97" t="s">
        <v>2313</v>
      </c>
      <c r="J50" s="104" t="s">
        <v>2314</v>
      </c>
      <c r="K50" s="104">
        <v>2</v>
      </c>
      <c r="L50" s="98">
        <v>44805</v>
      </c>
      <c r="M50" s="99">
        <v>44926</v>
      </c>
      <c r="N50" s="90">
        <f t="shared" si="20"/>
        <v>17.285714285714285</v>
      </c>
      <c r="O50" s="87" t="s">
        <v>1696</v>
      </c>
      <c r="P50" s="87">
        <v>0</v>
      </c>
      <c r="Q50" s="89">
        <f t="shared" si="2"/>
        <v>0</v>
      </c>
      <c r="R50" s="90">
        <f t="shared" si="3"/>
        <v>0</v>
      </c>
      <c r="S50" s="90">
        <f t="shared" si="4"/>
        <v>0</v>
      </c>
      <c r="T50" s="90">
        <f t="shared" si="5"/>
        <v>17.285714285714285</v>
      </c>
      <c r="U50" s="81"/>
      <c r="V50" s="91" t="str">
        <f t="shared" si="6"/>
        <v>VENCIDA</v>
      </c>
      <c r="W50" s="91" t="str">
        <f t="shared" si="7"/>
        <v>VENCIDO</v>
      </c>
      <c r="X50" s="79" t="s">
        <v>2335</v>
      </c>
      <c r="Y50" s="79" t="str">
        <f t="shared" si="27"/>
        <v>H20AF2021</v>
      </c>
      <c r="Z50" s="92">
        <f t="shared" si="9"/>
        <v>1</v>
      </c>
      <c r="AA50" s="92" t="str">
        <f t="shared" si="28"/>
        <v>H20AF2021 - 1</v>
      </c>
      <c r="AB50" s="76">
        <f t="shared" si="16"/>
        <v>1</v>
      </c>
      <c r="AC50" s="76">
        <f t="shared" si="17"/>
        <v>1</v>
      </c>
      <c r="AD50" s="76" t="str">
        <f t="shared" si="12"/>
        <v>H20AF2021.</v>
      </c>
      <c r="AE50" s="76" t="str">
        <f t="shared" si="18"/>
        <v>H20AF2021</v>
      </c>
      <c r="AF50" s="93"/>
      <c r="AG50" s="94"/>
      <c r="AH50" s="95"/>
    </row>
    <row r="51" spans="1:34" s="10" customFormat="1" ht="291" customHeight="1" x14ac:dyDescent="0.2">
      <c r="A51" s="79">
        <f>IF(ISBLANK(D51),"",COUNTA($D$2:D51))</f>
        <v>40</v>
      </c>
      <c r="B51" s="80">
        <f t="shared" si="0"/>
        <v>50</v>
      </c>
      <c r="C51" s="81"/>
      <c r="D51" s="100" t="s">
        <v>711</v>
      </c>
      <c r="E51" s="100" t="s">
        <v>2345</v>
      </c>
      <c r="F51" s="101" t="s">
        <v>2315</v>
      </c>
      <c r="G51" s="101" t="s">
        <v>2316</v>
      </c>
      <c r="H51" s="97" t="s">
        <v>2317</v>
      </c>
      <c r="I51" s="97" t="s">
        <v>2318</v>
      </c>
      <c r="J51" s="104" t="s">
        <v>2300</v>
      </c>
      <c r="K51" s="104">
        <v>1</v>
      </c>
      <c r="L51" s="98">
        <v>44788</v>
      </c>
      <c r="M51" s="99">
        <v>44926</v>
      </c>
      <c r="N51" s="90">
        <f t="shared" si="20"/>
        <v>19.714285714285715</v>
      </c>
      <c r="O51" s="87" t="s">
        <v>1696</v>
      </c>
      <c r="P51" s="87">
        <v>0</v>
      </c>
      <c r="Q51" s="89">
        <f t="shared" si="2"/>
        <v>0</v>
      </c>
      <c r="R51" s="90">
        <f t="shared" si="3"/>
        <v>0</v>
      </c>
      <c r="S51" s="90">
        <f t="shared" si="4"/>
        <v>0</v>
      </c>
      <c r="T51" s="90">
        <f t="shared" si="5"/>
        <v>19.714285714285715</v>
      </c>
      <c r="U51" s="81"/>
      <c r="V51" s="91" t="str">
        <f t="shared" si="6"/>
        <v>VENCIDA</v>
      </c>
      <c r="W51" s="91" t="str">
        <f t="shared" si="7"/>
        <v>VENCIDO</v>
      </c>
      <c r="X51" s="79" t="s">
        <v>2335</v>
      </c>
      <c r="Y51" s="79" t="str">
        <f t="shared" si="27"/>
        <v>H21AF2021</v>
      </c>
      <c r="Z51" s="92">
        <f t="shared" si="9"/>
        <v>1</v>
      </c>
      <c r="AA51" s="92" t="str">
        <f t="shared" si="28"/>
        <v>H21AF2021 - 1</v>
      </c>
      <c r="AB51" s="76">
        <f t="shared" si="16"/>
        <v>1</v>
      </c>
      <c r="AC51" s="76">
        <f t="shared" si="17"/>
        <v>1</v>
      </c>
      <c r="AD51" s="76" t="str">
        <f t="shared" si="12"/>
        <v>H21AF2021.</v>
      </c>
      <c r="AE51" s="76" t="str">
        <f t="shared" si="18"/>
        <v>H21AF2021</v>
      </c>
      <c r="AF51" s="93"/>
      <c r="AG51" s="94"/>
      <c r="AH51" s="95"/>
    </row>
    <row r="52" spans="1:34" s="10" customFormat="1" ht="291" customHeight="1" x14ac:dyDescent="0.2">
      <c r="A52" s="79">
        <f>IF(ISBLANK(D52),"",COUNTA($D$2:D52))</f>
        <v>41</v>
      </c>
      <c r="B52" s="80">
        <f t="shared" si="0"/>
        <v>51</v>
      </c>
      <c r="C52" s="81"/>
      <c r="D52" s="103" t="s">
        <v>2319</v>
      </c>
      <c r="E52" s="100" t="s">
        <v>2345</v>
      </c>
      <c r="F52" s="102" t="s">
        <v>2320</v>
      </c>
      <c r="G52" s="102" t="s">
        <v>2321</v>
      </c>
      <c r="H52" s="97" t="s">
        <v>2322</v>
      </c>
      <c r="I52" s="97" t="s">
        <v>2323</v>
      </c>
      <c r="J52" s="104" t="s">
        <v>2324</v>
      </c>
      <c r="K52" s="104">
        <v>2</v>
      </c>
      <c r="L52" s="98">
        <v>44788</v>
      </c>
      <c r="M52" s="99">
        <v>44926</v>
      </c>
      <c r="N52" s="90">
        <f t="shared" si="20"/>
        <v>19.714285714285715</v>
      </c>
      <c r="O52" s="104" t="s">
        <v>1696</v>
      </c>
      <c r="P52" s="87">
        <v>0</v>
      </c>
      <c r="Q52" s="89">
        <f t="shared" si="2"/>
        <v>0</v>
      </c>
      <c r="R52" s="90">
        <f t="shared" si="3"/>
        <v>0</v>
      </c>
      <c r="S52" s="90">
        <f t="shared" si="4"/>
        <v>0</v>
      </c>
      <c r="T52" s="90">
        <f t="shared" si="5"/>
        <v>19.714285714285715</v>
      </c>
      <c r="U52" s="81"/>
      <c r="V52" s="91" t="str">
        <f t="shared" si="6"/>
        <v>VENCIDA</v>
      </c>
      <c r="W52" s="91" t="str">
        <f t="shared" si="7"/>
        <v>VENCIDO</v>
      </c>
      <c r="X52" s="79" t="s">
        <v>2335</v>
      </c>
      <c r="Y52" s="79" t="str">
        <f t="shared" si="27"/>
        <v>H22AF2021</v>
      </c>
      <c r="Z52" s="92">
        <f t="shared" si="9"/>
        <v>1</v>
      </c>
      <c r="AA52" s="92" t="str">
        <f t="shared" si="28"/>
        <v>H22AF2021 - 1</v>
      </c>
      <c r="AB52" s="76">
        <f t="shared" si="16"/>
        <v>1</v>
      </c>
      <c r="AC52" s="76">
        <f t="shared" si="17"/>
        <v>1</v>
      </c>
      <c r="AD52" s="76" t="str">
        <f t="shared" si="12"/>
        <v>H22AF2021.</v>
      </c>
      <c r="AE52" s="76" t="str">
        <f t="shared" si="18"/>
        <v>H22AF2021</v>
      </c>
      <c r="AF52" s="93"/>
      <c r="AG52" s="94"/>
      <c r="AH52" s="95"/>
    </row>
    <row r="53" spans="1:34" s="10" customFormat="1" ht="291" customHeight="1" x14ac:dyDescent="0.2">
      <c r="A53" s="79">
        <f>IF(ISBLANK(D53),"",COUNTA($D$2:D53))</f>
        <v>42</v>
      </c>
      <c r="B53" s="80">
        <f t="shared" si="0"/>
        <v>52</v>
      </c>
      <c r="C53" s="81"/>
      <c r="D53" s="80" t="s">
        <v>710</v>
      </c>
      <c r="E53" s="79" t="s">
        <v>1878</v>
      </c>
      <c r="F53" s="105" t="s">
        <v>2196</v>
      </c>
      <c r="G53" s="105" t="s">
        <v>2197</v>
      </c>
      <c r="H53" s="96" t="s">
        <v>2198</v>
      </c>
      <c r="I53" s="96" t="s">
        <v>2048</v>
      </c>
      <c r="J53" s="83" t="s">
        <v>2199</v>
      </c>
      <c r="K53" s="83">
        <v>1</v>
      </c>
      <c r="L53" s="84">
        <v>44865</v>
      </c>
      <c r="M53" s="84">
        <v>44926</v>
      </c>
      <c r="N53" s="90">
        <f t="shared" si="20"/>
        <v>8.7142857142857135</v>
      </c>
      <c r="O53" s="87" t="s">
        <v>1696</v>
      </c>
      <c r="P53" s="87">
        <v>0</v>
      </c>
      <c r="Q53" s="89">
        <f t="shared" si="2"/>
        <v>0</v>
      </c>
      <c r="R53" s="90">
        <f t="shared" si="3"/>
        <v>0</v>
      </c>
      <c r="S53" s="90">
        <f t="shared" si="4"/>
        <v>0</v>
      </c>
      <c r="T53" s="90">
        <f t="shared" si="5"/>
        <v>8.7142857142857135</v>
      </c>
      <c r="U53" s="81"/>
      <c r="V53" s="91" t="str">
        <f t="shared" si="6"/>
        <v>VENCIDA</v>
      </c>
      <c r="W53" s="91" t="str">
        <f t="shared" si="7"/>
        <v>VENCIDO</v>
      </c>
      <c r="X53" s="79" t="s">
        <v>2200</v>
      </c>
      <c r="Y53" s="79" t="str">
        <f t="shared" si="27"/>
        <v>H1Denuncia2021-216384-82111-D</v>
      </c>
      <c r="Z53" s="92">
        <f t="shared" si="9"/>
        <v>1</v>
      </c>
      <c r="AA53" s="92" t="str">
        <f t="shared" si="28"/>
        <v>H1Denuncia2021-216384-82111-D - 1</v>
      </c>
      <c r="AB53" s="76">
        <f t="shared" si="16"/>
        <v>1</v>
      </c>
      <c r="AC53" s="76">
        <f t="shared" si="17"/>
        <v>1</v>
      </c>
      <c r="AD53" s="76" t="str">
        <f t="shared" si="12"/>
        <v>H1Denuncia2021-216384-82111-D.</v>
      </c>
      <c r="AE53" s="76" t="str">
        <f t="shared" si="18"/>
        <v>H1Denuncia2021-216384-82111-D</v>
      </c>
      <c r="AF53" s="93"/>
      <c r="AG53" s="94"/>
      <c r="AH53" s="95"/>
    </row>
    <row r="54" spans="1:34" s="10" customFormat="1" ht="291" customHeight="1" x14ac:dyDescent="0.2">
      <c r="A54" s="79" t="str">
        <f>IF(ISBLANK(D54),"",COUNTA($D$2:D54))</f>
        <v/>
      </c>
      <c r="B54" s="80">
        <f t="shared" si="0"/>
        <v>53</v>
      </c>
      <c r="C54" s="81"/>
      <c r="D54" s="80"/>
      <c r="E54" s="79" t="s">
        <v>1878</v>
      </c>
      <c r="F54" s="105" t="s">
        <v>2201</v>
      </c>
      <c r="G54" s="105" t="s">
        <v>2197</v>
      </c>
      <c r="H54" s="105" t="s">
        <v>2202</v>
      </c>
      <c r="I54" s="105" t="s">
        <v>2203</v>
      </c>
      <c r="J54" s="87" t="s">
        <v>2204</v>
      </c>
      <c r="K54" s="87">
        <v>1</v>
      </c>
      <c r="L54" s="98">
        <v>44865</v>
      </c>
      <c r="M54" s="98">
        <v>44926</v>
      </c>
      <c r="N54" s="85">
        <f t="shared" si="20"/>
        <v>8.7142857142857135</v>
      </c>
      <c r="O54" s="87" t="s">
        <v>1696</v>
      </c>
      <c r="P54" s="87">
        <v>0</v>
      </c>
      <c r="Q54" s="89">
        <f t="shared" si="2"/>
        <v>0</v>
      </c>
      <c r="R54" s="90">
        <f t="shared" si="3"/>
        <v>0</v>
      </c>
      <c r="S54" s="90">
        <f t="shared" si="4"/>
        <v>0</v>
      </c>
      <c r="T54" s="90">
        <f t="shared" si="5"/>
        <v>8.7142857142857135</v>
      </c>
      <c r="U54" s="81"/>
      <c r="V54" s="91" t="str">
        <f t="shared" si="6"/>
        <v>VENCIDA</v>
      </c>
      <c r="W54" s="91" t="str">
        <f t="shared" si="7"/>
        <v/>
      </c>
      <c r="X54" s="79" t="s">
        <v>2200</v>
      </c>
      <c r="Y54" s="79" t="str">
        <f t="shared" si="27"/>
        <v>H1Denuncia2021-216384-82111-D</v>
      </c>
      <c r="Z54" s="92">
        <f t="shared" si="9"/>
        <v>2</v>
      </c>
      <c r="AA54" s="92" t="str">
        <f t="shared" si="28"/>
        <v>H1Denuncia2021-216384-82111-D - 2</v>
      </c>
      <c r="AB54" s="76">
        <f t="shared" si="16"/>
        <v>1</v>
      </c>
      <c r="AC54" s="76">
        <f t="shared" si="17"/>
        <v>1</v>
      </c>
      <c r="AD54" s="76" t="str">
        <f t="shared" si="12"/>
        <v>H1Denuncia2021-216384-82111-D.</v>
      </c>
      <c r="AE54" s="76" t="str">
        <f t="shared" si="18"/>
        <v>H1Denuncia2021-216384-82111-D</v>
      </c>
      <c r="AF54" s="93"/>
      <c r="AG54" s="94"/>
      <c r="AH54" s="95"/>
    </row>
    <row r="55" spans="1:34" s="10" customFormat="1" ht="291" customHeight="1" x14ac:dyDescent="0.2">
      <c r="A55" s="79">
        <f>IF(ISBLANK(D55),"",COUNTA($D$2:D55))</f>
        <v>43</v>
      </c>
      <c r="B55" s="80">
        <f t="shared" si="0"/>
        <v>54</v>
      </c>
      <c r="C55" s="81"/>
      <c r="D55" s="80" t="s">
        <v>711</v>
      </c>
      <c r="E55" s="79" t="s">
        <v>1878</v>
      </c>
      <c r="F55" s="82" t="s">
        <v>2114</v>
      </c>
      <c r="G55" s="82" t="s">
        <v>2180</v>
      </c>
      <c r="H55" s="96" t="s">
        <v>2036</v>
      </c>
      <c r="I55" s="96" t="s">
        <v>2037</v>
      </c>
      <c r="J55" s="83" t="s">
        <v>2038</v>
      </c>
      <c r="K55" s="83">
        <v>5</v>
      </c>
      <c r="L55" s="98">
        <v>44767</v>
      </c>
      <c r="M55" s="98">
        <v>44895</v>
      </c>
      <c r="N55" s="85">
        <f t="shared" ref="N55" si="29">(+M55-L55)/7</f>
        <v>18.285714285714285</v>
      </c>
      <c r="O55" s="87" t="s">
        <v>2039</v>
      </c>
      <c r="P55" s="87">
        <v>5</v>
      </c>
      <c r="Q55" s="108">
        <f t="shared" si="2"/>
        <v>100</v>
      </c>
      <c r="R55" s="90">
        <f t="shared" si="3"/>
        <v>18.285714285714285</v>
      </c>
      <c r="S55" s="90">
        <f t="shared" si="4"/>
        <v>18.285714285714285</v>
      </c>
      <c r="T55" s="90">
        <f t="shared" si="5"/>
        <v>18.285714285714285</v>
      </c>
      <c r="U55" s="81"/>
      <c r="V55" s="91" t="str">
        <f t="shared" si="6"/>
        <v>CUMPLIDA</v>
      </c>
      <c r="W55" s="91" t="str">
        <f t="shared" si="7"/>
        <v>VENCIDO</v>
      </c>
      <c r="X55" s="79" t="s">
        <v>2179</v>
      </c>
      <c r="Y55" s="79" t="str">
        <f t="shared" si="27"/>
        <v>H1ACGuaviare</v>
      </c>
      <c r="Z55" s="92">
        <f t="shared" si="9"/>
        <v>1</v>
      </c>
      <c r="AA55" s="92" t="str">
        <f t="shared" si="28"/>
        <v>H1ACGuaviare - 1</v>
      </c>
      <c r="AB55" s="76">
        <f t="shared" si="16"/>
        <v>5</v>
      </c>
      <c r="AC55" s="76">
        <f t="shared" si="17"/>
        <v>1</v>
      </c>
      <c r="AD55" s="76" t="str">
        <f t="shared" si="12"/>
        <v>H1ACGuaviare.</v>
      </c>
      <c r="AE55" s="76" t="str">
        <f t="shared" si="18"/>
        <v>H1ACGuaviare</v>
      </c>
      <c r="AF55" s="93"/>
      <c r="AG55" s="94"/>
      <c r="AH55" s="95"/>
    </row>
    <row r="56" spans="1:34" s="10" customFormat="1" ht="291" customHeight="1" x14ac:dyDescent="0.2">
      <c r="A56" s="79" t="str">
        <f>IF(ISBLANK(D56),"",COUNTA($D$2:D56))</f>
        <v/>
      </c>
      <c r="B56" s="80">
        <f t="shared" si="0"/>
        <v>55</v>
      </c>
      <c r="C56" s="81"/>
      <c r="D56" s="80"/>
      <c r="E56" s="79" t="s">
        <v>1878</v>
      </c>
      <c r="F56" s="82" t="s">
        <v>2116</v>
      </c>
      <c r="G56" s="82" t="s">
        <v>2180</v>
      </c>
      <c r="H56" s="96" t="s">
        <v>2041</v>
      </c>
      <c r="I56" s="96" t="s">
        <v>2042</v>
      </c>
      <c r="J56" s="83" t="s">
        <v>2043</v>
      </c>
      <c r="K56" s="83">
        <v>1</v>
      </c>
      <c r="L56" s="98">
        <v>44767</v>
      </c>
      <c r="M56" s="98">
        <v>44865</v>
      </c>
      <c r="N56" s="85">
        <f t="shared" ref="N56:N75" si="30">(+M56-L56)/7</f>
        <v>14</v>
      </c>
      <c r="O56" s="87" t="s">
        <v>2044</v>
      </c>
      <c r="P56" s="87">
        <v>0</v>
      </c>
      <c r="Q56" s="108">
        <f t="shared" si="2"/>
        <v>0</v>
      </c>
      <c r="R56" s="90">
        <f t="shared" si="3"/>
        <v>0</v>
      </c>
      <c r="S56" s="90">
        <f t="shared" si="4"/>
        <v>0</v>
      </c>
      <c r="T56" s="90">
        <f t="shared" si="5"/>
        <v>14</v>
      </c>
      <c r="U56" s="81"/>
      <c r="V56" s="91" t="str">
        <f t="shared" si="6"/>
        <v>VENCIDA</v>
      </c>
      <c r="W56" s="91" t="str">
        <f t="shared" si="7"/>
        <v/>
      </c>
      <c r="X56" s="79" t="s">
        <v>2179</v>
      </c>
      <c r="Y56" s="79" t="str">
        <f t="shared" si="27"/>
        <v>H1ACGuaviare</v>
      </c>
      <c r="Z56" s="92">
        <f t="shared" si="9"/>
        <v>2</v>
      </c>
      <c r="AA56" s="92" t="str">
        <f t="shared" si="28"/>
        <v>H1ACGuaviare - 2</v>
      </c>
      <c r="AB56" s="76">
        <f t="shared" si="16"/>
        <v>1</v>
      </c>
      <c r="AC56" s="76">
        <f t="shared" si="17"/>
        <v>1</v>
      </c>
      <c r="AD56" s="76" t="str">
        <f t="shared" si="12"/>
        <v>H1ACGuaviare.</v>
      </c>
      <c r="AE56" s="76" t="str">
        <f t="shared" si="18"/>
        <v>H1ACGuaviare</v>
      </c>
      <c r="AF56" s="93"/>
      <c r="AG56" s="94"/>
      <c r="AH56" s="95"/>
    </row>
    <row r="57" spans="1:34" s="10" customFormat="1" ht="291" customHeight="1" x14ac:dyDescent="0.2">
      <c r="A57" s="79" t="str">
        <f>IF(ISBLANK(D57),"",COUNTA($D$2:D57))</f>
        <v/>
      </c>
      <c r="B57" s="80">
        <f t="shared" si="0"/>
        <v>56</v>
      </c>
      <c r="C57" s="81"/>
      <c r="D57" s="80"/>
      <c r="E57" s="79" t="s">
        <v>1878</v>
      </c>
      <c r="F57" s="82" t="s">
        <v>2117</v>
      </c>
      <c r="G57" s="82" t="s">
        <v>2115</v>
      </c>
      <c r="H57" s="96" t="s">
        <v>2041</v>
      </c>
      <c r="I57" s="96" t="s">
        <v>2042</v>
      </c>
      <c r="J57" s="83" t="s">
        <v>2046</v>
      </c>
      <c r="K57" s="83">
        <v>1</v>
      </c>
      <c r="L57" s="98">
        <v>44767</v>
      </c>
      <c r="M57" s="98">
        <v>44865</v>
      </c>
      <c r="N57" s="85">
        <f t="shared" si="30"/>
        <v>14</v>
      </c>
      <c r="O57" s="87" t="s">
        <v>2044</v>
      </c>
      <c r="P57" s="87">
        <v>0</v>
      </c>
      <c r="Q57" s="108">
        <f t="shared" si="2"/>
        <v>0</v>
      </c>
      <c r="R57" s="90">
        <f t="shared" si="3"/>
        <v>0</v>
      </c>
      <c r="S57" s="90">
        <f t="shared" si="4"/>
        <v>0</v>
      </c>
      <c r="T57" s="90">
        <f t="shared" si="5"/>
        <v>14</v>
      </c>
      <c r="U57" s="81"/>
      <c r="V57" s="91" t="str">
        <f t="shared" si="6"/>
        <v>VENCIDA</v>
      </c>
      <c r="W57" s="91" t="str">
        <f t="shared" si="7"/>
        <v/>
      </c>
      <c r="X57" s="79" t="s">
        <v>2179</v>
      </c>
      <c r="Y57" s="79" t="str">
        <f t="shared" si="27"/>
        <v>H1ACGuaviare</v>
      </c>
      <c r="Z57" s="92">
        <f t="shared" si="9"/>
        <v>3</v>
      </c>
      <c r="AA57" s="92" t="str">
        <f t="shared" si="28"/>
        <v>H1ACGuaviare - 3</v>
      </c>
      <c r="AB57" s="76">
        <f t="shared" si="16"/>
        <v>1</v>
      </c>
      <c r="AC57" s="76">
        <f t="shared" si="17"/>
        <v>1</v>
      </c>
      <c r="AD57" s="76" t="str">
        <f t="shared" si="12"/>
        <v>H1ACGuaviare.</v>
      </c>
      <c r="AE57" s="76" t="str">
        <f t="shared" si="18"/>
        <v>H1ACGuaviare</v>
      </c>
      <c r="AF57" s="93"/>
      <c r="AG57" s="94"/>
      <c r="AH57" s="95"/>
    </row>
    <row r="58" spans="1:34" s="10" customFormat="1" ht="291" customHeight="1" x14ac:dyDescent="0.2">
      <c r="A58" s="79" t="str">
        <f>IF(ISBLANK(D58),"",COUNTA($D$2:D58))</f>
        <v/>
      </c>
      <c r="B58" s="80">
        <f t="shared" si="0"/>
        <v>57</v>
      </c>
      <c r="C58" s="81"/>
      <c r="D58" s="80"/>
      <c r="E58" s="79" t="s">
        <v>1878</v>
      </c>
      <c r="F58" s="82" t="s">
        <v>2118</v>
      </c>
      <c r="G58" s="82" t="s">
        <v>2180</v>
      </c>
      <c r="H58" s="96" t="s">
        <v>2041</v>
      </c>
      <c r="I58" s="96" t="s">
        <v>2119</v>
      </c>
      <c r="J58" s="83" t="s">
        <v>2049</v>
      </c>
      <c r="K58" s="83">
        <v>1</v>
      </c>
      <c r="L58" s="98">
        <v>44865</v>
      </c>
      <c r="M58" s="98">
        <v>44926</v>
      </c>
      <c r="N58" s="85">
        <f t="shared" si="30"/>
        <v>8.7142857142857135</v>
      </c>
      <c r="O58" s="87" t="s">
        <v>2069</v>
      </c>
      <c r="P58" s="87">
        <v>0</v>
      </c>
      <c r="Q58" s="108">
        <f t="shared" si="2"/>
        <v>0</v>
      </c>
      <c r="R58" s="90">
        <f t="shared" si="3"/>
        <v>0</v>
      </c>
      <c r="S58" s="90">
        <f t="shared" si="4"/>
        <v>0</v>
      </c>
      <c r="T58" s="90">
        <f t="shared" si="5"/>
        <v>8.7142857142857135</v>
      </c>
      <c r="U58" s="81"/>
      <c r="V58" s="91" t="str">
        <f t="shared" si="6"/>
        <v>VENCIDA</v>
      </c>
      <c r="W58" s="91" t="str">
        <f t="shared" si="7"/>
        <v/>
      </c>
      <c r="X58" s="79" t="s">
        <v>2179</v>
      </c>
      <c r="Y58" s="79" t="str">
        <f t="shared" si="27"/>
        <v>H1ACGuaviare</v>
      </c>
      <c r="Z58" s="92">
        <f t="shared" si="9"/>
        <v>4</v>
      </c>
      <c r="AA58" s="92" t="str">
        <f t="shared" si="28"/>
        <v>H1ACGuaviare - 4</v>
      </c>
      <c r="AB58" s="76">
        <f t="shared" si="16"/>
        <v>1</v>
      </c>
      <c r="AC58" s="76">
        <f t="shared" si="17"/>
        <v>1</v>
      </c>
      <c r="AD58" s="76" t="str">
        <f t="shared" si="12"/>
        <v>H1ACGuaviare.</v>
      </c>
      <c r="AE58" s="76" t="str">
        <f t="shared" si="18"/>
        <v>H1ACGuaviare</v>
      </c>
      <c r="AF58" s="93"/>
      <c r="AG58" s="94"/>
      <c r="AH58" s="95"/>
    </row>
    <row r="59" spans="1:34" s="10" customFormat="1" ht="291" customHeight="1" x14ac:dyDescent="0.2">
      <c r="A59" s="79">
        <f>IF(ISBLANK(D59),"",COUNTA($D$2:D59))</f>
        <v>44</v>
      </c>
      <c r="B59" s="80">
        <f t="shared" si="0"/>
        <v>58</v>
      </c>
      <c r="C59" s="81"/>
      <c r="D59" s="80" t="s">
        <v>710</v>
      </c>
      <c r="E59" s="79" t="s">
        <v>2182</v>
      </c>
      <c r="F59" s="82" t="s">
        <v>2120</v>
      </c>
      <c r="G59" s="82" t="s">
        <v>2181</v>
      </c>
      <c r="H59" s="96" t="s">
        <v>2036</v>
      </c>
      <c r="I59" s="96" t="s">
        <v>2037</v>
      </c>
      <c r="J59" s="83" t="s">
        <v>2038</v>
      </c>
      <c r="K59" s="83">
        <v>5</v>
      </c>
      <c r="L59" s="98">
        <v>44767</v>
      </c>
      <c r="M59" s="98">
        <v>44895</v>
      </c>
      <c r="N59" s="85">
        <f t="shared" si="30"/>
        <v>18.285714285714285</v>
      </c>
      <c r="O59" s="87" t="s">
        <v>2174</v>
      </c>
      <c r="P59" s="87">
        <v>5</v>
      </c>
      <c r="Q59" s="108">
        <f t="shared" si="2"/>
        <v>100</v>
      </c>
      <c r="R59" s="90">
        <f t="shared" si="3"/>
        <v>18.285714285714285</v>
      </c>
      <c r="S59" s="90">
        <f t="shared" si="4"/>
        <v>18.285714285714285</v>
      </c>
      <c r="T59" s="90">
        <f t="shared" si="5"/>
        <v>18.285714285714285</v>
      </c>
      <c r="U59" s="81"/>
      <c r="V59" s="91" t="str">
        <f t="shared" si="6"/>
        <v>CUMPLIDA</v>
      </c>
      <c r="W59" s="91" t="str">
        <f t="shared" si="7"/>
        <v>CUMPLIDO</v>
      </c>
      <c r="X59" s="79" t="s">
        <v>2179</v>
      </c>
      <c r="Y59" s="79" t="str">
        <f t="shared" si="27"/>
        <v>H2ACGuaviare</v>
      </c>
      <c r="Z59" s="92">
        <f t="shared" si="9"/>
        <v>1</v>
      </c>
      <c r="AA59" s="92" t="str">
        <f t="shared" si="28"/>
        <v>H2ACGuaviare - 1</v>
      </c>
      <c r="AB59" s="76">
        <f t="shared" si="16"/>
        <v>5</v>
      </c>
      <c r="AC59" s="76">
        <f t="shared" si="17"/>
        <v>5</v>
      </c>
      <c r="AD59" s="76" t="str">
        <f t="shared" si="12"/>
        <v>H2ACGuaviare.</v>
      </c>
      <c r="AE59" s="76" t="str">
        <f t="shared" si="18"/>
        <v>H2ACGuaviare</v>
      </c>
      <c r="AF59" s="93"/>
      <c r="AG59" s="94"/>
      <c r="AH59" s="95"/>
    </row>
    <row r="60" spans="1:34" s="10" customFormat="1" ht="291" customHeight="1" x14ac:dyDescent="0.2">
      <c r="A60" s="79">
        <f>IF(ISBLANK(D60),"",COUNTA($D$2:D60))</f>
        <v>45</v>
      </c>
      <c r="B60" s="80">
        <f t="shared" si="0"/>
        <v>59</v>
      </c>
      <c r="C60" s="81"/>
      <c r="D60" s="80" t="s">
        <v>711</v>
      </c>
      <c r="E60" s="79" t="s">
        <v>2183</v>
      </c>
      <c r="F60" s="82" t="s">
        <v>2121</v>
      </c>
      <c r="G60" s="82" t="s">
        <v>2122</v>
      </c>
      <c r="H60" s="96" t="s">
        <v>2123</v>
      </c>
      <c r="I60" s="96" t="s">
        <v>2124</v>
      </c>
      <c r="J60" s="83" t="s">
        <v>2125</v>
      </c>
      <c r="K60" s="83">
        <v>1</v>
      </c>
      <c r="L60" s="98">
        <v>44774</v>
      </c>
      <c r="M60" s="99">
        <v>44926</v>
      </c>
      <c r="N60" s="85">
        <f t="shared" si="30"/>
        <v>21.714285714285715</v>
      </c>
      <c r="O60" s="87" t="s">
        <v>2175</v>
      </c>
      <c r="P60" s="87">
        <v>1</v>
      </c>
      <c r="Q60" s="108">
        <f t="shared" si="2"/>
        <v>100</v>
      </c>
      <c r="R60" s="90">
        <f t="shared" si="3"/>
        <v>21.714285714285715</v>
      </c>
      <c r="S60" s="90">
        <f t="shared" si="4"/>
        <v>21.714285714285715</v>
      </c>
      <c r="T60" s="90">
        <f t="shared" si="5"/>
        <v>21.714285714285715</v>
      </c>
      <c r="U60" s="81"/>
      <c r="V60" s="91" t="str">
        <f t="shared" si="6"/>
        <v>CUMPLIDA</v>
      </c>
      <c r="W60" s="91" t="str">
        <f t="shared" si="7"/>
        <v>CUMPLIDO</v>
      </c>
      <c r="X60" s="79" t="s">
        <v>2179</v>
      </c>
      <c r="Y60" s="79" t="str">
        <f t="shared" si="27"/>
        <v>H3ACGuaviare</v>
      </c>
      <c r="Z60" s="92">
        <f t="shared" si="9"/>
        <v>1</v>
      </c>
      <c r="AA60" s="92" t="str">
        <f t="shared" si="28"/>
        <v>H3ACGuaviare - 1</v>
      </c>
      <c r="AB60" s="76">
        <f t="shared" si="16"/>
        <v>5</v>
      </c>
      <c r="AC60" s="76">
        <f t="shared" si="17"/>
        <v>5</v>
      </c>
      <c r="AD60" s="76" t="str">
        <f t="shared" si="12"/>
        <v>H3ACGuaviare.</v>
      </c>
      <c r="AE60" s="76" t="str">
        <f t="shared" si="18"/>
        <v>H3ACGuaviare</v>
      </c>
      <c r="AF60" s="93"/>
      <c r="AG60" s="94"/>
      <c r="AH60" s="95"/>
    </row>
    <row r="61" spans="1:34" s="10" customFormat="1" ht="291" customHeight="1" x14ac:dyDescent="0.2">
      <c r="A61" s="79">
        <f>IF(ISBLANK(D61),"",COUNTA($D$2:D61))</f>
        <v>46</v>
      </c>
      <c r="B61" s="80">
        <f t="shared" si="0"/>
        <v>60</v>
      </c>
      <c r="C61" s="81"/>
      <c r="D61" s="80" t="s">
        <v>711</v>
      </c>
      <c r="E61" s="79" t="s">
        <v>1833</v>
      </c>
      <c r="F61" s="82" t="s">
        <v>2126</v>
      </c>
      <c r="G61" s="82" t="s">
        <v>2127</v>
      </c>
      <c r="H61" s="96" t="s">
        <v>2128</v>
      </c>
      <c r="I61" s="96" t="s">
        <v>2129</v>
      </c>
      <c r="J61" s="83" t="s">
        <v>2130</v>
      </c>
      <c r="K61" s="83">
        <v>1</v>
      </c>
      <c r="L61" s="98">
        <v>44767</v>
      </c>
      <c r="M61" s="99">
        <v>44834</v>
      </c>
      <c r="N61" s="85">
        <f t="shared" si="30"/>
        <v>9.5714285714285712</v>
      </c>
      <c r="O61" s="87" t="s">
        <v>1694</v>
      </c>
      <c r="P61" s="87">
        <v>1</v>
      </c>
      <c r="Q61" s="108">
        <f t="shared" si="2"/>
        <v>100</v>
      </c>
      <c r="R61" s="90">
        <f t="shared" si="3"/>
        <v>9.5714285714285712</v>
      </c>
      <c r="S61" s="90">
        <f t="shared" si="4"/>
        <v>9.5714285714285712</v>
      </c>
      <c r="T61" s="90">
        <f t="shared" si="5"/>
        <v>9.5714285714285712</v>
      </c>
      <c r="U61" s="81"/>
      <c r="V61" s="91" t="str">
        <f t="shared" si="6"/>
        <v>CUMPLIDA</v>
      </c>
      <c r="W61" s="91" t="str">
        <f t="shared" si="7"/>
        <v>VENCIDO</v>
      </c>
      <c r="X61" s="79" t="s">
        <v>2179</v>
      </c>
      <c r="Y61" s="79" t="str">
        <f t="shared" si="27"/>
        <v>H4ACGuaviare</v>
      </c>
      <c r="Z61" s="92">
        <f t="shared" si="9"/>
        <v>1</v>
      </c>
      <c r="AA61" s="92" t="str">
        <f t="shared" si="28"/>
        <v>H4ACGuaviare - 1</v>
      </c>
      <c r="AB61" s="76">
        <f t="shared" si="16"/>
        <v>5</v>
      </c>
      <c r="AC61" s="76">
        <f t="shared" si="17"/>
        <v>1</v>
      </c>
      <c r="AD61" s="76" t="str">
        <f t="shared" si="12"/>
        <v>H4ACGuaviare.</v>
      </c>
      <c r="AE61" s="76" t="str">
        <f t="shared" si="18"/>
        <v>H4ACGuaviare</v>
      </c>
      <c r="AF61" s="93"/>
      <c r="AG61" s="94"/>
      <c r="AH61" s="95"/>
    </row>
    <row r="62" spans="1:34" s="10" customFormat="1" ht="291" customHeight="1" x14ac:dyDescent="0.2">
      <c r="A62" s="79" t="str">
        <f>IF(ISBLANK(D62),"",COUNTA($D$2:D62))</f>
        <v/>
      </c>
      <c r="B62" s="80">
        <f t="shared" si="0"/>
        <v>61</v>
      </c>
      <c r="C62" s="81"/>
      <c r="D62" s="80"/>
      <c r="E62" s="79" t="s">
        <v>1833</v>
      </c>
      <c r="F62" s="82" t="s">
        <v>2131</v>
      </c>
      <c r="G62" s="82" t="s">
        <v>2127</v>
      </c>
      <c r="H62" s="96" t="s">
        <v>2132</v>
      </c>
      <c r="I62" s="96" t="s">
        <v>2133</v>
      </c>
      <c r="J62" s="83" t="s">
        <v>2134</v>
      </c>
      <c r="K62" s="83">
        <v>1</v>
      </c>
      <c r="L62" s="109">
        <v>44767</v>
      </c>
      <c r="M62" s="99">
        <v>44834</v>
      </c>
      <c r="N62" s="85">
        <f t="shared" si="30"/>
        <v>9.5714285714285712</v>
      </c>
      <c r="O62" s="87" t="s">
        <v>1694</v>
      </c>
      <c r="P62" s="87">
        <v>0</v>
      </c>
      <c r="Q62" s="108">
        <f t="shared" si="2"/>
        <v>0</v>
      </c>
      <c r="R62" s="90">
        <f t="shared" si="3"/>
        <v>0</v>
      </c>
      <c r="S62" s="90">
        <f t="shared" si="4"/>
        <v>0</v>
      </c>
      <c r="T62" s="90">
        <f t="shared" si="5"/>
        <v>9.5714285714285712</v>
      </c>
      <c r="U62" s="81"/>
      <c r="V62" s="91" t="str">
        <f t="shared" si="6"/>
        <v>VENCIDA</v>
      </c>
      <c r="W62" s="91" t="str">
        <f t="shared" si="7"/>
        <v/>
      </c>
      <c r="X62" s="79" t="s">
        <v>2179</v>
      </c>
      <c r="Y62" s="79" t="str">
        <f t="shared" si="27"/>
        <v>H4ACGuaviare</v>
      </c>
      <c r="Z62" s="92">
        <f t="shared" si="9"/>
        <v>2</v>
      </c>
      <c r="AA62" s="92" t="str">
        <f t="shared" si="28"/>
        <v>H4ACGuaviare - 2</v>
      </c>
      <c r="AB62" s="76">
        <f t="shared" si="16"/>
        <v>1</v>
      </c>
      <c r="AC62" s="76">
        <f t="shared" si="17"/>
        <v>1</v>
      </c>
      <c r="AD62" s="76" t="str">
        <f t="shared" si="12"/>
        <v>H4ACGuaviare.</v>
      </c>
      <c r="AE62" s="76" t="str">
        <f t="shared" si="18"/>
        <v>H4ACGuaviare</v>
      </c>
      <c r="AF62" s="93"/>
      <c r="AG62" s="94"/>
      <c r="AH62" s="95"/>
    </row>
    <row r="63" spans="1:34" s="10" customFormat="1" ht="291" customHeight="1" x14ac:dyDescent="0.2">
      <c r="A63" s="79">
        <f>IF(ISBLANK(D63),"",COUNTA($D$2:D63))</f>
        <v>47</v>
      </c>
      <c r="B63" s="80">
        <f t="shared" si="0"/>
        <v>62</v>
      </c>
      <c r="C63" s="81"/>
      <c r="D63" s="80" t="s">
        <v>710</v>
      </c>
      <c r="E63" s="79" t="s">
        <v>2184</v>
      </c>
      <c r="F63" s="82" t="s">
        <v>2135</v>
      </c>
      <c r="G63" s="82" t="s">
        <v>2136</v>
      </c>
      <c r="H63" s="96" t="s">
        <v>2036</v>
      </c>
      <c r="I63" s="96" t="s">
        <v>2037</v>
      </c>
      <c r="J63" s="83" t="s">
        <v>2038</v>
      </c>
      <c r="K63" s="83">
        <v>5</v>
      </c>
      <c r="L63" s="98">
        <v>44767</v>
      </c>
      <c r="M63" s="99">
        <v>44895</v>
      </c>
      <c r="N63" s="85">
        <f t="shared" si="30"/>
        <v>18.285714285714285</v>
      </c>
      <c r="O63" s="87" t="s">
        <v>2410</v>
      </c>
      <c r="P63" s="87">
        <v>5</v>
      </c>
      <c r="Q63" s="108">
        <f t="shared" si="2"/>
        <v>100</v>
      </c>
      <c r="R63" s="90">
        <f t="shared" si="3"/>
        <v>18.285714285714285</v>
      </c>
      <c r="S63" s="90">
        <f t="shared" si="4"/>
        <v>18.285714285714285</v>
      </c>
      <c r="T63" s="90">
        <f t="shared" si="5"/>
        <v>18.285714285714285</v>
      </c>
      <c r="U63" s="81"/>
      <c r="V63" s="91" t="str">
        <f t="shared" si="6"/>
        <v>CUMPLIDA</v>
      </c>
      <c r="W63" s="91" t="str">
        <f t="shared" si="7"/>
        <v>CUMPLIDO</v>
      </c>
      <c r="X63" s="79" t="s">
        <v>2179</v>
      </c>
      <c r="Y63" s="79" t="str">
        <f t="shared" si="27"/>
        <v>H5ACGuaviare</v>
      </c>
      <c r="Z63" s="92">
        <f t="shared" si="9"/>
        <v>1</v>
      </c>
      <c r="AA63" s="92" t="str">
        <f t="shared" si="28"/>
        <v>H5ACGuaviare - 1</v>
      </c>
      <c r="AB63" s="76">
        <f t="shared" si="16"/>
        <v>5</v>
      </c>
      <c r="AC63" s="76">
        <f t="shared" si="17"/>
        <v>5</v>
      </c>
      <c r="AD63" s="76" t="str">
        <f t="shared" si="12"/>
        <v>H5ACGuaviare.</v>
      </c>
      <c r="AE63" s="76" t="str">
        <f t="shared" si="18"/>
        <v>H5ACGuaviare</v>
      </c>
      <c r="AF63" s="93"/>
      <c r="AG63" s="94"/>
      <c r="AH63" s="95"/>
    </row>
    <row r="64" spans="1:34" s="10" customFormat="1" ht="291" customHeight="1" x14ac:dyDescent="0.2">
      <c r="A64" s="79">
        <f>IF(ISBLANK(D64),"",COUNTA($D$2:D64))</f>
        <v>48</v>
      </c>
      <c r="B64" s="80">
        <f t="shared" si="0"/>
        <v>63</v>
      </c>
      <c r="C64" s="81"/>
      <c r="D64" s="80" t="s">
        <v>710</v>
      </c>
      <c r="E64" s="79" t="s">
        <v>2185</v>
      </c>
      <c r="F64" s="82" t="s">
        <v>2137</v>
      </c>
      <c r="G64" s="82" t="s">
        <v>2138</v>
      </c>
      <c r="H64" s="96" t="s">
        <v>2139</v>
      </c>
      <c r="I64" s="96" t="s">
        <v>2140</v>
      </c>
      <c r="J64" s="83" t="s">
        <v>2141</v>
      </c>
      <c r="K64" s="83">
        <v>1</v>
      </c>
      <c r="L64" s="98">
        <v>44767</v>
      </c>
      <c r="M64" s="99">
        <v>44895</v>
      </c>
      <c r="N64" s="85">
        <f t="shared" si="30"/>
        <v>18.285714285714285</v>
      </c>
      <c r="O64" s="87" t="s">
        <v>2176</v>
      </c>
      <c r="P64" s="87">
        <v>0</v>
      </c>
      <c r="Q64" s="108">
        <f t="shared" si="2"/>
        <v>0</v>
      </c>
      <c r="R64" s="90">
        <f t="shared" si="3"/>
        <v>0</v>
      </c>
      <c r="S64" s="90">
        <f t="shared" si="4"/>
        <v>0</v>
      </c>
      <c r="T64" s="90">
        <f t="shared" si="5"/>
        <v>18.285714285714285</v>
      </c>
      <c r="U64" s="81"/>
      <c r="V64" s="91" t="str">
        <f t="shared" si="6"/>
        <v>VENCIDA</v>
      </c>
      <c r="W64" s="91" t="str">
        <f t="shared" si="7"/>
        <v>VENCIDO</v>
      </c>
      <c r="X64" s="79" t="s">
        <v>2179</v>
      </c>
      <c r="Y64" s="79" t="str">
        <f t="shared" si="27"/>
        <v>H6ACGuaviare</v>
      </c>
      <c r="Z64" s="92">
        <f t="shared" si="9"/>
        <v>1</v>
      </c>
      <c r="AA64" s="92" t="str">
        <f t="shared" si="28"/>
        <v>H6ACGuaviare - 1</v>
      </c>
      <c r="AB64" s="76">
        <f t="shared" si="16"/>
        <v>1</v>
      </c>
      <c r="AC64" s="76">
        <f t="shared" si="17"/>
        <v>1</v>
      </c>
      <c r="AD64" s="76" t="str">
        <f t="shared" si="12"/>
        <v>H6ACGuaviare.</v>
      </c>
      <c r="AE64" s="76" t="str">
        <f t="shared" si="18"/>
        <v>H6ACGuaviare</v>
      </c>
      <c r="AF64" s="93"/>
      <c r="AG64" s="94"/>
      <c r="AH64" s="95"/>
    </row>
    <row r="65" spans="1:34" s="10" customFormat="1" ht="291" customHeight="1" x14ac:dyDescent="0.2">
      <c r="A65" s="79">
        <f>IF(ISBLANK(D65),"",COUNTA($D$2:D65))</f>
        <v>49</v>
      </c>
      <c r="B65" s="80">
        <f t="shared" si="0"/>
        <v>64</v>
      </c>
      <c r="C65" s="81"/>
      <c r="D65" s="80" t="s">
        <v>710</v>
      </c>
      <c r="E65" s="79" t="s">
        <v>1878</v>
      </c>
      <c r="F65" s="82" t="s">
        <v>2142</v>
      </c>
      <c r="G65" s="82" t="s">
        <v>2143</v>
      </c>
      <c r="H65" s="96" t="s">
        <v>2144</v>
      </c>
      <c r="I65" s="96" t="s">
        <v>2145</v>
      </c>
      <c r="J65" s="83" t="s">
        <v>2146</v>
      </c>
      <c r="K65" s="83">
        <v>1</v>
      </c>
      <c r="L65" s="98">
        <v>44749</v>
      </c>
      <c r="M65" s="99">
        <v>44803</v>
      </c>
      <c r="N65" s="85">
        <f t="shared" si="30"/>
        <v>7.7142857142857144</v>
      </c>
      <c r="O65" s="87" t="s">
        <v>1975</v>
      </c>
      <c r="P65" s="87">
        <v>1</v>
      </c>
      <c r="Q65" s="108">
        <f t="shared" si="2"/>
        <v>100</v>
      </c>
      <c r="R65" s="90">
        <f t="shared" si="3"/>
        <v>7.7142857142857144</v>
      </c>
      <c r="S65" s="90">
        <f t="shared" si="4"/>
        <v>7.7142857142857144</v>
      </c>
      <c r="T65" s="90">
        <f t="shared" si="5"/>
        <v>7.7142857142857144</v>
      </c>
      <c r="U65" s="81"/>
      <c r="V65" s="91" t="str">
        <f t="shared" si="6"/>
        <v>CUMPLIDA</v>
      </c>
      <c r="W65" s="91" t="str">
        <f t="shared" si="7"/>
        <v>VENCIDO</v>
      </c>
      <c r="X65" s="79" t="s">
        <v>2179</v>
      </c>
      <c r="Y65" s="79" t="str">
        <f t="shared" si="27"/>
        <v>H7ACGuaviare</v>
      </c>
      <c r="Z65" s="92">
        <f t="shared" si="9"/>
        <v>1</v>
      </c>
      <c r="AA65" s="92" t="str">
        <f t="shared" si="28"/>
        <v>H7ACGuaviare - 1</v>
      </c>
      <c r="AB65" s="76">
        <f t="shared" si="16"/>
        <v>5</v>
      </c>
      <c r="AC65" s="76">
        <f t="shared" si="17"/>
        <v>1</v>
      </c>
      <c r="AD65" s="76" t="str">
        <f t="shared" si="12"/>
        <v>H7ACGuaviare.</v>
      </c>
      <c r="AE65" s="76" t="str">
        <f t="shared" si="18"/>
        <v>H7ACGuaviare</v>
      </c>
      <c r="AF65" s="93"/>
      <c r="AG65" s="94"/>
      <c r="AH65" s="95"/>
    </row>
    <row r="66" spans="1:34" s="10" customFormat="1" ht="291" customHeight="1" x14ac:dyDescent="0.2">
      <c r="A66" s="79" t="str">
        <f>IF(ISBLANK(D66),"",COUNTA($D$2:D66))</f>
        <v/>
      </c>
      <c r="B66" s="80">
        <f t="shared" si="0"/>
        <v>65</v>
      </c>
      <c r="C66" s="81"/>
      <c r="D66" s="80"/>
      <c r="E66" s="79" t="s">
        <v>1878</v>
      </c>
      <c r="F66" s="82" t="s">
        <v>2147</v>
      </c>
      <c r="G66" s="82" t="s">
        <v>2143</v>
      </c>
      <c r="H66" s="96" t="s">
        <v>2148</v>
      </c>
      <c r="I66" s="96" t="s">
        <v>2042</v>
      </c>
      <c r="J66" s="83" t="s">
        <v>2043</v>
      </c>
      <c r="K66" s="83">
        <v>1</v>
      </c>
      <c r="L66" s="98">
        <v>44767</v>
      </c>
      <c r="M66" s="99">
        <v>44865</v>
      </c>
      <c r="N66" s="85">
        <f t="shared" si="30"/>
        <v>14</v>
      </c>
      <c r="O66" s="87" t="s">
        <v>2044</v>
      </c>
      <c r="P66" s="87">
        <v>0</v>
      </c>
      <c r="Q66" s="108">
        <f t="shared" ref="Q66:Q129" si="31">IF(P66/K66&gt;1,100,+P66/K66*100)</f>
        <v>0</v>
      </c>
      <c r="R66" s="90">
        <f t="shared" ref="R66:R129" si="32">+N66*Q66/100</f>
        <v>0</v>
      </c>
      <c r="S66" s="90">
        <f t="shared" ref="S66:S129" si="33">IF(M66&lt;=$AG$1,R66,0)</f>
        <v>0</v>
      </c>
      <c r="T66" s="90">
        <f t="shared" ref="T66:T129" si="34">IF($AG$1&gt;=M66,N66,0)</f>
        <v>14</v>
      </c>
      <c r="U66" s="81"/>
      <c r="V66" s="91" t="str">
        <f t="shared" ref="V66:V129" si="35">IF(Q66=100,"CUMPLIDA",IF(M66-$AG$1&lt;0,"VENCIDA",IF(M66-$AG$1&lt;=30,"PRÓXIMA A VENCER",IF(Q66&gt;0,"CON AVANCE","EN TERMINO"))))</f>
        <v>VENCIDA</v>
      </c>
      <c r="W66" s="91" t="str">
        <f t="shared" ref="W66:W129" si="36">IF(A66&lt;&gt;"",IF(AC66=1,"VENCIDO",IF(AC66=2,"PRÓXIMO A VENCER",IF(AC66=3,"EN TERMINO",IF(AC66=4,"CON AVANCE",IF(AC66=5,"CUMPLIDO",))))),"")</f>
        <v/>
      </c>
      <c r="X66" s="79" t="s">
        <v>2179</v>
      </c>
      <c r="Y66" s="79" t="str">
        <f t="shared" si="27"/>
        <v>H7ACGuaviare</v>
      </c>
      <c r="Z66" s="92">
        <f t="shared" ref="Z66:Z129" si="37">IF(A66&lt;&gt;"",1,Z65+1)</f>
        <v>2</v>
      </c>
      <c r="AA66" s="92" t="str">
        <f t="shared" si="28"/>
        <v>H7ACGuaviare - 2</v>
      </c>
      <c r="AB66" s="76">
        <f t="shared" si="16"/>
        <v>1</v>
      </c>
      <c r="AC66" s="76">
        <f t="shared" si="17"/>
        <v>1</v>
      </c>
      <c r="AD66" s="76" t="str">
        <f t="shared" ref="AD66:AD129" si="38">IF(A66&lt;&gt;"",MID(F66,1,FIND(" ",F66,1)-1),AD65)</f>
        <v>H7ACGuaviare.</v>
      </c>
      <c r="AE66" s="76" t="str">
        <f t="shared" si="18"/>
        <v>H7ACGuaviare</v>
      </c>
      <c r="AF66" s="93"/>
      <c r="AG66" s="94"/>
      <c r="AH66" s="95"/>
    </row>
    <row r="67" spans="1:34" s="10" customFormat="1" ht="291" customHeight="1" x14ac:dyDescent="0.2">
      <c r="A67" s="79" t="str">
        <f>IF(ISBLANK(D67),"",COUNTA($D$2:D67))</f>
        <v/>
      </c>
      <c r="B67" s="80">
        <f t="shared" si="0"/>
        <v>66</v>
      </c>
      <c r="C67" s="81"/>
      <c r="D67" s="80"/>
      <c r="E67" s="79" t="s">
        <v>1878</v>
      </c>
      <c r="F67" s="82" t="s">
        <v>2149</v>
      </c>
      <c r="G67" s="82" t="s">
        <v>2143</v>
      </c>
      <c r="H67" s="96" t="s">
        <v>2150</v>
      </c>
      <c r="I67" s="96" t="s">
        <v>2042</v>
      </c>
      <c r="J67" s="83" t="s">
        <v>2046</v>
      </c>
      <c r="K67" s="83">
        <v>1</v>
      </c>
      <c r="L67" s="98">
        <v>44767</v>
      </c>
      <c r="M67" s="99">
        <v>44865</v>
      </c>
      <c r="N67" s="85">
        <f t="shared" si="30"/>
        <v>14</v>
      </c>
      <c r="O67" s="87" t="s">
        <v>2044</v>
      </c>
      <c r="P67" s="87">
        <v>0</v>
      </c>
      <c r="Q67" s="108">
        <f t="shared" si="31"/>
        <v>0</v>
      </c>
      <c r="R67" s="90">
        <f t="shared" si="32"/>
        <v>0</v>
      </c>
      <c r="S67" s="90">
        <f t="shared" si="33"/>
        <v>0</v>
      </c>
      <c r="T67" s="90">
        <f t="shared" si="34"/>
        <v>14</v>
      </c>
      <c r="U67" s="81"/>
      <c r="V67" s="91" t="str">
        <f t="shared" si="35"/>
        <v>VENCIDA</v>
      </c>
      <c r="W67" s="91" t="str">
        <f t="shared" si="36"/>
        <v/>
      </c>
      <c r="X67" s="79" t="s">
        <v>2179</v>
      </c>
      <c r="Y67" s="79" t="str">
        <f t="shared" si="27"/>
        <v>H7ACGuaviare</v>
      </c>
      <c r="Z67" s="92">
        <f t="shared" si="37"/>
        <v>3</v>
      </c>
      <c r="AA67" s="92" t="str">
        <f t="shared" si="28"/>
        <v>H7ACGuaviare - 3</v>
      </c>
      <c r="AB67" s="76">
        <f t="shared" ref="AB67:AB130" si="39">IF(V67="VENCIDA",1,IF(V67="PRÓXIMA A VENCER",2,IF(V67="EN TERMINO",3,IF(V67="CON AVANCE",4,IF(V67="CUMPLIDA",5,)))))</f>
        <v>1</v>
      </c>
      <c r="AC67" s="76">
        <f t="shared" ref="AC67:AC130" si="40">IF(Z68=Z67+1,MIN(AB67,AC68),AB67)</f>
        <v>1</v>
      </c>
      <c r="AD67" s="76" t="str">
        <f t="shared" si="38"/>
        <v>H7ACGuaviare.</v>
      </c>
      <c r="AE67" s="76" t="str">
        <f t="shared" ref="AE67:AE130" si="41">IFERROR(MID(AD67,1,FIND(".",AD67,1)-1),AD67)</f>
        <v>H7ACGuaviare</v>
      </c>
      <c r="AF67" s="93"/>
      <c r="AG67" s="94"/>
      <c r="AH67" s="95"/>
    </row>
    <row r="68" spans="1:34" s="10" customFormat="1" ht="291" customHeight="1" x14ac:dyDescent="0.2">
      <c r="A68" s="79" t="str">
        <f>IF(ISBLANK(D68),"",COUNTA($D$2:D68))</f>
        <v/>
      </c>
      <c r="B68" s="80">
        <f t="shared" si="0"/>
        <v>67</v>
      </c>
      <c r="C68" s="81"/>
      <c r="D68" s="80"/>
      <c r="E68" s="79" t="s">
        <v>1878</v>
      </c>
      <c r="F68" s="82" t="s">
        <v>2151</v>
      </c>
      <c r="G68" s="82" t="s">
        <v>2143</v>
      </c>
      <c r="H68" s="96" t="s">
        <v>2152</v>
      </c>
      <c r="I68" s="96" t="s">
        <v>2048</v>
      </c>
      <c r="J68" s="83" t="s">
        <v>2049</v>
      </c>
      <c r="K68" s="83">
        <v>1</v>
      </c>
      <c r="L68" s="98">
        <v>44865</v>
      </c>
      <c r="M68" s="99">
        <v>44926</v>
      </c>
      <c r="N68" s="85">
        <f t="shared" si="30"/>
        <v>8.7142857142857135</v>
      </c>
      <c r="O68" s="87" t="s">
        <v>2069</v>
      </c>
      <c r="P68" s="87">
        <v>0</v>
      </c>
      <c r="Q68" s="108">
        <f t="shared" si="31"/>
        <v>0</v>
      </c>
      <c r="R68" s="90">
        <f t="shared" si="32"/>
        <v>0</v>
      </c>
      <c r="S68" s="90">
        <f t="shared" si="33"/>
        <v>0</v>
      </c>
      <c r="T68" s="90">
        <f t="shared" si="34"/>
        <v>8.7142857142857135</v>
      </c>
      <c r="U68" s="81"/>
      <c r="V68" s="91" t="str">
        <f t="shared" si="35"/>
        <v>VENCIDA</v>
      </c>
      <c r="W68" s="91" t="str">
        <f t="shared" si="36"/>
        <v/>
      </c>
      <c r="X68" s="79" t="s">
        <v>2179</v>
      </c>
      <c r="Y68" s="79" t="str">
        <f t="shared" si="27"/>
        <v>H7ACGuaviare</v>
      </c>
      <c r="Z68" s="92">
        <f t="shared" si="37"/>
        <v>4</v>
      </c>
      <c r="AA68" s="92" t="str">
        <f t="shared" si="28"/>
        <v>H7ACGuaviare - 4</v>
      </c>
      <c r="AB68" s="76">
        <f t="shared" si="39"/>
        <v>1</v>
      </c>
      <c r="AC68" s="76">
        <f t="shared" si="40"/>
        <v>1</v>
      </c>
      <c r="AD68" s="76" t="str">
        <f t="shared" si="38"/>
        <v>H7ACGuaviare.</v>
      </c>
      <c r="AE68" s="76" t="str">
        <f t="shared" si="41"/>
        <v>H7ACGuaviare</v>
      </c>
      <c r="AF68" s="93"/>
      <c r="AG68" s="94"/>
      <c r="AH68" s="95"/>
    </row>
    <row r="69" spans="1:34" s="10" customFormat="1" ht="291" customHeight="1" x14ac:dyDescent="0.2">
      <c r="A69" s="79">
        <f>IF(ISBLANK(D69),"",COUNTA($D$2:D69))</f>
        <v>50</v>
      </c>
      <c r="B69" s="80">
        <f t="shared" si="0"/>
        <v>68</v>
      </c>
      <c r="C69" s="81"/>
      <c r="D69" s="80" t="s">
        <v>2112</v>
      </c>
      <c r="E69" s="79" t="s">
        <v>1878</v>
      </c>
      <c r="F69" s="82" t="s">
        <v>2153</v>
      </c>
      <c r="G69" s="82" t="s">
        <v>2143</v>
      </c>
      <c r="H69" s="96" t="s">
        <v>2154</v>
      </c>
      <c r="I69" s="96" t="s">
        <v>2155</v>
      </c>
      <c r="J69" s="83" t="s">
        <v>2156</v>
      </c>
      <c r="K69" s="83">
        <v>1</v>
      </c>
      <c r="L69" s="98">
        <v>44749</v>
      </c>
      <c r="M69" s="99">
        <v>44834</v>
      </c>
      <c r="N69" s="85">
        <f t="shared" si="30"/>
        <v>12.142857142857142</v>
      </c>
      <c r="O69" s="87" t="s">
        <v>1975</v>
      </c>
      <c r="P69" s="87">
        <v>1</v>
      </c>
      <c r="Q69" s="108">
        <f t="shared" si="31"/>
        <v>100</v>
      </c>
      <c r="R69" s="90">
        <f t="shared" si="32"/>
        <v>12.142857142857142</v>
      </c>
      <c r="S69" s="90">
        <f t="shared" si="33"/>
        <v>12.142857142857142</v>
      </c>
      <c r="T69" s="90">
        <f t="shared" si="34"/>
        <v>12.142857142857142</v>
      </c>
      <c r="U69" s="81"/>
      <c r="V69" s="91" t="str">
        <f t="shared" si="35"/>
        <v>CUMPLIDA</v>
      </c>
      <c r="W69" s="91" t="str">
        <f t="shared" si="36"/>
        <v>VENCIDO</v>
      </c>
      <c r="X69" s="79" t="s">
        <v>2179</v>
      </c>
      <c r="Y69" s="79" t="str">
        <f t="shared" si="27"/>
        <v>H8ACGuaviare</v>
      </c>
      <c r="Z69" s="92">
        <f t="shared" si="37"/>
        <v>1</v>
      </c>
      <c r="AA69" s="92" t="str">
        <f t="shared" si="28"/>
        <v>H8ACGuaviare - 1</v>
      </c>
      <c r="AB69" s="76">
        <f t="shared" si="39"/>
        <v>5</v>
      </c>
      <c r="AC69" s="76">
        <f t="shared" si="40"/>
        <v>1</v>
      </c>
      <c r="AD69" s="76" t="str">
        <f t="shared" si="38"/>
        <v>H8ACGuaviare.</v>
      </c>
      <c r="AE69" s="76" t="str">
        <f t="shared" si="41"/>
        <v>H8ACGuaviare</v>
      </c>
      <c r="AF69" s="93"/>
      <c r="AG69" s="94"/>
      <c r="AH69" s="95"/>
    </row>
    <row r="70" spans="1:34" s="10" customFormat="1" ht="291" customHeight="1" x14ac:dyDescent="0.2">
      <c r="A70" s="79" t="str">
        <f>IF(ISBLANK(D70),"",COUNTA($D$2:D70))</f>
        <v/>
      </c>
      <c r="B70" s="80">
        <f t="shared" si="0"/>
        <v>69</v>
      </c>
      <c r="C70" s="81"/>
      <c r="D70" s="80"/>
      <c r="E70" s="79" t="s">
        <v>1878</v>
      </c>
      <c r="F70" s="82" t="s">
        <v>2157</v>
      </c>
      <c r="G70" s="82" t="s">
        <v>2143</v>
      </c>
      <c r="H70" s="96" t="s">
        <v>2148</v>
      </c>
      <c r="I70" s="96" t="s">
        <v>2042</v>
      </c>
      <c r="J70" s="83" t="s">
        <v>2043</v>
      </c>
      <c r="K70" s="83">
        <v>1</v>
      </c>
      <c r="L70" s="98">
        <v>44767</v>
      </c>
      <c r="M70" s="99">
        <v>44865</v>
      </c>
      <c r="N70" s="85">
        <f t="shared" si="30"/>
        <v>14</v>
      </c>
      <c r="O70" s="87" t="s">
        <v>2044</v>
      </c>
      <c r="P70" s="87">
        <v>0</v>
      </c>
      <c r="Q70" s="108">
        <f t="shared" si="31"/>
        <v>0</v>
      </c>
      <c r="R70" s="90">
        <f t="shared" si="32"/>
        <v>0</v>
      </c>
      <c r="S70" s="90">
        <f t="shared" si="33"/>
        <v>0</v>
      </c>
      <c r="T70" s="90">
        <f t="shared" si="34"/>
        <v>14</v>
      </c>
      <c r="U70" s="81"/>
      <c r="V70" s="91" t="str">
        <f t="shared" si="35"/>
        <v>VENCIDA</v>
      </c>
      <c r="W70" s="91" t="str">
        <f t="shared" si="36"/>
        <v/>
      </c>
      <c r="X70" s="79" t="s">
        <v>2179</v>
      </c>
      <c r="Y70" s="79" t="str">
        <f t="shared" si="27"/>
        <v>H8ACGuaviare</v>
      </c>
      <c r="Z70" s="92">
        <f t="shared" si="37"/>
        <v>2</v>
      </c>
      <c r="AA70" s="92" t="str">
        <f t="shared" si="28"/>
        <v>H8ACGuaviare - 2</v>
      </c>
      <c r="AB70" s="76">
        <f t="shared" si="39"/>
        <v>1</v>
      </c>
      <c r="AC70" s="76">
        <f t="shared" si="40"/>
        <v>1</v>
      </c>
      <c r="AD70" s="76" t="str">
        <f t="shared" si="38"/>
        <v>H8ACGuaviare.</v>
      </c>
      <c r="AE70" s="76" t="str">
        <f t="shared" si="41"/>
        <v>H8ACGuaviare</v>
      </c>
      <c r="AF70" s="93"/>
      <c r="AG70" s="94"/>
      <c r="AH70" s="95"/>
    </row>
    <row r="71" spans="1:34" s="10" customFormat="1" ht="291" customHeight="1" x14ac:dyDescent="0.2">
      <c r="A71" s="79" t="str">
        <f>IF(ISBLANK(D71),"",COUNTA($D$2:D71))</f>
        <v/>
      </c>
      <c r="B71" s="80">
        <f t="shared" si="0"/>
        <v>70</v>
      </c>
      <c r="C71" s="81"/>
      <c r="D71" s="80"/>
      <c r="E71" s="79" t="s">
        <v>1878</v>
      </c>
      <c r="F71" s="82" t="s">
        <v>2158</v>
      </c>
      <c r="G71" s="82" t="s">
        <v>2143</v>
      </c>
      <c r="H71" s="96" t="s">
        <v>2150</v>
      </c>
      <c r="I71" s="96" t="s">
        <v>2042</v>
      </c>
      <c r="J71" s="83" t="s">
        <v>2046</v>
      </c>
      <c r="K71" s="83">
        <v>1</v>
      </c>
      <c r="L71" s="98">
        <v>44767</v>
      </c>
      <c r="M71" s="99">
        <v>44865</v>
      </c>
      <c r="N71" s="85">
        <f t="shared" si="30"/>
        <v>14</v>
      </c>
      <c r="O71" s="87" t="s">
        <v>2044</v>
      </c>
      <c r="P71" s="87">
        <v>0</v>
      </c>
      <c r="Q71" s="108">
        <f t="shared" si="31"/>
        <v>0</v>
      </c>
      <c r="R71" s="90">
        <f t="shared" si="32"/>
        <v>0</v>
      </c>
      <c r="S71" s="90">
        <f t="shared" si="33"/>
        <v>0</v>
      </c>
      <c r="T71" s="90">
        <f t="shared" si="34"/>
        <v>14</v>
      </c>
      <c r="U71" s="81"/>
      <c r="V71" s="91" t="str">
        <f t="shared" si="35"/>
        <v>VENCIDA</v>
      </c>
      <c r="W71" s="91" t="str">
        <f t="shared" si="36"/>
        <v/>
      </c>
      <c r="X71" s="79" t="s">
        <v>2179</v>
      </c>
      <c r="Y71" s="79" t="str">
        <f t="shared" si="27"/>
        <v>H8ACGuaviare</v>
      </c>
      <c r="Z71" s="92">
        <f t="shared" si="37"/>
        <v>3</v>
      </c>
      <c r="AA71" s="92" t="str">
        <f t="shared" si="28"/>
        <v>H8ACGuaviare - 3</v>
      </c>
      <c r="AB71" s="76">
        <f t="shared" si="39"/>
        <v>1</v>
      </c>
      <c r="AC71" s="76">
        <f t="shared" si="40"/>
        <v>1</v>
      </c>
      <c r="AD71" s="76" t="str">
        <f t="shared" si="38"/>
        <v>H8ACGuaviare.</v>
      </c>
      <c r="AE71" s="76" t="str">
        <f t="shared" si="41"/>
        <v>H8ACGuaviare</v>
      </c>
      <c r="AF71" s="93"/>
      <c r="AG71" s="94"/>
      <c r="AH71" s="95"/>
    </row>
    <row r="72" spans="1:34" s="10" customFormat="1" ht="291" customHeight="1" x14ac:dyDescent="0.2">
      <c r="A72" s="79" t="str">
        <f>IF(ISBLANK(D72),"",COUNTA($D$2:D72))</f>
        <v/>
      </c>
      <c r="B72" s="80">
        <f t="shared" si="0"/>
        <v>71</v>
      </c>
      <c r="C72" s="81"/>
      <c r="D72" s="80"/>
      <c r="E72" s="79" t="s">
        <v>1878</v>
      </c>
      <c r="F72" s="82" t="s">
        <v>2159</v>
      </c>
      <c r="G72" s="82" t="s">
        <v>2143</v>
      </c>
      <c r="H72" s="96" t="s">
        <v>2152</v>
      </c>
      <c r="I72" s="96" t="s">
        <v>2048</v>
      </c>
      <c r="J72" s="83" t="s">
        <v>2049</v>
      </c>
      <c r="K72" s="83">
        <v>1</v>
      </c>
      <c r="L72" s="98">
        <v>44865</v>
      </c>
      <c r="M72" s="99">
        <v>44926</v>
      </c>
      <c r="N72" s="85">
        <f t="shared" si="30"/>
        <v>8.7142857142857135</v>
      </c>
      <c r="O72" s="87" t="s">
        <v>2069</v>
      </c>
      <c r="P72" s="87">
        <v>0</v>
      </c>
      <c r="Q72" s="108">
        <f t="shared" si="31"/>
        <v>0</v>
      </c>
      <c r="R72" s="90">
        <f t="shared" si="32"/>
        <v>0</v>
      </c>
      <c r="S72" s="90">
        <f t="shared" si="33"/>
        <v>0</v>
      </c>
      <c r="T72" s="90">
        <f t="shared" si="34"/>
        <v>8.7142857142857135</v>
      </c>
      <c r="U72" s="81"/>
      <c r="V72" s="91" t="str">
        <f t="shared" si="35"/>
        <v>VENCIDA</v>
      </c>
      <c r="W72" s="91" t="str">
        <f t="shared" si="36"/>
        <v/>
      </c>
      <c r="X72" s="79" t="s">
        <v>2179</v>
      </c>
      <c r="Y72" s="79" t="str">
        <f t="shared" si="27"/>
        <v>H8ACGuaviare</v>
      </c>
      <c r="Z72" s="92">
        <f t="shared" si="37"/>
        <v>4</v>
      </c>
      <c r="AA72" s="92" t="str">
        <f t="shared" si="28"/>
        <v>H8ACGuaviare - 4</v>
      </c>
      <c r="AB72" s="76">
        <f t="shared" si="39"/>
        <v>1</v>
      </c>
      <c r="AC72" s="76">
        <f t="shared" si="40"/>
        <v>1</v>
      </c>
      <c r="AD72" s="76" t="str">
        <f t="shared" si="38"/>
        <v>H8ACGuaviare.</v>
      </c>
      <c r="AE72" s="76" t="str">
        <f t="shared" si="41"/>
        <v>H8ACGuaviare</v>
      </c>
      <c r="AF72" s="93"/>
      <c r="AG72" s="94"/>
      <c r="AH72" s="95"/>
    </row>
    <row r="73" spans="1:34" s="10" customFormat="1" ht="291" customHeight="1" x14ac:dyDescent="0.2">
      <c r="A73" s="79">
        <f>IF(ISBLANK(D73),"",COUNTA($D$2:D73))</f>
        <v>51</v>
      </c>
      <c r="B73" s="80">
        <f t="shared" si="0"/>
        <v>72</v>
      </c>
      <c r="C73" s="81"/>
      <c r="D73" s="80" t="s">
        <v>2113</v>
      </c>
      <c r="E73" s="79" t="s">
        <v>1878</v>
      </c>
      <c r="F73" s="101" t="s">
        <v>2160</v>
      </c>
      <c r="G73" s="101" t="s">
        <v>2161</v>
      </c>
      <c r="H73" s="97" t="s">
        <v>2162</v>
      </c>
      <c r="I73" s="97" t="s">
        <v>2163</v>
      </c>
      <c r="J73" s="104" t="s">
        <v>2164</v>
      </c>
      <c r="K73" s="104">
        <v>1</v>
      </c>
      <c r="L73" s="98">
        <v>44767</v>
      </c>
      <c r="M73" s="99">
        <v>44798</v>
      </c>
      <c r="N73" s="85">
        <f t="shared" si="30"/>
        <v>4.4285714285714288</v>
      </c>
      <c r="O73" s="87" t="s">
        <v>2177</v>
      </c>
      <c r="P73" s="87">
        <v>0</v>
      </c>
      <c r="Q73" s="108">
        <f t="shared" si="31"/>
        <v>0</v>
      </c>
      <c r="R73" s="90">
        <f t="shared" si="32"/>
        <v>0</v>
      </c>
      <c r="S73" s="90">
        <f t="shared" si="33"/>
        <v>0</v>
      </c>
      <c r="T73" s="90">
        <f t="shared" si="34"/>
        <v>4.4285714285714288</v>
      </c>
      <c r="U73" s="81"/>
      <c r="V73" s="91" t="str">
        <f t="shared" si="35"/>
        <v>VENCIDA</v>
      </c>
      <c r="W73" s="91" t="str">
        <f t="shared" si="36"/>
        <v>VENCIDO</v>
      </c>
      <c r="X73" s="79" t="s">
        <v>2179</v>
      </c>
      <c r="Y73" s="79" t="str">
        <f t="shared" si="27"/>
        <v>H9ACGuaviare</v>
      </c>
      <c r="Z73" s="92">
        <f t="shared" si="37"/>
        <v>1</v>
      </c>
      <c r="AA73" s="92" t="str">
        <f t="shared" si="28"/>
        <v>H9ACGuaviare - 1</v>
      </c>
      <c r="AB73" s="76">
        <f t="shared" si="39"/>
        <v>1</v>
      </c>
      <c r="AC73" s="76">
        <f t="shared" si="40"/>
        <v>1</v>
      </c>
      <c r="AD73" s="76" t="str">
        <f t="shared" si="38"/>
        <v>H9ACGuaviare.</v>
      </c>
      <c r="AE73" s="76" t="str">
        <f t="shared" si="41"/>
        <v>H9ACGuaviare</v>
      </c>
      <c r="AF73" s="93"/>
      <c r="AG73" s="94"/>
      <c r="AH73" s="95"/>
    </row>
    <row r="74" spans="1:34" s="10" customFormat="1" ht="291" customHeight="1" x14ac:dyDescent="0.2">
      <c r="A74" s="79">
        <f>IF(ISBLANK(D74),"",COUNTA($D$2:D74))</f>
        <v>52</v>
      </c>
      <c r="B74" s="80">
        <f t="shared" si="0"/>
        <v>73</v>
      </c>
      <c r="C74" s="81"/>
      <c r="D74" s="80" t="s">
        <v>2112</v>
      </c>
      <c r="E74" s="79" t="s">
        <v>1878</v>
      </c>
      <c r="F74" s="101" t="s">
        <v>2165</v>
      </c>
      <c r="G74" s="101" t="s">
        <v>2166</v>
      </c>
      <c r="H74" s="97" t="s">
        <v>2167</v>
      </c>
      <c r="I74" s="97" t="s">
        <v>2168</v>
      </c>
      <c r="J74" s="104" t="s">
        <v>2164</v>
      </c>
      <c r="K74" s="104">
        <v>1</v>
      </c>
      <c r="L74" s="98">
        <v>44767</v>
      </c>
      <c r="M74" s="99">
        <v>44798</v>
      </c>
      <c r="N74" s="85">
        <f t="shared" si="30"/>
        <v>4.4285714285714288</v>
      </c>
      <c r="O74" s="87" t="s">
        <v>2177</v>
      </c>
      <c r="P74" s="87">
        <v>0</v>
      </c>
      <c r="Q74" s="108">
        <f t="shared" si="31"/>
        <v>0</v>
      </c>
      <c r="R74" s="90">
        <f t="shared" si="32"/>
        <v>0</v>
      </c>
      <c r="S74" s="90">
        <f t="shared" si="33"/>
        <v>0</v>
      </c>
      <c r="T74" s="90">
        <f t="shared" si="34"/>
        <v>4.4285714285714288</v>
      </c>
      <c r="U74" s="81"/>
      <c r="V74" s="91" t="str">
        <f t="shared" si="35"/>
        <v>VENCIDA</v>
      </c>
      <c r="W74" s="91" t="str">
        <f t="shared" si="36"/>
        <v>VENCIDO</v>
      </c>
      <c r="X74" s="79" t="s">
        <v>2179</v>
      </c>
      <c r="Y74" s="79" t="str">
        <f t="shared" si="27"/>
        <v>H10ACGuaviare</v>
      </c>
      <c r="Z74" s="92">
        <f t="shared" si="37"/>
        <v>1</v>
      </c>
      <c r="AA74" s="92" t="str">
        <f t="shared" si="28"/>
        <v>H10ACGuaviare - 1</v>
      </c>
      <c r="AB74" s="76">
        <f t="shared" si="39"/>
        <v>1</v>
      </c>
      <c r="AC74" s="76">
        <f t="shared" si="40"/>
        <v>1</v>
      </c>
      <c r="AD74" s="76" t="str">
        <f t="shared" si="38"/>
        <v>H10ACGuaviare.</v>
      </c>
      <c r="AE74" s="76" t="str">
        <f t="shared" si="41"/>
        <v>H10ACGuaviare</v>
      </c>
      <c r="AF74" s="93"/>
      <c r="AG74" s="94"/>
      <c r="AH74" s="95"/>
    </row>
    <row r="75" spans="1:34" s="10" customFormat="1" ht="291" customHeight="1" x14ac:dyDescent="0.2">
      <c r="A75" s="79">
        <f>IF(ISBLANK(D75),"",COUNTA($D$2:D75))</f>
        <v>53</v>
      </c>
      <c r="B75" s="80">
        <f t="shared" si="0"/>
        <v>74</v>
      </c>
      <c r="C75" s="81"/>
      <c r="D75" s="87" t="s">
        <v>710</v>
      </c>
      <c r="E75" s="79" t="s">
        <v>1878</v>
      </c>
      <c r="F75" s="101" t="s">
        <v>2169</v>
      </c>
      <c r="G75" s="101" t="s">
        <v>2170</v>
      </c>
      <c r="H75" s="97" t="s">
        <v>2171</v>
      </c>
      <c r="I75" s="97" t="s">
        <v>2172</v>
      </c>
      <c r="J75" s="104" t="s">
        <v>2173</v>
      </c>
      <c r="K75" s="104">
        <v>5</v>
      </c>
      <c r="L75" s="98">
        <v>44809</v>
      </c>
      <c r="M75" s="99">
        <v>44910</v>
      </c>
      <c r="N75" s="85">
        <f t="shared" si="30"/>
        <v>14.428571428571429</v>
      </c>
      <c r="O75" s="87" t="s">
        <v>2178</v>
      </c>
      <c r="P75" s="87">
        <v>5</v>
      </c>
      <c r="Q75" s="108">
        <f t="shared" si="31"/>
        <v>100</v>
      </c>
      <c r="R75" s="90">
        <f t="shared" si="32"/>
        <v>14.428571428571429</v>
      </c>
      <c r="S75" s="90">
        <f t="shared" si="33"/>
        <v>14.428571428571429</v>
      </c>
      <c r="T75" s="90">
        <f t="shared" si="34"/>
        <v>14.428571428571429</v>
      </c>
      <c r="U75" s="81"/>
      <c r="V75" s="91" t="str">
        <f t="shared" si="35"/>
        <v>CUMPLIDA</v>
      </c>
      <c r="W75" s="91" t="str">
        <f t="shared" si="36"/>
        <v>CUMPLIDO</v>
      </c>
      <c r="X75" s="79" t="s">
        <v>2179</v>
      </c>
      <c r="Y75" s="79" t="str">
        <f t="shared" si="27"/>
        <v>H11ACGuaviare</v>
      </c>
      <c r="Z75" s="92">
        <f t="shared" si="37"/>
        <v>1</v>
      </c>
      <c r="AA75" s="92" t="str">
        <f t="shared" si="28"/>
        <v>H11ACGuaviare - 1</v>
      </c>
      <c r="AB75" s="76">
        <f t="shared" si="39"/>
        <v>5</v>
      </c>
      <c r="AC75" s="76">
        <f t="shared" si="40"/>
        <v>5</v>
      </c>
      <c r="AD75" s="76" t="str">
        <f t="shared" si="38"/>
        <v>H11ACGuaviare.</v>
      </c>
      <c r="AE75" s="76" t="str">
        <f t="shared" si="41"/>
        <v>H11ACGuaviare</v>
      </c>
      <c r="AF75" s="93"/>
      <c r="AG75" s="94"/>
      <c r="AH75" s="95"/>
    </row>
    <row r="76" spans="1:34" s="10" customFormat="1" ht="291" customHeight="1" x14ac:dyDescent="0.2">
      <c r="A76" s="79">
        <f>IF(ISBLANK(D76),"",COUNTA($D$2:D76))</f>
        <v>54</v>
      </c>
      <c r="B76" s="80">
        <f t="shared" si="0"/>
        <v>75</v>
      </c>
      <c r="C76" s="81"/>
      <c r="D76" s="80" t="s">
        <v>710</v>
      </c>
      <c r="E76" s="79" t="s">
        <v>1365</v>
      </c>
      <c r="F76" s="82" t="s">
        <v>2029</v>
      </c>
      <c r="G76" s="82" t="s">
        <v>2110</v>
      </c>
      <c r="H76" s="96" t="s">
        <v>2030</v>
      </c>
      <c r="I76" s="96" t="s">
        <v>2031</v>
      </c>
      <c r="J76" s="83" t="s">
        <v>2033</v>
      </c>
      <c r="K76" s="83">
        <v>2</v>
      </c>
      <c r="L76" s="98">
        <v>44767</v>
      </c>
      <c r="M76" s="98">
        <v>44865</v>
      </c>
      <c r="N76" s="110">
        <f t="shared" ref="N76:N105" si="42">(+M76-L76)/7</f>
        <v>14</v>
      </c>
      <c r="O76" s="87" t="s">
        <v>2034</v>
      </c>
      <c r="P76" s="87">
        <v>0</v>
      </c>
      <c r="Q76" s="108">
        <f t="shared" si="31"/>
        <v>0</v>
      </c>
      <c r="R76" s="90">
        <f t="shared" si="32"/>
        <v>0</v>
      </c>
      <c r="S76" s="90">
        <f t="shared" si="33"/>
        <v>0</v>
      </c>
      <c r="T76" s="90">
        <f t="shared" si="34"/>
        <v>14</v>
      </c>
      <c r="U76" s="81"/>
      <c r="V76" s="91" t="str">
        <f t="shared" si="35"/>
        <v>VENCIDA</v>
      </c>
      <c r="W76" s="91" t="str">
        <f t="shared" si="36"/>
        <v>VENCIDO</v>
      </c>
      <c r="X76" s="79" t="s">
        <v>2107</v>
      </c>
      <c r="Y76" s="79" t="str">
        <f t="shared" si="27"/>
        <v>H1AEFMECO</v>
      </c>
      <c r="Z76" s="92">
        <f t="shared" si="37"/>
        <v>1</v>
      </c>
      <c r="AA76" s="92" t="str">
        <f t="shared" si="28"/>
        <v>H1AEFMECO - 1</v>
      </c>
      <c r="AB76" s="76">
        <f t="shared" si="39"/>
        <v>1</v>
      </c>
      <c r="AC76" s="76">
        <f t="shared" si="40"/>
        <v>1</v>
      </c>
      <c r="AD76" s="76" t="str">
        <f t="shared" si="38"/>
        <v>H1AEFMECO.</v>
      </c>
      <c r="AE76" s="76" t="str">
        <f t="shared" si="41"/>
        <v>H1AEFMECO</v>
      </c>
      <c r="AF76" s="93"/>
      <c r="AG76" s="94"/>
      <c r="AH76" s="95"/>
    </row>
    <row r="77" spans="1:34" s="10" customFormat="1" ht="291" customHeight="1" x14ac:dyDescent="0.2">
      <c r="A77" s="79" t="str">
        <f>IF(ISBLANK(D77),"",COUNTA($D$2:D77))</f>
        <v/>
      </c>
      <c r="B77" s="80">
        <f t="shared" si="0"/>
        <v>76</v>
      </c>
      <c r="C77" s="81"/>
      <c r="D77" s="111"/>
      <c r="E77" s="79" t="s">
        <v>1365</v>
      </c>
      <c r="F77" s="112" t="s">
        <v>2035</v>
      </c>
      <c r="G77" s="112" t="s">
        <v>2110</v>
      </c>
      <c r="H77" s="113" t="s">
        <v>2036</v>
      </c>
      <c r="I77" s="113" t="s">
        <v>2037</v>
      </c>
      <c r="J77" s="114" t="s">
        <v>2038</v>
      </c>
      <c r="K77" s="114">
        <v>5</v>
      </c>
      <c r="L77" s="115">
        <v>44767</v>
      </c>
      <c r="M77" s="115">
        <v>44895</v>
      </c>
      <c r="N77" s="110">
        <f t="shared" si="42"/>
        <v>18.285714285714285</v>
      </c>
      <c r="O77" s="111" t="s">
        <v>2039</v>
      </c>
      <c r="P77" s="87">
        <v>5</v>
      </c>
      <c r="Q77" s="108">
        <f t="shared" si="31"/>
        <v>100</v>
      </c>
      <c r="R77" s="90">
        <f t="shared" si="32"/>
        <v>18.285714285714285</v>
      </c>
      <c r="S77" s="90">
        <f t="shared" si="33"/>
        <v>18.285714285714285</v>
      </c>
      <c r="T77" s="90">
        <f t="shared" si="34"/>
        <v>18.285714285714285</v>
      </c>
      <c r="U77" s="81"/>
      <c r="V77" s="91" t="str">
        <f t="shared" si="35"/>
        <v>CUMPLIDA</v>
      </c>
      <c r="W77" s="91" t="str">
        <f t="shared" si="36"/>
        <v/>
      </c>
      <c r="X77" s="79" t="s">
        <v>2107</v>
      </c>
      <c r="Y77" s="79" t="str">
        <f t="shared" si="27"/>
        <v>H1AEFMECO</v>
      </c>
      <c r="Z77" s="92">
        <f t="shared" si="37"/>
        <v>2</v>
      </c>
      <c r="AA77" s="92" t="str">
        <f t="shared" si="28"/>
        <v>H1AEFMECO - 2</v>
      </c>
      <c r="AB77" s="76">
        <f t="shared" si="39"/>
        <v>5</v>
      </c>
      <c r="AC77" s="76">
        <f t="shared" si="40"/>
        <v>1</v>
      </c>
      <c r="AD77" s="76" t="str">
        <f t="shared" si="38"/>
        <v>H1AEFMECO.</v>
      </c>
      <c r="AE77" s="76" t="str">
        <f t="shared" si="41"/>
        <v>H1AEFMECO</v>
      </c>
      <c r="AF77" s="93"/>
      <c r="AG77" s="94"/>
      <c r="AH77" s="95"/>
    </row>
    <row r="78" spans="1:34" s="10" customFormat="1" ht="291" customHeight="1" x14ac:dyDescent="0.2">
      <c r="A78" s="79" t="str">
        <f>IF(ISBLANK(D78),"",COUNTA($D$2:D78))</f>
        <v/>
      </c>
      <c r="B78" s="80">
        <f t="shared" si="0"/>
        <v>77</v>
      </c>
      <c r="C78" s="81"/>
      <c r="D78" s="111"/>
      <c r="E78" s="79" t="s">
        <v>1365</v>
      </c>
      <c r="F78" s="112" t="s">
        <v>2040</v>
      </c>
      <c r="G78" s="112" t="s">
        <v>2110</v>
      </c>
      <c r="H78" s="113" t="s">
        <v>2041</v>
      </c>
      <c r="I78" s="113" t="s">
        <v>2042</v>
      </c>
      <c r="J78" s="114" t="s">
        <v>2043</v>
      </c>
      <c r="K78" s="114">
        <v>1</v>
      </c>
      <c r="L78" s="115">
        <v>44767</v>
      </c>
      <c r="M78" s="115">
        <v>44865</v>
      </c>
      <c r="N78" s="110">
        <f t="shared" si="42"/>
        <v>14</v>
      </c>
      <c r="O78" s="111" t="s">
        <v>2044</v>
      </c>
      <c r="P78" s="87">
        <v>0</v>
      </c>
      <c r="Q78" s="108">
        <f t="shared" si="31"/>
        <v>0</v>
      </c>
      <c r="R78" s="90">
        <f t="shared" si="32"/>
        <v>0</v>
      </c>
      <c r="S78" s="90">
        <f t="shared" si="33"/>
        <v>0</v>
      </c>
      <c r="T78" s="90">
        <f t="shared" si="34"/>
        <v>14</v>
      </c>
      <c r="U78" s="81"/>
      <c r="V78" s="91" t="str">
        <f t="shared" si="35"/>
        <v>VENCIDA</v>
      </c>
      <c r="W78" s="91" t="str">
        <f t="shared" si="36"/>
        <v/>
      </c>
      <c r="X78" s="79" t="s">
        <v>2107</v>
      </c>
      <c r="Y78" s="79" t="str">
        <f t="shared" si="27"/>
        <v>H1AEFMECO</v>
      </c>
      <c r="Z78" s="92">
        <f t="shared" si="37"/>
        <v>3</v>
      </c>
      <c r="AA78" s="92" t="str">
        <f t="shared" si="28"/>
        <v>H1AEFMECO - 3</v>
      </c>
      <c r="AB78" s="76">
        <f t="shared" si="39"/>
        <v>1</v>
      </c>
      <c r="AC78" s="76">
        <f t="shared" si="40"/>
        <v>1</v>
      </c>
      <c r="AD78" s="76" t="str">
        <f t="shared" si="38"/>
        <v>H1AEFMECO.</v>
      </c>
      <c r="AE78" s="76" t="str">
        <f t="shared" si="41"/>
        <v>H1AEFMECO</v>
      </c>
      <c r="AF78" s="93"/>
      <c r="AG78" s="94"/>
      <c r="AH78" s="95"/>
    </row>
    <row r="79" spans="1:34" s="10" customFormat="1" ht="291" customHeight="1" x14ac:dyDescent="0.2">
      <c r="A79" s="79" t="str">
        <f>IF(ISBLANK(D79),"",COUNTA($D$2:D79))</f>
        <v/>
      </c>
      <c r="B79" s="80">
        <f t="shared" si="0"/>
        <v>78</v>
      </c>
      <c r="C79" s="81"/>
      <c r="D79" s="111"/>
      <c r="E79" s="79" t="s">
        <v>1365</v>
      </c>
      <c r="F79" s="112" t="s">
        <v>2045</v>
      </c>
      <c r="G79" s="112" t="s">
        <v>2110</v>
      </c>
      <c r="H79" s="113" t="s">
        <v>2041</v>
      </c>
      <c r="I79" s="113" t="s">
        <v>2042</v>
      </c>
      <c r="J79" s="114" t="s">
        <v>2046</v>
      </c>
      <c r="K79" s="114">
        <v>1</v>
      </c>
      <c r="L79" s="115">
        <v>44767</v>
      </c>
      <c r="M79" s="115">
        <v>44865</v>
      </c>
      <c r="N79" s="110">
        <f t="shared" si="42"/>
        <v>14</v>
      </c>
      <c r="O79" s="111" t="s">
        <v>2044</v>
      </c>
      <c r="P79" s="87">
        <v>0</v>
      </c>
      <c r="Q79" s="108">
        <f t="shared" si="31"/>
        <v>0</v>
      </c>
      <c r="R79" s="90">
        <f t="shared" si="32"/>
        <v>0</v>
      </c>
      <c r="S79" s="90">
        <f t="shared" si="33"/>
        <v>0</v>
      </c>
      <c r="T79" s="90">
        <f t="shared" si="34"/>
        <v>14</v>
      </c>
      <c r="U79" s="81"/>
      <c r="V79" s="91" t="str">
        <f t="shared" si="35"/>
        <v>VENCIDA</v>
      </c>
      <c r="W79" s="91" t="str">
        <f t="shared" si="36"/>
        <v/>
      </c>
      <c r="X79" s="79" t="s">
        <v>2107</v>
      </c>
      <c r="Y79" s="79" t="str">
        <f t="shared" si="27"/>
        <v>H1AEFMECO</v>
      </c>
      <c r="Z79" s="92">
        <f t="shared" si="37"/>
        <v>4</v>
      </c>
      <c r="AA79" s="92" t="str">
        <f t="shared" si="28"/>
        <v>H1AEFMECO - 4</v>
      </c>
      <c r="AB79" s="76">
        <f t="shared" si="39"/>
        <v>1</v>
      </c>
      <c r="AC79" s="76">
        <f t="shared" si="40"/>
        <v>1</v>
      </c>
      <c r="AD79" s="76" t="str">
        <f t="shared" si="38"/>
        <v>H1AEFMECO.</v>
      </c>
      <c r="AE79" s="76" t="str">
        <f t="shared" si="41"/>
        <v>H1AEFMECO</v>
      </c>
      <c r="AF79" s="93"/>
      <c r="AG79" s="94"/>
      <c r="AH79" s="95"/>
    </row>
    <row r="80" spans="1:34" s="10" customFormat="1" ht="291" customHeight="1" x14ac:dyDescent="0.2">
      <c r="A80" s="79" t="str">
        <f>IF(ISBLANK(D80),"",COUNTA($D$2:D80))</f>
        <v/>
      </c>
      <c r="B80" s="80">
        <f t="shared" si="0"/>
        <v>79</v>
      </c>
      <c r="C80" s="81"/>
      <c r="D80" s="111"/>
      <c r="E80" s="79" t="s">
        <v>1365</v>
      </c>
      <c r="F80" s="112" t="s">
        <v>2047</v>
      </c>
      <c r="G80" s="112" t="s">
        <v>2110</v>
      </c>
      <c r="H80" s="113" t="s">
        <v>2041</v>
      </c>
      <c r="I80" s="113" t="s">
        <v>2048</v>
      </c>
      <c r="J80" s="114" t="s">
        <v>2049</v>
      </c>
      <c r="K80" s="114">
        <v>1</v>
      </c>
      <c r="L80" s="115">
        <v>44865</v>
      </c>
      <c r="M80" s="115">
        <v>44926</v>
      </c>
      <c r="N80" s="110">
        <f t="shared" si="42"/>
        <v>8.7142857142857135</v>
      </c>
      <c r="O80" s="111" t="s">
        <v>2044</v>
      </c>
      <c r="P80" s="87">
        <v>0</v>
      </c>
      <c r="Q80" s="108">
        <f t="shared" si="31"/>
        <v>0</v>
      </c>
      <c r="R80" s="90">
        <f t="shared" si="32"/>
        <v>0</v>
      </c>
      <c r="S80" s="90">
        <f t="shared" si="33"/>
        <v>0</v>
      </c>
      <c r="T80" s="90">
        <f t="shared" si="34"/>
        <v>8.7142857142857135</v>
      </c>
      <c r="U80" s="81"/>
      <c r="V80" s="91" t="str">
        <f t="shared" si="35"/>
        <v>VENCIDA</v>
      </c>
      <c r="W80" s="91" t="str">
        <f t="shared" si="36"/>
        <v/>
      </c>
      <c r="X80" s="79" t="s">
        <v>2107</v>
      </c>
      <c r="Y80" s="79" t="str">
        <f t="shared" si="27"/>
        <v>H1AEFMECO</v>
      </c>
      <c r="Z80" s="92">
        <f t="shared" si="37"/>
        <v>5</v>
      </c>
      <c r="AA80" s="92" t="str">
        <f t="shared" si="28"/>
        <v>H1AEFMECO - 5</v>
      </c>
      <c r="AB80" s="76">
        <f t="shared" si="39"/>
        <v>1</v>
      </c>
      <c r="AC80" s="76">
        <f t="shared" si="40"/>
        <v>1</v>
      </c>
      <c r="AD80" s="76" t="str">
        <f t="shared" si="38"/>
        <v>H1AEFMECO.</v>
      </c>
      <c r="AE80" s="76" t="str">
        <f t="shared" si="41"/>
        <v>H1AEFMECO</v>
      </c>
      <c r="AF80" s="93"/>
      <c r="AG80" s="94"/>
      <c r="AH80" s="95"/>
    </row>
    <row r="81" spans="1:34" s="10" customFormat="1" ht="291" customHeight="1" x14ac:dyDescent="0.2">
      <c r="A81" s="79">
        <f>IF(ISBLANK(D81),"",COUNTA($D$2:D81))</f>
        <v>55</v>
      </c>
      <c r="B81" s="80">
        <f t="shared" si="0"/>
        <v>80</v>
      </c>
      <c r="C81" s="81"/>
      <c r="D81" s="111" t="s">
        <v>2050</v>
      </c>
      <c r="E81" s="116" t="s">
        <v>2108</v>
      </c>
      <c r="F81" s="112" t="s">
        <v>2051</v>
      </c>
      <c r="G81" s="112" t="s">
        <v>2052</v>
      </c>
      <c r="H81" s="117" t="s">
        <v>2053</v>
      </c>
      <c r="I81" s="117" t="s">
        <v>2054</v>
      </c>
      <c r="J81" s="118" t="s">
        <v>2055</v>
      </c>
      <c r="K81" s="114">
        <v>1</v>
      </c>
      <c r="L81" s="115">
        <v>44767</v>
      </c>
      <c r="M81" s="115">
        <v>44803</v>
      </c>
      <c r="N81" s="110">
        <f t="shared" si="42"/>
        <v>5.1428571428571432</v>
      </c>
      <c r="O81" s="111" t="s">
        <v>331</v>
      </c>
      <c r="P81" s="87">
        <v>1</v>
      </c>
      <c r="Q81" s="108">
        <f t="shared" si="31"/>
        <v>100</v>
      </c>
      <c r="R81" s="90">
        <f t="shared" si="32"/>
        <v>5.1428571428571432</v>
      </c>
      <c r="S81" s="90">
        <f t="shared" si="33"/>
        <v>5.1428571428571432</v>
      </c>
      <c r="T81" s="90">
        <f t="shared" si="34"/>
        <v>5.1428571428571432</v>
      </c>
      <c r="U81" s="81"/>
      <c r="V81" s="91" t="str">
        <f t="shared" si="35"/>
        <v>CUMPLIDA</v>
      </c>
      <c r="W81" s="91" t="str">
        <f t="shared" si="36"/>
        <v>CUMPLIDO</v>
      </c>
      <c r="X81" s="79" t="s">
        <v>2107</v>
      </c>
      <c r="Y81" s="79" t="str">
        <f t="shared" si="27"/>
        <v>H2AEFMECO</v>
      </c>
      <c r="Z81" s="92">
        <f t="shared" si="37"/>
        <v>1</v>
      </c>
      <c r="AA81" s="92" t="str">
        <f t="shared" si="28"/>
        <v>H2AEFMECO - 1</v>
      </c>
      <c r="AB81" s="76">
        <f t="shared" si="39"/>
        <v>5</v>
      </c>
      <c r="AC81" s="76">
        <f t="shared" si="40"/>
        <v>5</v>
      </c>
      <c r="AD81" s="76" t="str">
        <f t="shared" si="38"/>
        <v>H2AEFMECO.</v>
      </c>
      <c r="AE81" s="76" t="str">
        <f t="shared" si="41"/>
        <v>H2AEFMECO</v>
      </c>
      <c r="AF81" s="93"/>
      <c r="AG81" s="94"/>
      <c r="AH81" s="95"/>
    </row>
    <row r="82" spans="1:34" s="10" customFormat="1" ht="291" customHeight="1" x14ac:dyDescent="0.2">
      <c r="A82" s="79" t="str">
        <f>IF(ISBLANK(D82),"",COUNTA($D$2:D82))</f>
        <v/>
      </c>
      <c r="B82" s="80">
        <f t="shared" ref="B82:B145" si="43">ROW()-1</f>
        <v>81</v>
      </c>
      <c r="C82" s="81"/>
      <c r="D82" s="111"/>
      <c r="E82" s="116" t="s">
        <v>2108</v>
      </c>
      <c r="F82" s="112" t="s">
        <v>2056</v>
      </c>
      <c r="G82" s="112" t="s">
        <v>2052</v>
      </c>
      <c r="H82" s="117" t="s">
        <v>2053</v>
      </c>
      <c r="I82" s="117" t="s">
        <v>2401</v>
      </c>
      <c r="J82" s="118" t="s">
        <v>2057</v>
      </c>
      <c r="K82" s="114">
        <v>2</v>
      </c>
      <c r="L82" s="115">
        <v>44805</v>
      </c>
      <c r="M82" s="115">
        <v>44834</v>
      </c>
      <c r="N82" s="110">
        <f t="shared" si="42"/>
        <v>4.1428571428571432</v>
      </c>
      <c r="O82" s="111" t="s">
        <v>331</v>
      </c>
      <c r="P82" s="87">
        <v>2</v>
      </c>
      <c r="Q82" s="108">
        <f t="shared" si="31"/>
        <v>100</v>
      </c>
      <c r="R82" s="90">
        <f t="shared" si="32"/>
        <v>4.1428571428571432</v>
      </c>
      <c r="S82" s="90">
        <f t="shared" si="33"/>
        <v>4.1428571428571432</v>
      </c>
      <c r="T82" s="90">
        <f t="shared" si="34"/>
        <v>4.1428571428571432</v>
      </c>
      <c r="U82" s="81"/>
      <c r="V82" s="91" t="str">
        <f t="shared" si="35"/>
        <v>CUMPLIDA</v>
      </c>
      <c r="W82" s="91" t="str">
        <f t="shared" si="36"/>
        <v/>
      </c>
      <c r="X82" s="79" t="s">
        <v>2107</v>
      </c>
      <c r="Y82" s="79" t="str">
        <f t="shared" si="27"/>
        <v>H2AEFMECO</v>
      </c>
      <c r="Z82" s="92">
        <f t="shared" si="37"/>
        <v>2</v>
      </c>
      <c r="AA82" s="92" t="str">
        <f t="shared" si="28"/>
        <v>H2AEFMECO - 2</v>
      </c>
      <c r="AB82" s="76">
        <f t="shared" si="39"/>
        <v>5</v>
      </c>
      <c r="AC82" s="76">
        <f t="shared" si="40"/>
        <v>5</v>
      </c>
      <c r="AD82" s="76" t="str">
        <f t="shared" si="38"/>
        <v>H2AEFMECO.</v>
      </c>
      <c r="AE82" s="76" t="str">
        <f t="shared" si="41"/>
        <v>H2AEFMECO</v>
      </c>
      <c r="AF82" s="93"/>
      <c r="AG82" s="94"/>
      <c r="AH82" s="95"/>
    </row>
    <row r="83" spans="1:34" s="10" customFormat="1" ht="291" customHeight="1" x14ac:dyDescent="0.2">
      <c r="A83" s="79">
        <f>IF(ISBLANK(D83),"",COUNTA($D$2:D83))</f>
        <v>56</v>
      </c>
      <c r="B83" s="80">
        <f t="shared" si="43"/>
        <v>82</v>
      </c>
      <c r="C83" s="81"/>
      <c r="D83" s="111" t="s">
        <v>710</v>
      </c>
      <c r="E83" s="116" t="s">
        <v>1065</v>
      </c>
      <c r="F83" s="112" t="s">
        <v>2058</v>
      </c>
      <c r="G83" s="112" t="s">
        <v>2059</v>
      </c>
      <c r="H83" s="113" t="s">
        <v>2060</v>
      </c>
      <c r="I83" s="113" t="s">
        <v>2061</v>
      </c>
      <c r="J83" s="114" t="s">
        <v>2032</v>
      </c>
      <c r="K83" s="114">
        <v>2</v>
      </c>
      <c r="L83" s="115">
        <v>44767</v>
      </c>
      <c r="M83" s="119">
        <v>44865</v>
      </c>
      <c r="N83" s="110">
        <f t="shared" si="42"/>
        <v>14</v>
      </c>
      <c r="O83" s="111" t="s">
        <v>2062</v>
      </c>
      <c r="P83" s="87">
        <v>0</v>
      </c>
      <c r="Q83" s="108">
        <f t="shared" si="31"/>
        <v>0</v>
      </c>
      <c r="R83" s="90">
        <f t="shared" si="32"/>
        <v>0</v>
      </c>
      <c r="S83" s="90">
        <f t="shared" si="33"/>
        <v>0</v>
      </c>
      <c r="T83" s="90">
        <f t="shared" si="34"/>
        <v>14</v>
      </c>
      <c r="U83" s="81"/>
      <c r="V83" s="91" t="str">
        <f t="shared" si="35"/>
        <v>VENCIDA</v>
      </c>
      <c r="W83" s="91" t="str">
        <f t="shared" si="36"/>
        <v>VENCIDO</v>
      </c>
      <c r="X83" s="79" t="s">
        <v>2107</v>
      </c>
      <c r="Y83" s="79" t="str">
        <f t="shared" si="27"/>
        <v>H3AEFMECO</v>
      </c>
      <c r="Z83" s="92">
        <f t="shared" si="37"/>
        <v>1</v>
      </c>
      <c r="AA83" s="92" t="str">
        <f t="shared" si="28"/>
        <v>H3AEFMECO - 1</v>
      </c>
      <c r="AB83" s="76">
        <f t="shared" si="39"/>
        <v>1</v>
      </c>
      <c r="AC83" s="76">
        <f t="shared" si="40"/>
        <v>1</v>
      </c>
      <c r="AD83" s="76" t="str">
        <f t="shared" si="38"/>
        <v>H3AEFMECO.</v>
      </c>
      <c r="AE83" s="76" t="str">
        <f t="shared" si="41"/>
        <v>H3AEFMECO</v>
      </c>
      <c r="AF83" s="93"/>
      <c r="AG83" s="94"/>
      <c r="AH83" s="95"/>
    </row>
    <row r="84" spans="1:34" s="10" customFormat="1" ht="291" customHeight="1" x14ac:dyDescent="0.2">
      <c r="A84" s="79" t="str">
        <f>IF(ISBLANK(D84),"",COUNTA($D$2:D84))</f>
        <v/>
      </c>
      <c r="B84" s="80">
        <f t="shared" si="43"/>
        <v>83</v>
      </c>
      <c r="C84" s="81"/>
      <c r="D84" s="111"/>
      <c r="E84" s="116" t="s">
        <v>1065</v>
      </c>
      <c r="F84" s="112" t="s">
        <v>2063</v>
      </c>
      <c r="G84" s="112" t="s">
        <v>2059</v>
      </c>
      <c r="H84" s="113" t="s">
        <v>2041</v>
      </c>
      <c r="I84" s="113" t="s">
        <v>2042</v>
      </c>
      <c r="J84" s="114" t="s">
        <v>2043</v>
      </c>
      <c r="K84" s="114">
        <v>1</v>
      </c>
      <c r="L84" s="115">
        <v>44767</v>
      </c>
      <c r="M84" s="119">
        <v>44865</v>
      </c>
      <c r="N84" s="110">
        <f t="shared" si="42"/>
        <v>14</v>
      </c>
      <c r="O84" s="111" t="s">
        <v>2044</v>
      </c>
      <c r="P84" s="87">
        <v>0</v>
      </c>
      <c r="Q84" s="108">
        <f t="shared" si="31"/>
        <v>0</v>
      </c>
      <c r="R84" s="90">
        <f t="shared" si="32"/>
        <v>0</v>
      </c>
      <c r="S84" s="90">
        <f t="shared" si="33"/>
        <v>0</v>
      </c>
      <c r="T84" s="90">
        <f t="shared" si="34"/>
        <v>14</v>
      </c>
      <c r="U84" s="81"/>
      <c r="V84" s="91" t="str">
        <f t="shared" si="35"/>
        <v>VENCIDA</v>
      </c>
      <c r="W84" s="91" t="str">
        <f t="shared" si="36"/>
        <v/>
      </c>
      <c r="X84" s="79" t="s">
        <v>2107</v>
      </c>
      <c r="Y84" s="79" t="str">
        <f t="shared" si="27"/>
        <v>H3AEFMECO</v>
      </c>
      <c r="Z84" s="92">
        <f t="shared" si="37"/>
        <v>2</v>
      </c>
      <c r="AA84" s="92" t="str">
        <f t="shared" si="28"/>
        <v>H3AEFMECO - 2</v>
      </c>
      <c r="AB84" s="76">
        <f t="shared" si="39"/>
        <v>1</v>
      </c>
      <c r="AC84" s="76">
        <f t="shared" si="40"/>
        <v>1</v>
      </c>
      <c r="AD84" s="76" t="str">
        <f t="shared" si="38"/>
        <v>H3AEFMECO.</v>
      </c>
      <c r="AE84" s="76" t="str">
        <f t="shared" si="41"/>
        <v>H3AEFMECO</v>
      </c>
      <c r="AF84" s="93"/>
      <c r="AG84" s="94"/>
      <c r="AH84" s="95"/>
    </row>
    <row r="85" spans="1:34" s="10" customFormat="1" ht="291" customHeight="1" x14ac:dyDescent="0.2">
      <c r="A85" s="79" t="str">
        <f>IF(ISBLANK(D85),"",COUNTA($D$2:D85))</f>
        <v/>
      </c>
      <c r="B85" s="80">
        <f t="shared" si="43"/>
        <v>84</v>
      </c>
      <c r="C85" s="81"/>
      <c r="D85" s="111"/>
      <c r="E85" s="116" t="s">
        <v>1065</v>
      </c>
      <c r="F85" s="112" t="s">
        <v>2064</v>
      </c>
      <c r="G85" s="112" t="s">
        <v>2059</v>
      </c>
      <c r="H85" s="113" t="s">
        <v>2065</v>
      </c>
      <c r="I85" s="113" t="s">
        <v>2042</v>
      </c>
      <c r="J85" s="114" t="s">
        <v>2046</v>
      </c>
      <c r="K85" s="114">
        <v>1</v>
      </c>
      <c r="L85" s="115">
        <v>44767</v>
      </c>
      <c r="M85" s="119">
        <v>44865</v>
      </c>
      <c r="N85" s="110">
        <f t="shared" si="42"/>
        <v>14</v>
      </c>
      <c r="O85" s="111" t="s">
        <v>2044</v>
      </c>
      <c r="P85" s="87">
        <v>0</v>
      </c>
      <c r="Q85" s="108">
        <f t="shared" si="31"/>
        <v>0</v>
      </c>
      <c r="R85" s="90">
        <f t="shared" si="32"/>
        <v>0</v>
      </c>
      <c r="S85" s="90">
        <f t="shared" si="33"/>
        <v>0</v>
      </c>
      <c r="T85" s="90">
        <f t="shared" si="34"/>
        <v>14</v>
      </c>
      <c r="U85" s="81"/>
      <c r="V85" s="91" t="str">
        <f t="shared" si="35"/>
        <v>VENCIDA</v>
      </c>
      <c r="W85" s="91" t="str">
        <f t="shared" si="36"/>
        <v/>
      </c>
      <c r="X85" s="79" t="s">
        <v>2107</v>
      </c>
      <c r="Y85" s="79" t="str">
        <f t="shared" si="27"/>
        <v>H3AEFMECO</v>
      </c>
      <c r="Z85" s="92">
        <f t="shared" si="37"/>
        <v>3</v>
      </c>
      <c r="AA85" s="92" t="str">
        <f t="shared" si="28"/>
        <v>H3AEFMECO - 3</v>
      </c>
      <c r="AB85" s="76">
        <f t="shared" si="39"/>
        <v>1</v>
      </c>
      <c r="AC85" s="76">
        <f t="shared" si="40"/>
        <v>1</v>
      </c>
      <c r="AD85" s="76" t="str">
        <f t="shared" si="38"/>
        <v>H3AEFMECO.</v>
      </c>
      <c r="AE85" s="76" t="str">
        <f t="shared" si="41"/>
        <v>H3AEFMECO</v>
      </c>
      <c r="AF85" s="93"/>
      <c r="AG85" s="94"/>
      <c r="AH85" s="95"/>
    </row>
    <row r="86" spans="1:34" s="10" customFormat="1" ht="291" customHeight="1" x14ac:dyDescent="0.2">
      <c r="A86" s="79" t="str">
        <f>IF(ISBLANK(D86),"",COUNTA($D$2:D86))</f>
        <v/>
      </c>
      <c r="B86" s="80">
        <f t="shared" si="43"/>
        <v>85</v>
      </c>
      <c r="C86" s="81"/>
      <c r="D86" s="111"/>
      <c r="E86" s="116" t="s">
        <v>1065</v>
      </c>
      <c r="F86" s="112" t="s">
        <v>2066</v>
      </c>
      <c r="G86" s="112" t="s">
        <v>2059</v>
      </c>
      <c r="H86" s="113" t="s">
        <v>2067</v>
      </c>
      <c r="I86" s="113" t="s">
        <v>2068</v>
      </c>
      <c r="J86" s="114" t="s">
        <v>2049</v>
      </c>
      <c r="K86" s="114">
        <v>1</v>
      </c>
      <c r="L86" s="115">
        <v>44865</v>
      </c>
      <c r="M86" s="119">
        <v>44926</v>
      </c>
      <c r="N86" s="110">
        <f t="shared" si="42"/>
        <v>8.7142857142857135</v>
      </c>
      <c r="O86" s="111" t="s">
        <v>2069</v>
      </c>
      <c r="P86" s="87">
        <v>0</v>
      </c>
      <c r="Q86" s="108">
        <f t="shared" si="31"/>
        <v>0</v>
      </c>
      <c r="R86" s="90">
        <f t="shared" si="32"/>
        <v>0</v>
      </c>
      <c r="S86" s="90">
        <f t="shared" si="33"/>
        <v>0</v>
      </c>
      <c r="T86" s="90">
        <f t="shared" si="34"/>
        <v>8.7142857142857135</v>
      </c>
      <c r="U86" s="81"/>
      <c r="V86" s="91" t="str">
        <f t="shared" si="35"/>
        <v>VENCIDA</v>
      </c>
      <c r="W86" s="91" t="str">
        <f t="shared" si="36"/>
        <v/>
      </c>
      <c r="X86" s="79" t="s">
        <v>2107</v>
      </c>
      <c r="Y86" s="79" t="str">
        <f t="shared" si="27"/>
        <v>H3AEFMECO</v>
      </c>
      <c r="Z86" s="92">
        <f t="shared" si="37"/>
        <v>4</v>
      </c>
      <c r="AA86" s="92" t="str">
        <f t="shared" si="28"/>
        <v>H3AEFMECO - 4</v>
      </c>
      <c r="AB86" s="76">
        <f t="shared" si="39"/>
        <v>1</v>
      </c>
      <c r="AC86" s="76">
        <f t="shared" si="40"/>
        <v>1</v>
      </c>
      <c r="AD86" s="76" t="str">
        <f t="shared" si="38"/>
        <v>H3AEFMECO.</v>
      </c>
      <c r="AE86" s="76" t="str">
        <f t="shared" si="41"/>
        <v>H3AEFMECO</v>
      </c>
      <c r="AF86" s="93"/>
      <c r="AG86" s="94"/>
      <c r="AH86" s="95"/>
    </row>
    <row r="87" spans="1:34" s="10" customFormat="1" ht="291" customHeight="1" x14ac:dyDescent="0.2">
      <c r="A87" s="79">
        <f>IF(ISBLANK(D87),"",COUNTA($D$2:D87))</f>
        <v>57</v>
      </c>
      <c r="B87" s="80">
        <f t="shared" si="43"/>
        <v>86</v>
      </c>
      <c r="C87" s="81"/>
      <c r="D87" s="111" t="s">
        <v>710</v>
      </c>
      <c r="E87" s="116" t="s">
        <v>2109</v>
      </c>
      <c r="F87" s="112" t="s">
        <v>2070</v>
      </c>
      <c r="G87" s="112" t="s">
        <v>2071</v>
      </c>
      <c r="H87" s="113" t="s">
        <v>2041</v>
      </c>
      <c r="I87" s="113" t="s">
        <v>2042</v>
      </c>
      <c r="J87" s="114" t="s">
        <v>2043</v>
      </c>
      <c r="K87" s="114">
        <v>1</v>
      </c>
      <c r="L87" s="115">
        <v>44767</v>
      </c>
      <c r="M87" s="119">
        <v>44865</v>
      </c>
      <c r="N87" s="110">
        <f t="shared" si="42"/>
        <v>14</v>
      </c>
      <c r="O87" s="111" t="s">
        <v>2044</v>
      </c>
      <c r="P87" s="87">
        <v>0</v>
      </c>
      <c r="Q87" s="108">
        <f t="shared" si="31"/>
        <v>0</v>
      </c>
      <c r="R87" s="90">
        <f t="shared" si="32"/>
        <v>0</v>
      </c>
      <c r="S87" s="90">
        <f t="shared" si="33"/>
        <v>0</v>
      </c>
      <c r="T87" s="90">
        <f t="shared" si="34"/>
        <v>14</v>
      </c>
      <c r="U87" s="81"/>
      <c r="V87" s="91" t="str">
        <f t="shared" si="35"/>
        <v>VENCIDA</v>
      </c>
      <c r="W87" s="91" t="str">
        <f t="shared" si="36"/>
        <v>VENCIDO</v>
      </c>
      <c r="X87" s="79" t="s">
        <v>2107</v>
      </c>
      <c r="Y87" s="79" t="str">
        <f t="shared" si="27"/>
        <v>H4AEFMECO</v>
      </c>
      <c r="Z87" s="92">
        <f t="shared" si="37"/>
        <v>1</v>
      </c>
      <c r="AA87" s="92" t="str">
        <f t="shared" si="28"/>
        <v>H4AEFMECO - 1</v>
      </c>
      <c r="AB87" s="76">
        <f t="shared" si="39"/>
        <v>1</v>
      </c>
      <c r="AC87" s="76">
        <f t="shared" si="40"/>
        <v>1</v>
      </c>
      <c r="AD87" s="76" t="str">
        <f t="shared" si="38"/>
        <v>H4AEFMECO.</v>
      </c>
      <c r="AE87" s="76" t="str">
        <f t="shared" si="41"/>
        <v>H4AEFMECO</v>
      </c>
      <c r="AF87" s="93"/>
      <c r="AG87" s="94"/>
      <c r="AH87" s="95"/>
    </row>
    <row r="88" spans="1:34" s="10" customFormat="1" ht="291" customHeight="1" x14ac:dyDescent="0.2">
      <c r="A88" s="79" t="str">
        <f>IF(ISBLANK(D88),"",COUNTA($D$2:D88))</f>
        <v/>
      </c>
      <c r="B88" s="80">
        <f t="shared" si="43"/>
        <v>87</v>
      </c>
      <c r="C88" s="81"/>
      <c r="D88" s="111"/>
      <c r="E88" s="116" t="s">
        <v>2109</v>
      </c>
      <c r="F88" s="112" t="s">
        <v>2072</v>
      </c>
      <c r="G88" s="112" t="s">
        <v>2071</v>
      </c>
      <c r="H88" s="113" t="s">
        <v>2065</v>
      </c>
      <c r="I88" s="113" t="s">
        <v>2042</v>
      </c>
      <c r="J88" s="114" t="s">
        <v>2046</v>
      </c>
      <c r="K88" s="114">
        <v>1</v>
      </c>
      <c r="L88" s="115">
        <v>44767</v>
      </c>
      <c r="M88" s="119">
        <v>44865</v>
      </c>
      <c r="N88" s="110">
        <f t="shared" si="42"/>
        <v>14</v>
      </c>
      <c r="O88" s="111" t="s">
        <v>2044</v>
      </c>
      <c r="P88" s="87">
        <v>0</v>
      </c>
      <c r="Q88" s="108">
        <f t="shared" si="31"/>
        <v>0</v>
      </c>
      <c r="R88" s="90">
        <f t="shared" si="32"/>
        <v>0</v>
      </c>
      <c r="S88" s="90">
        <f t="shared" si="33"/>
        <v>0</v>
      </c>
      <c r="T88" s="90">
        <f t="shared" si="34"/>
        <v>14</v>
      </c>
      <c r="U88" s="81"/>
      <c r="V88" s="91" t="str">
        <f t="shared" si="35"/>
        <v>VENCIDA</v>
      </c>
      <c r="W88" s="91" t="str">
        <f t="shared" si="36"/>
        <v/>
      </c>
      <c r="X88" s="79" t="s">
        <v>2107</v>
      </c>
      <c r="Y88" s="79" t="str">
        <f t="shared" si="27"/>
        <v>H4AEFMECO</v>
      </c>
      <c r="Z88" s="92">
        <f t="shared" si="37"/>
        <v>2</v>
      </c>
      <c r="AA88" s="92" t="str">
        <f t="shared" si="28"/>
        <v>H4AEFMECO - 2</v>
      </c>
      <c r="AB88" s="76">
        <f t="shared" si="39"/>
        <v>1</v>
      </c>
      <c r="AC88" s="76">
        <f t="shared" si="40"/>
        <v>1</v>
      </c>
      <c r="AD88" s="76" t="str">
        <f t="shared" si="38"/>
        <v>H4AEFMECO.</v>
      </c>
      <c r="AE88" s="76" t="str">
        <f t="shared" si="41"/>
        <v>H4AEFMECO</v>
      </c>
      <c r="AF88" s="93"/>
      <c r="AG88" s="94"/>
      <c r="AH88" s="95"/>
    </row>
    <row r="89" spans="1:34" s="10" customFormat="1" ht="291" customHeight="1" x14ac:dyDescent="0.2">
      <c r="A89" s="79" t="str">
        <f>IF(ISBLANK(D89),"",COUNTA($D$2:D89))</f>
        <v/>
      </c>
      <c r="B89" s="80">
        <f t="shared" si="43"/>
        <v>88</v>
      </c>
      <c r="C89" s="81"/>
      <c r="D89" s="111"/>
      <c r="E89" s="116" t="s">
        <v>2109</v>
      </c>
      <c r="F89" s="112" t="s">
        <v>2073</v>
      </c>
      <c r="G89" s="112" t="s">
        <v>2071</v>
      </c>
      <c r="H89" s="113" t="s">
        <v>2067</v>
      </c>
      <c r="I89" s="113" t="s">
        <v>2068</v>
      </c>
      <c r="J89" s="114" t="s">
        <v>2049</v>
      </c>
      <c r="K89" s="114">
        <v>1</v>
      </c>
      <c r="L89" s="115">
        <v>44865</v>
      </c>
      <c r="M89" s="119">
        <v>44926</v>
      </c>
      <c r="N89" s="110">
        <f t="shared" si="42"/>
        <v>8.7142857142857135</v>
      </c>
      <c r="O89" s="111" t="s">
        <v>2069</v>
      </c>
      <c r="P89" s="87">
        <v>0</v>
      </c>
      <c r="Q89" s="108">
        <f t="shared" si="31"/>
        <v>0</v>
      </c>
      <c r="R89" s="90">
        <f t="shared" si="32"/>
        <v>0</v>
      </c>
      <c r="S89" s="90">
        <f t="shared" si="33"/>
        <v>0</v>
      </c>
      <c r="T89" s="90">
        <f t="shared" si="34"/>
        <v>8.7142857142857135</v>
      </c>
      <c r="U89" s="81"/>
      <c r="V89" s="91" t="str">
        <f t="shared" si="35"/>
        <v>VENCIDA</v>
      </c>
      <c r="W89" s="91" t="str">
        <f t="shared" si="36"/>
        <v/>
      </c>
      <c r="X89" s="79" t="s">
        <v>2107</v>
      </c>
      <c r="Y89" s="79" t="str">
        <f t="shared" si="27"/>
        <v>H4AEFMECO</v>
      </c>
      <c r="Z89" s="92">
        <f t="shared" si="37"/>
        <v>3</v>
      </c>
      <c r="AA89" s="92" t="str">
        <f t="shared" si="28"/>
        <v>H4AEFMECO - 3</v>
      </c>
      <c r="AB89" s="76">
        <f t="shared" si="39"/>
        <v>1</v>
      </c>
      <c r="AC89" s="76">
        <f t="shared" si="40"/>
        <v>1</v>
      </c>
      <c r="AD89" s="76" t="str">
        <f t="shared" si="38"/>
        <v>H4AEFMECO.</v>
      </c>
      <c r="AE89" s="76" t="str">
        <f t="shared" si="41"/>
        <v>H4AEFMECO</v>
      </c>
      <c r="AF89" s="93"/>
      <c r="AG89" s="94"/>
      <c r="AH89" s="95"/>
    </row>
    <row r="90" spans="1:34" s="10" customFormat="1" ht="291" customHeight="1" x14ac:dyDescent="0.2">
      <c r="A90" s="79">
        <f>IF(ISBLANK(D90),"",COUNTA($D$2:D90))</f>
        <v>58</v>
      </c>
      <c r="B90" s="80">
        <f t="shared" si="43"/>
        <v>89</v>
      </c>
      <c r="C90" s="81"/>
      <c r="D90" s="111" t="s">
        <v>710</v>
      </c>
      <c r="E90" s="116" t="s">
        <v>152</v>
      </c>
      <c r="F90" s="112" t="s">
        <v>2074</v>
      </c>
      <c r="G90" s="112" t="s">
        <v>2075</v>
      </c>
      <c r="H90" s="113" t="s">
        <v>2076</v>
      </c>
      <c r="I90" s="113" t="s">
        <v>2077</v>
      </c>
      <c r="J90" s="114" t="s">
        <v>791</v>
      </c>
      <c r="K90" s="114">
        <v>1</v>
      </c>
      <c r="L90" s="115">
        <v>44767</v>
      </c>
      <c r="M90" s="119">
        <v>44803</v>
      </c>
      <c r="N90" s="110">
        <f t="shared" si="42"/>
        <v>5.1428571428571432</v>
      </c>
      <c r="O90" s="111" t="s">
        <v>1975</v>
      </c>
      <c r="P90" s="87">
        <v>1</v>
      </c>
      <c r="Q90" s="108">
        <f t="shared" si="31"/>
        <v>100</v>
      </c>
      <c r="R90" s="90">
        <f t="shared" si="32"/>
        <v>5.1428571428571432</v>
      </c>
      <c r="S90" s="90">
        <f t="shared" si="33"/>
        <v>5.1428571428571432</v>
      </c>
      <c r="T90" s="90">
        <f t="shared" si="34"/>
        <v>5.1428571428571432</v>
      </c>
      <c r="U90" s="81"/>
      <c r="V90" s="91" t="str">
        <f t="shared" si="35"/>
        <v>CUMPLIDA</v>
      </c>
      <c r="W90" s="91" t="str">
        <f t="shared" si="36"/>
        <v>VENCIDO</v>
      </c>
      <c r="X90" s="79" t="s">
        <v>2107</v>
      </c>
      <c r="Y90" s="79" t="str">
        <f t="shared" si="27"/>
        <v>H5AEFMECO</v>
      </c>
      <c r="Z90" s="92">
        <f t="shared" si="37"/>
        <v>1</v>
      </c>
      <c r="AA90" s="92" t="str">
        <f t="shared" si="28"/>
        <v>H5AEFMECO - 1</v>
      </c>
      <c r="AB90" s="76">
        <f t="shared" si="39"/>
        <v>5</v>
      </c>
      <c r="AC90" s="76">
        <f t="shared" si="40"/>
        <v>1</v>
      </c>
      <c r="AD90" s="76" t="str">
        <f t="shared" si="38"/>
        <v>H5AEFMECO.</v>
      </c>
      <c r="AE90" s="76" t="str">
        <f t="shared" si="41"/>
        <v>H5AEFMECO</v>
      </c>
      <c r="AF90" s="93"/>
      <c r="AG90" s="94"/>
      <c r="AH90" s="95"/>
    </row>
    <row r="91" spans="1:34" s="10" customFormat="1" ht="291" customHeight="1" x14ac:dyDescent="0.2">
      <c r="A91" s="79" t="str">
        <f>IF(ISBLANK(D91),"",COUNTA($D$2:D91))</f>
        <v/>
      </c>
      <c r="B91" s="80">
        <f t="shared" si="43"/>
        <v>90</v>
      </c>
      <c r="C91" s="81"/>
      <c r="D91" s="111"/>
      <c r="E91" s="116" t="s">
        <v>152</v>
      </c>
      <c r="F91" s="112" t="s">
        <v>2078</v>
      </c>
      <c r="G91" s="112" t="s">
        <v>2075</v>
      </c>
      <c r="H91" s="113" t="s">
        <v>2041</v>
      </c>
      <c r="I91" s="113" t="s">
        <v>2079</v>
      </c>
      <c r="J91" s="114" t="s">
        <v>2043</v>
      </c>
      <c r="K91" s="114">
        <v>1</v>
      </c>
      <c r="L91" s="115">
        <v>44767</v>
      </c>
      <c r="M91" s="119">
        <v>44865</v>
      </c>
      <c r="N91" s="110">
        <f t="shared" si="42"/>
        <v>14</v>
      </c>
      <c r="O91" s="111" t="s">
        <v>2080</v>
      </c>
      <c r="P91" s="87">
        <v>0</v>
      </c>
      <c r="Q91" s="108">
        <f t="shared" si="31"/>
        <v>0</v>
      </c>
      <c r="R91" s="90">
        <f t="shared" si="32"/>
        <v>0</v>
      </c>
      <c r="S91" s="90">
        <f t="shared" si="33"/>
        <v>0</v>
      </c>
      <c r="T91" s="90">
        <f t="shared" si="34"/>
        <v>14</v>
      </c>
      <c r="U91" s="81"/>
      <c r="V91" s="91" t="str">
        <f t="shared" si="35"/>
        <v>VENCIDA</v>
      </c>
      <c r="W91" s="91" t="str">
        <f t="shared" si="36"/>
        <v/>
      </c>
      <c r="X91" s="79" t="s">
        <v>2107</v>
      </c>
      <c r="Y91" s="79" t="str">
        <f t="shared" si="27"/>
        <v>H5AEFMECO</v>
      </c>
      <c r="Z91" s="92">
        <f t="shared" si="37"/>
        <v>2</v>
      </c>
      <c r="AA91" s="92" t="str">
        <f t="shared" si="28"/>
        <v>H5AEFMECO - 2</v>
      </c>
      <c r="AB91" s="76">
        <f t="shared" si="39"/>
        <v>1</v>
      </c>
      <c r="AC91" s="76">
        <f t="shared" si="40"/>
        <v>1</v>
      </c>
      <c r="AD91" s="76" t="str">
        <f t="shared" si="38"/>
        <v>H5AEFMECO.</v>
      </c>
      <c r="AE91" s="76" t="str">
        <f t="shared" si="41"/>
        <v>H5AEFMECO</v>
      </c>
      <c r="AF91" s="93"/>
      <c r="AG91" s="94"/>
      <c r="AH91" s="95"/>
    </row>
    <row r="92" spans="1:34" s="10" customFormat="1" ht="291" customHeight="1" x14ac:dyDescent="0.2">
      <c r="A92" s="79" t="str">
        <f>IF(ISBLANK(D92),"",COUNTA($D$2:D92))</f>
        <v/>
      </c>
      <c r="B92" s="80">
        <f t="shared" si="43"/>
        <v>91</v>
      </c>
      <c r="C92" s="81"/>
      <c r="D92" s="111"/>
      <c r="E92" s="116" t="s">
        <v>152</v>
      </c>
      <c r="F92" s="112" t="s">
        <v>2081</v>
      </c>
      <c r="G92" s="112" t="s">
        <v>2075</v>
      </c>
      <c r="H92" s="113" t="s">
        <v>2041</v>
      </c>
      <c r="I92" s="113" t="s">
        <v>2079</v>
      </c>
      <c r="J92" s="114" t="s">
        <v>2046</v>
      </c>
      <c r="K92" s="114">
        <v>1</v>
      </c>
      <c r="L92" s="115">
        <v>44767</v>
      </c>
      <c r="M92" s="119">
        <v>44865</v>
      </c>
      <c r="N92" s="110">
        <f t="shared" si="42"/>
        <v>14</v>
      </c>
      <c r="O92" s="111" t="s">
        <v>2080</v>
      </c>
      <c r="P92" s="87">
        <v>0</v>
      </c>
      <c r="Q92" s="108">
        <f t="shared" si="31"/>
        <v>0</v>
      </c>
      <c r="R92" s="90">
        <f t="shared" si="32"/>
        <v>0</v>
      </c>
      <c r="S92" s="90">
        <f t="shared" si="33"/>
        <v>0</v>
      </c>
      <c r="T92" s="90">
        <f t="shared" si="34"/>
        <v>14</v>
      </c>
      <c r="U92" s="81"/>
      <c r="V92" s="91" t="str">
        <f t="shared" si="35"/>
        <v>VENCIDA</v>
      </c>
      <c r="W92" s="91" t="str">
        <f t="shared" si="36"/>
        <v/>
      </c>
      <c r="X92" s="79" t="s">
        <v>2107</v>
      </c>
      <c r="Y92" s="79" t="str">
        <f t="shared" si="27"/>
        <v>H5AEFMECO</v>
      </c>
      <c r="Z92" s="92">
        <f t="shared" si="37"/>
        <v>3</v>
      </c>
      <c r="AA92" s="92" t="str">
        <f t="shared" si="28"/>
        <v>H5AEFMECO - 3</v>
      </c>
      <c r="AB92" s="76">
        <f t="shared" si="39"/>
        <v>1</v>
      </c>
      <c r="AC92" s="76">
        <f t="shared" si="40"/>
        <v>1</v>
      </c>
      <c r="AD92" s="76" t="str">
        <f t="shared" si="38"/>
        <v>H5AEFMECO.</v>
      </c>
      <c r="AE92" s="76" t="str">
        <f t="shared" si="41"/>
        <v>H5AEFMECO</v>
      </c>
      <c r="AF92" s="93"/>
      <c r="AG92" s="94"/>
      <c r="AH92" s="95"/>
    </row>
    <row r="93" spans="1:34" s="10" customFormat="1" ht="291" customHeight="1" x14ac:dyDescent="0.2">
      <c r="A93" s="79" t="str">
        <f>IF(ISBLANK(D93),"",COUNTA($D$2:D93))</f>
        <v/>
      </c>
      <c r="B93" s="80">
        <f t="shared" si="43"/>
        <v>92</v>
      </c>
      <c r="C93" s="81"/>
      <c r="D93" s="111"/>
      <c r="E93" s="116" t="s">
        <v>152</v>
      </c>
      <c r="F93" s="112" t="s">
        <v>2082</v>
      </c>
      <c r="G93" s="112" t="s">
        <v>2075</v>
      </c>
      <c r="H93" s="113" t="s">
        <v>2041</v>
      </c>
      <c r="I93" s="113" t="s">
        <v>2083</v>
      </c>
      <c r="J93" s="114" t="s">
        <v>2049</v>
      </c>
      <c r="K93" s="114">
        <v>1</v>
      </c>
      <c r="L93" s="115">
        <v>44865</v>
      </c>
      <c r="M93" s="119">
        <v>44926</v>
      </c>
      <c r="N93" s="110">
        <f t="shared" si="42"/>
        <v>8.7142857142857135</v>
      </c>
      <c r="O93" s="111" t="s">
        <v>2069</v>
      </c>
      <c r="P93" s="87">
        <v>0</v>
      </c>
      <c r="Q93" s="108">
        <f t="shared" si="31"/>
        <v>0</v>
      </c>
      <c r="R93" s="90">
        <f t="shared" si="32"/>
        <v>0</v>
      </c>
      <c r="S93" s="90">
        <f t="shared" si="33"/>
        <v>0</v>
      </c>
      <c r="T93" s="90">
        <f t="shared" si="34"/>
        <v>8.7142857142857135</v>
      </c>
      <c r="U93" s="81"/>
      <c r="V93" s="91" t="str">
        <f t="shared" si="35"/>
        <v>VENCIDA</v>
      </c>
      <c r="W93" s="91" t="str">
        <f t="shared" si="36"/>
        <v/>
      </c>
      <c r="X93" s="79" t="s">
        <v>2107</v>
      </c>
      <c r="Y93" s="79" t="str">
        <f t="shared" si="27"/>
        <v>H5AEFMECO</v>
      </c>
      <c r="Z93" s="92">
        <f t="shared" si="37"/>
        <v>4</v>
      </c>
      <c r="AA93" s="92" t="str">
        <f t="shared" si="28"/>
        <v>H5AEFMECO - 4</v>
      </c>
      <c r="AB93" s="76">
        <f t="shared" si="39"/>
        <v>1</v>
      </c>
      <c r="AC93" s="76">
        <f t="shared" si="40"/>
        <v>1</v>
      </c>
      <c r="AD93" s="76" t="str">
        <f t="shared" si="38"/>
        <v>H5AEFMECO.</v>
      </c>
      <c r="AE93" s="76" t="str">
        <f t="shared" si="41"/>
        <v>H5AEFMECO</v>
      </c>
      <c r="AF93" s="93"/>
      <c r="AG93" s="94"/>
      <c r="AH93" s="95"/>
    </row>
    <row r="94" spans="1:34" s="10" customFormat="1" ht="291" customHeight="1" x14ac:dyDescent="0.2">
      <c r="A94" s="79">
        <f>IF(ISBLANK(D94),"",COUNTA($D$2:D94))</f>
        <v>59</v>
      </c>
      <c r="B94" s="80">
        <f t="shared" si="43"/>
        <v>93</v>
      </c>
      <c r="C94" s="81"/>
      <c r="D94" s="111" t="s">
        <v>2084</v>
      </c>
      <c r="E94" s="116" t="s">
        <v>152</v>
      </c>
      <c r="F94" s="112" t="s">
        <v>2085</v>
      </c>
      <c r="G94" s="112" t="s">
        <v>2086</v>
      </c>
      <c r="H94" s="113" t="s">
        <v>2087</v>
      </c>
      <c r="I94" s="113" t="s">
        <v>2088</v>
      </c>
      <c r="J94" s="114" t="s">
        <v>2089</v>
      </c>
      <c r="K94" s="114">
        <v>1</v>
      </c>
      <c r="L94" s="115">
        <v>44767</v>
      </c>
      <c r="M94" s="119">
        <v>44865</v>
      </c>
      <c r="N94" s="110">
        <f t="shared" si="42"/>
        <v>14</v>
      </c>
      <c r="O94" s="111" t="s">
        <v>2034</v>
      </c>
      <c r="P94" s="87">
        <v>0</v>
      </c>
      <c r="Q94" s="108">
        <f t="shared" si="31"/>
        <v>0</v>
      </c>
      <c r="R94" s="90">
        <f t="shared" si="32"/>
        <v>0</v>
      </c>
      <c r="S94" s="90">
        <f t="shared" si="33"/>
        <v>0</v>
      </c>
      <c r="T94" s="90">
        <f t="shared" si="34"/>
        <v>14</v>
      </c>
      <c r="U94" s="81"/>
      <c r="V94" s="91" t="str">
        <f t="shared" si="35"/>
        <v>VENCIDA</v>
      </c>
      <c r="W94" s="91" t="str">
        <f t="shared" si="36"/>
        <v>VENCIDO</v>
      </c>
      <c r="X94" s="79" t="s">
        <v>2107</v>
      </c>
      <c r="Y94" s="79" t="str">
        <f t="shared" si="27"/>
        <v>H6AEFMECO</v>
      </c>
      <c r="Z94" s="92">
        <f t="shared" si="37"/>
        <v>1</v>
      </c>
      <c r="AA94" s="92" t="str">
        <f t="shared" si="28"/>
        <v>H6AEFMECO - 1</v>
      </c>
      <c r="AB94" s="76">
        <f t="shared" si="39"/>
        <v>1</v>
      </c>
      <c r="AC94" s="76">
        <f t="shared" si="40"/>
        <v>1</v>
      </c>
      <c r="AD94" s="76" t="str">
        <f t="shared" si="38"/>
        <v>H6AEFMECO.</v>
      </c>
      <c r="AE94" s="76" t="str">
        <f t="shared" si="41"/>
        <v>H6AEFMECO</v>
      </c>
      <c r="AF94" s="93"/>
      <c r="AG94" s="94"/>
      <c r="AH94" s="95"/>
    </row>
    <row r="95" spans="1:34" s="10" customFormat="1" ht="291" customHeight="1" x14ac:dyDescent="0.2">
      <c r="A95" s="79" t="str">
        <f>IF(ISBLANK(D95),"",COUNTA($D$2:D95))</f>
        <v/>
      </c>
      <c r="B95" s="80">
        <f t="shared" si="43"/>
        <v>94</v>
      </c>
      <c r="C95" s="81"/>
      <c r="D95" s="111"/>
      <c r="E95" s="116" t="s">
        <v>152</v>
      </c>
      <c r="F95" s="112" t="s">
        <v>2090</v>
      </c>
      <c r="G95" s="112" t="s">
        <v>2086</v>
      </c>
      <c r="H95" s="113" t="s">
        <v>2041</v>
      </c>
      <c r="I95" s="113" t="s">
        <v>2079</v>
      </c>
      <c r="J95" s="114" t="s">
        <v>2043</v>
      </c>
      <c r="K95" s="114">
        <v>1</v>
      </c>
      <c r="L95" s="115">
        <v>44767</v>
      </c>
      <c r="M95" s="119">
        <v>44865</v>
      </c>
      <c r="N95" s="110">
        <f t="shared" si="42"/>
        <v>14</v>
      </c>
      <c r="O95" s="111" t="s">
        <v>2044</v>
      </c>
      <c r="P95" s="87">
        <v>0</v>
      </c>
      <c r="Q95" s="108">
        <f t="shared" si="31"/>
        <v>0</v>
      </c>
      <c r="R95" s="90">
        <f t="shared" si="32"/>
        <v>0</v>
      </c>
      <c r="S95" s="90">
        <f t="shared" si="33"/>
        <v>0</v>
      </c>
      <c r="T95" s="90">
        <f t="shared" si="34"/>
        <v>14</v>
      </c>
      <c r="U95" s="81"/>
      <c r="V95" s="91" t="str">
        <f t="shared" si="35"/>
        <v>VENCIDA</v>
      </c>
      <c r="W95" s="91" t="str">
        <f t="shared" si="36"/>
        <v/>
      </c>
      <c r="X95" s="79" t="s">
        <v>2107</v>
      </c>
      <c r="Y95" s="79" t="str">
        <f t="shared" si="27"/>
        <v>H6AEFMECO</v>
      </c>
      <c r="Z95" s="92">
        <f t="shared" si="37"/>
        <v>2</v>
      </c>
      <c r="AA95" s="92" t="str">
        <f t="shared" si="28"/>
        <v>H6AEFMECO - 2</v>
      </c>
      <c r="AB95" s="76">
        <f t="shared" si="39"/>
        <v>1</v>
      </c>
      <c r="AC95" s="76">
        <f t="shared" si="40"/>
        <v>1</v>
      </c>
      <c r="AD95" s="76" t="str">
        <f t="shared" si="38"/>
        <v>H6AEFMECO.</v>
      </c>
      <c r="AE95" s="76" t="str">
        <f t="shared" si="41"/>
        <v>H6AEFMECO</v>
      </c>
      <c r="AF95" s="93"/>
      <c r="AG95" s="94"/>
      <c r="AH95" s="95"/>
    </row>
    <row r="96" spans="1:34" s="10" customFormat="1" ht="291" customHeight="1" x14ac:dyDescent="0.2">
      <c r="A96" s="79" t="str">
        <f>IF(ISBLANK(D96),"",COUNTA($D$2:D96))</f>
        <v/>
      </c>
      <c r="B96" s="80">
        <f t="shared" si="43"/>
        <v>95</v>
      </c>
      <c r="C96" s="81"/>
      <c r="D96" s="111"/>
      <c r="E96" s="116" t="s">
        <v>152</v>
      </c>
      <c r="F96" s="112" t="s">
        <v>2091</v>
      </c>
      <c r="G96" s="112" t="s">
        <v>2086</v>
      </c>
      <c r="H96" s="113" t="s">
        <v>2041</v>
      </c>
      <c r="I96" s="113" t="s">
        <v>2079</v>
      </c>
      <c r="J96" s="114" t="s">
        <v>2046</v>
      </c>
      <c r="K96" s="114">
        <v>1</v>
      </c>
      <c r="L96" s="115">
        <v>44767</v>
      </c>
      <c r="M96" s="119">
        <v>44865</v>
      </c>
      <c r="N96" s="110">
        <f t="shared" si="42"/>
        <v>14</v>
      </c>
      <c r="O96" s="111" t="s">
        <v>2044</v>
      </c>
      <c r="P96" s="87">
        <v>0</v>
      </c>
      <c r="Q96" s="108">
        <f t="shared" si="31"/>
        <v>0</v>
      </c>
      <c r="R96" s="90">
        <f t="shared" si="32"/>
        <v>0</v>
      </c>
      <c r="S96" s="90">
        <f t="shared" si="33"/>
        <v>0</v>
      </c>
      <c r="T96" s="90">
        <f t="shared" si="34"/>
        <v>14</v>
      </c>
      <c r="U96" s="81"/>
      <c r="V96" s="91" t="str">
        <f t="shared" si="35"/>
        <v>VENCIDA</v>
      </c>
      <c r="W96" s="91" t="str">
        <f t="shared" si="36"/>
        <v/>
      </c>
      <c r="X96" s="79" t="s">
        <v>2107</v>
      </c>
      <c r="Y96" s="79" t="str">
        <f t="shared" si="27"/>
        <v>H6AEFMECO</v>
      </c>
      <c r="Z96" s="92">
        <f t="shared" si="37"/>
        <v>3</v>
      </c>
      <c r="AA96" s="92" t="str">
        <f t="shared" si="28"/>
        <v>H6AEFMECO - 3</v>
      </c>
      <c r="AB96" s="76">
        <f t="shared" si="39"/>
        <v>1</v>
      </c>
      <c r="AC96" s="76">
        <f t="shared" si="40"/>
        <v>1</v>
      </c>
      <c r="AD96" s="76" t="str">
        <f t="shared" si="38"/>
        <v>H6AEFMECO.</v>
      </c>
      <c r="AE96" s="76" t="str">
        <f t="shared" si="41"/>
        <v>H6AEFMECO</v>
      </c>
      <c r="AF96" s="93"/>
      <c r="AG96" s="94"/>
      <c r="AH96" s="95"/>
    </row>
    <row r="97" spans="1:34" s="10" customFormat="1" ht="291" customHeight="1" x14ac:dyDescent="0.2">
      <c r="A97" s="79" t="str">
        <f>IF(ISBLANK(D97),"",COUNTA($D$2:D97))</f>
        <v/>
      </c>
      <c r="B97" s="80">
        <f t="shared" si="43"/>
        <v>96</v>
      </c>
      <c r="C97" s="81"/>
      <c r="D97" s="111"/>
      <c r="E97" s="116" t="s">
        <v>152</v>
      </c>
      <c r="F97" s="112" t="s">
        <v>2092</v>
      </c>
      <c r="G97" s="112" t="s">
        <v>2086</v>
      </c>
      <c r="H97" s="113" t="s">
        <v>2041</v>
      </c>
      <c r="I97" s="113" t="s">
        <v>2083</v>
      </c>
      <c r="J97" s="114" t="s">
        <v>2049</v>
      </c>
      <c r="K97" s="114">
        <v>1</v>
      </c>
      <c r="L97" s="115">
        <v>44865</v>
      </c>
      <c r="M97" s="119">
        <v>44926</v>
      </c>
      <c r="N97" s="110">
        <f t="shared" si="42"/>
        <v>8.7142857142857135</v>
      </c>
      <c r="O97" s="111" t="s">
        <v>2069</v>
      </c>
      <c r="P97" s="87">
        <v>0</v>
      </c>
      <c r="Q97" s="108">
        <f t="shared" si="31"/>
        <v>0</v>
      </c>
      <c r="R97" s="90">
        <f t="shared" si="32"/>
        <v>0</v>
      </c>
      <c r="S97" s="90">
        <f t="shared" si="33"/>
        <v>0</v>
      </c>
      <c r="T97" s="90">
        <f t="shared" si="34"/>
        <v>8.7142857142857135</v>
      </c>
      <c r="U97" s="81"/>
      <c r="V97" s="91" t="str">
        <f t="shared" si="35"/>
        <v>VENCIDA</v>
      </c>
      <c r="W97" s="91" t="str">
        <f t="shared" si="36"/>
        <v/>
      </c>
      <c r="X97" s="79" t="s">
        <v>2107</v>
      </c>
      <c r="Y97" s="79" t="str">
        <f t="shared" si="27"/>
        <v>H6AEFMECO</v>
      </c>
      <c r="Z97" s="92">
        <f t="shared" si="37"/>
        <v>4</v>
      </c>
      <c r="AA97" s="92" t="str">
        <f t="shared" si="28"/>
        <v>H6AEFMECO - 4</v>
      </c>
      <c r="AB97" s="76">
        <f t="shared" si="39"/>
        <v>1</v>
      </c>
      <c r="AC97" s="76">
        <f t="shared" si="40"/>
        <v>1</v>
      </c>
      <c r="AD97" s="76" t="str">
        <f t="shared" si="38"/>
        <v>H6AEFMECO.</v>
      </c>
      <c r="AE97" s="76" t="str">
        <f t="shared" si="41"/>
        <v>H6AEFMECO</v>
      </c>
      <c r="AF97" s="93"/>
      <c r="AG97" s="94"/>
      <c r="AH97" s="95"/>
    </row>
    <row r="98" spans="1:34" s="10" customFormat="1" ht="291" customHeight="1" x14ac:dyDescent="0.2">
      <c r="A98" s="79">
        <f>IF(ISBLANK(D98),"",COUNTA($D$2:D98))</f>
        <v>60</v>
      </c>
      <c r="B98" s="80">
        <f t="shared" si="43"/>
        <v>97</v>
      </c>
      <c r="C98" s="81"/>
      <c r="D98" s="111" t="s">
        <v>710</v>
      </c>
      <c r="E98" s="116" t="s">
        <v>152</v>
      </c>
      <c r="F98" s="112" t="s">
        <v>2093</v>
      </c>
      <c r="G98" s="112" t="s">
        <v>2094</v>
      </c>
      <c r="H98" s="113" t="s">
        <v>2041</v>
      </c>
      <c r="I98" s="113" t="s">
        <v>2079</v>
      </c>
      <c r="J98" s="114" t="s">
        <v>2043</v>
      </c>
      <c r="K98" s="114">
        <v>1</v>
      </c>
      <c r="L98" s="115">
        <v>44767</v>
      </c>
      <c r="M98" s="119">
        <v>44865</v>
      </c>
      <c r="N98" s="110">
        <f t="shared" si="42"/>
        <v>14</v>
      </c>
      <c r="O98" s="111" t="s">
        <v>2044</v>
      </c>
      <c r="P98" s="87">
        <v>0</v>
      </c>
      <c r="Q98" s="108">
        <f t="shared" si="31"/>
        <v>0</v>
      </c>
      <c r="R98" s="90">
        <f t="shared" si="32"/>
        <v>0</v>
      </c>
      <c r="S98" s="90">
        <f t="shared" si="33"/>
        <v>0</v>
      </c>
      <c r="T98" s="90">
        <f t="shared" si="34"/>
        <v>14</v>
      </c>
      <c r="U98" s="81"/>
      <c r="V98" s="91" t="str">
        <f t="shared" si="35"/>
        <v>VENCIDA</v>
      </c>
      <c r="W98" s="91" t="str">
        <f t="shared" si="36"/>
        <v>VENCIDO</v>
      </c>
      <c r="X98" s="79" t="s">
        <v>2107</v>
      </c>
      <c r="Y98" s="79" t="str">
        <f t="shared" si="27"/>
        <v>H7AEFMECO</v>
      </c>
      <c r="Z98" s="92">
        <f t="shared" si="37"/>
        <v>1</v>
      </c>
      <c r="AA98" s="92" t="str">
        <f t="shared" si="28"/>
        <v>H7AEFMECO - 1</v>
      </c>
      <c r="AB98" s="76">
        <f t="shared" si="39"/>
        <v>1</v>
      </c>
      <c r="AC98" s="76">
        <f t="shared" si="40"/>
        <v>1</v>
      </c>
      <c r="AD98" s="76" t="str">
        <f t="shared" si="38"/>
        <v>H7AEFMECO.</v>
      </c>
      <c r="AE98" s="76" t="str">
        <f t="shared" si="41"/>
        <v>H7AEFMECO</v>
      </c>
      <c r="AF98" s="93"/>
      <c r="AG98" s="94"/>
      <c r="AH98" s="95"/>
    </row>
    <row r="99" spans="1:34" s="10" customFormat="1" ht="291" customHeight="1" x14ac:dyDescent="0.2">
      <c r="A99" s="79" t="str">
        <f>IF(ISBLANK(D99),"",COUNTA($D$2:D99))</f>
        <v/>
      </c>
      <c r="B99" s="80">
        <f t="shared" si="43"/>
        <v>98</v>
      </c>
      <c r="C99" s="81"/>
      <c r="D99" s="111"/>
      <c r="E99" s="116" t="s">
        <v>152</v>
      </c>
      <c r="F99" s="112" t="s">
        <v>2095</v>
      </c>
      <c r="G99" s="112" t="s">
        <v>2094</v>
      </c>
      <c r="H99" s="113" t="s">
        <v>2041</v>
      </c>
      <c r="I99" s="113" t="s">
        <v>2079</v>
      </c>
      <c r="J99" s="114" t="s">
        <v>2046</v>
      </c>
      <c r="K99" s="114">
        <v>1</v>
      </c>
      <c r="L99" s="115">
        <v>44767</v>
      </c>
      <c r="M99" s="119">
        <v>44865</v>
      </c>
      <c r="N99" s="110">
        <f t="shared" si="42"/>
        <v>14</v>
      </c>
      <c r="O99" s="111" t="s">
        <v>2044</v>
      </c>
      <c r="P99" s="87">
        <v>0</v>
      </c>
      <c r="Q99" s="108">
        <f t="shared" si="31"/>
        <v>0</v>
      </c>
      <c r="R99" s="90">
        <f t="shared" si="32"/>
        <v>0</v>
      </c>
      <c r="S99" s="90">
        <f t="shared" si="33"/>
        <v>0</v>
      </c>
      <c r="T99" s="90">
        <f t="shared" si="34"/>
        <v>14</v>
      </c>
      <c r="U99" s="81"/>
      <c r="V99" s="91" t="str">
        <f t="shared" si="35"/>
        <v>VENCIDA</v>
      </c>
      <c r="W99" s="91" t="str">
        <f t="shared" si="36"/>
        <v/>
      </c>
      <c r="X99" s="79" t="s">
        <v>2107</v>
      </c>
      <c r="Y99" s="79" t="str">
        <f t="shared" si="27"/>
        <v>H7AEFMECO</v>
      </c>
      <c r="Z99" s="92">
        <f t="shared" si="37"/>
        <v>2</v>
      </c>
      <c r="AA99" s="92" t="str">
        <f t="shared" si="28"/>
        <v>H7AEFMECO - 2</v>
      </c>
      <c r="AB99" s="76">
        <f t="shared" si="39"/>
        <v>1</v>
      </c>
      <c r="AC99" s="76">
        <f t="shared" si="40"/>
        <v>1</v>
      </c>
      <c r="AD99" s="76" t="str">
        <f t="shared" si="38"/>
        <v>H7AEFMECO.</v>
      </c>
      <c r="AE99" s="76" t="str">
        <f t="shared" si="41"/>
        <v>H7AEFMECO</v>
      </c>
      <c r="AF99" s="93"/>
      <c r="AG99" s="94"/>
      <c r="AH99" s="95"/>
    </row>
    <row r="100" spans="1:34" s="10" customFormat="1" ht="291" customHeight="1" x14ac:dyDescent="0.2">
      <c r="A100" s="79" t="str">
        <f>IF(ISBLANK(D100),"",COUNTA($D$2:D100))</f>
        <v/>
      </c>
      <c r="B100" s="80">
        <f t="shared" si="43"/>
        <v>99</v>
      </c>
      <c r="C100" s="81"/>
      <c r="D100" s="111"/>
      <c r="E100" s="116" t="s">
        <v>152</v>
      </c>
      <c r="F100" s="112" t="s">
        <v>2096</v>
      </c>
      <c r="G100" s="112" t="s">
        <v>2094</v>
      </c>
      <c r="H100" s="113" t="s">
        <v>2041</v>
      </c>
      <c r="I100" s="113" t="s">
        <v>2083</v>
      </c>
      <c r="J100" s="114" t="s">
        <v>2049</v>
      </c>
      <c r="K100" s="114">
        <v>1</v>
      </c>
      <c r="L100" s="115">
        <v>44865</v>
      </c>
      <c r="M100" s="119">
        <v>44926</v>
      </c>
      <c r="N100" s="110">
        <f t="shared" si="42"/>
        <v>8.7142857142857135</v>
      </c>
      <c r="O100" s="111" t="s">
        <v>2069</v>
      </c>
      <c r="P100" s="87">
        <v>0</v>
      </c>
      <c r="Q100" s="108">
        <f t="shared" si="31"/>
        <v>0</v>
      </c>
      <c r="R100" s="90">
        <f t="shared" si="32"/>
        <v>0</v>
      </c>
      <c r="S100" s="90">
        <f t="shared" si="33"/>
        <v>0</v>
      </c>
      <c r="T100" s="90">
        <f t="shared" si="34"/>
        <v>8.7142857142857135</v>
      </c>
      <c r="U100" s="81"/>
      <c r="V100" s="91" t="str">
        <f t="shared" si="35"/>
        <v>VENCIDA</v>
      </c>
      <c r="W100" s="91" t="str">
        <f t="shared" si="36"/>
        <v/>
      </c>
      <c r="X100" s="79" t="s">
        <v>2107</v>
      </c>
      <c r="Y100" s="79" t="str">
        <f t="shared" si="27"/>
        <v>H7AEFMECO</v>
      </c>
      <c r="Z100" s="92">
        <f t="shared" si="37"/>
        <v>3</v>
      </c>
      <c r="AA100" s="92" t="str">
        <f t="shared" si="28"/>
        <v>H7AEFMECO - 3</v>
      </c>
      <c r="AB100" s="76">
        <f t="shared" si="39"/>
        <v>1</v>
      </c>
      <c r="AC100" s="76">
        <f t="shared" si="40"/>
        <v>1</v>
      </c>
      <c r="AD100" s="76" t="str">
        <f t="shared" si="38"/>
        <v>H7AEFMECO.</v>
      </c>
      <c r="AE100" s="76" t="str">
        <f t="shared" si="41"/>
        <v>H7AEFMECO</v>
      </c>
      <c r="AF100" s="93"/>
      <c r="AG100" s="94"/>
      <c r="AH100" s="95"/>
    </row>
    <row r="101" spans="1:34" s="10" customFormat="1" ht="291" customHeight="1" x14ac:dyDescent="0.2">
      <c r="A101" s="79">
        <f>IF(ISBLANK(D101),"",COUNTA($D$2:D101))</f>
        <v>61</v>
      </c>
      <c r="B101" s="80">
        <f t="shared" si="43"/>
        <v>100</v>
      </c>
      <c r="C101" s="81"/>
      <c r="D101" s="111" t="s">
        <v>710</v>
      </c>
      <c r="E101" s="116" t="s">
        <v>152</v>
      </c>
      <c r="F101" s="112" t="s">
        <v>2097</v>
      </c>
      <c r="G101" s="112" t="s">
        <v>2098</v>
      </c>
      <c r="H101" s="113" t="s">
        <v>2099</v>
      </c>
      <c r="I101" s="113" t="s">
        <v>2100</v>
      </c>
      <c r="J101" s="114" t="s">
        <v>2101</v>
      </c>
      <c r="K101" s="114">
        <v>12</v>
      </c>
      <c r="L101" s="115">
        <v>44767</v>
      </c>
      <c r="M101" s="119">
        <v>45119</v>
      </c>
      <c r="N101" s="110">
        <f t="shared" si="42"/>
        <v>50.285714285714285</v>
      </c>
      <c r="O101" s="111" t="s">
        <v>1718</v>
      </c>
      <c r="P101" s="87">
        <v>0</v>
      </c>
      <c r="Q101" s="108">
        <f t="shared" si="31"/>
        <v>0</v>
      </c>
      <c r="R101" s="90">
        <f t="shared" si="32"/>
        <v>0</v>
      </c>
      <c r="S101" s="90">
        <f t="shared" si="33"/>
        <v>0</v>
      </c>
      <c r="T101" s="90">
        <f t="shared" si="34"/>
        <v>0</v>
      </c>
      <c r="U101" s="81"/>
      <c r="V101" s="91" t="str">
        <f t="shared" si="35"/>
        <v>EN TERMINO</v>
      </c>
      <c r="W101" s="91" t="str">
        <f t="shared" si="36"/>
        <v>VENCIDO</v>
      </c>
      <c r="X101" s="79" t="s">
        <v>2107</v>
      </c>
      <c r="Y101" s="79" t="str">
        <f t="shared" si="27"/>
        <v>H8AEFMECO</v>
      </c>
      <c r="Z101" s="92">
        <f t="shared" si="37"/>
        <v>1</v>
      </c>
      <c r="AA101" s="92" t="str">
        <f t="shared" si="28"/>
        <v>H8AEFMECO - 1</v>
      </c>
      <c r="AB101" s="76">
        <f t="shared" si="39"/>
        <v>3</v>
      </c>
      <c r="AC101" s="76">
        <f t="shared" si="40"/>
        <v>1</v>
      </c>
      <c r="AD101" s="76" t="str">
        <f t="shared" si="38"/>
        <v>H8AEFMECO.</v>
      </c>
      <c r="AE101" s="76" t="str">
        <f t="shared" si="41"/>
        <v>H8AEFMECO</v>
      </c>
      <c r="AF101" s="93"/>
      <c r="AG101" s="94"/>
      <c r="AH101" s="95"/>
    </row>
    <row r="102" spans="1:34" s="10" customFormat="1" ht="291" customHeight="1" x14ac:dyDescent="0.2">
      <c r="A102" s="79" t="str">
        <f>IF(ISBLANK(D102),"",COUNTA($D$2:D102))</f>
        <v/>
      </c>
      <c r="B102" s="80">
        <f t="shared" si="43"/>
        <v>101</v>
      </c>
      <c r="C102" s="81"/>
      <c r="D102" s="111"/>
      <c r="E102" s="116" t="s">
        <v>152</v>
      </c>
      <c r="F102" s="112" t="s">
        <v>2102</v>
      </c>
      <c r="G102" s="112" t="s">
        <v>2098</v>
      </c>
      <c r="H102" s="113" t="s">
        <v>2103</v>
      </c>
      <c r="I102" s="113" t="s">
        <v>2100</v>
      </c>
      <c r="J102" s="114" t="s">
        <v>2101</v>
      </c>
      <c r="K102" s="114">
        <v>12</v>
      </c>
      <c r="L102" s="115">
        <v>44767</v>
      </c>
      <c r="M102" s="119">
        <v>45119</v>
      </c>
      <c r="N102" s="110">
        <f t="shared" si="42"/>
        <v>50.285714285714285</v>
      </c>
      <c r="O102" s="111" t="s">
        <v>1718</v>
      </c>
      <c r="P102" s="87">
        <v>0</v>
      </c>
      <c r="Q102" s="108">
        <f t="shared" si="31"/>
        <v>0</v>
      </c>
      <c r="R102" s="90">
        <f t="shared" si="32"/>
        <v>0</v>
      </c>
      <c r="S102" s="90">
        <f t="shared" si="33"/>
        <v>0</v>
      </c>
      <c r="T102" s="90">
        <f t="shared" si="34"/>
        <v>0</v>
      </c>
      <c r="U102" s="81"/>
      <c r="V102" s="91" t="str">
        <f t="shared" si="35"/>
        <v>EN TERMINO</v>
      </c>
      <c r="W102" s="91" t="str">
        <f t="shared" si="36"/>
        <v/>
      </c>
      <c r="X102" s="79" t="s">
        <v>2107</v>
      </c>
      <c r="Y102" s="79" t="str">
        <f t="shared" si="27"/>
        <v>H8AEFMECO</v>
      </c>
      <c r="Z102" s="92">
        <f t="shared" si="37"/>
        <v>2</v>
      </c>
      <c r="AA102" s="92" t="str">
        <f t="shared" si="28"/>
        <v>H8AEFMECO - 2</v>
      </c>
      <c r="AB102" s="76">
        <f t="shared" si="39"/>
        <v>3</v>
      </c>
      <c r="AC102" s="76">
        <f t="shared" si="40"/>
        <v>1</v>
      </c>
      <c r="AD102" s="76" t="str">
        <f t="shared" si="38"/>
        <v>H8AEFMECO.</v>
      </c>
      <c r="AE102" s="76" t="str">
        <f t="shared" si="41"/>
        <v>H8AEFMECO</v>
      </c>
      <c r="AF102" s="93"/>
      <c r="AG102" s="94"/>
      <c r="AH102" s="95"/>
    </row>
    <row r="103" spans="1:34" s="10" customFormat="1" ht="291" customHeight="1" x14ac:dyDescent="0.2">
      <c r="A103" s="79" t="str">
        <f>IF(ISBLANK(D103),"",COUNTA($D$2:D103))</f>
        <v/>
      </c>
      <c r="B103" s="80">
        <f t="shared" si="43"/>
        <v>102</v>
      </c>
      <c r="C103" s="81"/>
      <c r="D103" s="111"/>
      <c r="E103" s="116" t="s">
        <v>152</v>
      </c>
      <c r="F103" s="112" t="s">
        <v>2104</v>
      </c>
      <c r="G103" s="112" t="s">
        <v>2098</v>
      </c>
      <c r="H103" s="113" t="s">
        <v>2041</v>
      </c>
      <c r="I103" s="113" t="s">
        <v>2079</v>
      </c>
      <c r="J103" s="114" t="s">
        <v>2043</v>
      </c>
      <c r="K103" s="114">
        <v>1</v>
      </c>
      <c r="L103" s="115">
        <v>44767</v>
      </c>
      <c r="M103" s="119">
        <v>44865</v>
      </c>
      <c r="N103" s="110">
        <f t="shared" si="42"/>
        <v>14</v>
      </c>
      <c r="O103" s="111" t="s">
        <v>2044</v>
      </c>
      <c r="P103" s="87">
        <v>0</v>
      </c>
      <c r="Q103" s="108">
        <f t="shared" si="31"/>
        <v>0</v>
      </c>
      <c r="R103" s="90">
        <f t="shared" si="32"/>
        <v>0</v>
      </c>
      <c r="S103" s="90">
        <f t="shared" si="33"/>
        <v>0</v>
      </c>
      <c r="T103" s="90">
        <f t="shared" si="34"/>
        <v>14</v>
      </c>
      <c r="U103" s="81"/>
      <c r="V103" s="91" t="str">
        <f t="shared" si="35"/>
        <v>VENCIDA</v>
      </c>
      <c r="W103" s="91" t="str">
        <f t="shared" si="36"/>
        <v/>
      </c>
      <c r="X103" s="79" t="s">
        <v>2107</v>
      </c>
      <c r="Y103" s="79" t="str">
        <f t="shared" si="27"/>
        <v>H8AEFMECO</v>
      </c>
      <c r="Z103" s="92">
        <f t="shared" si="37"/>
        <v>3</v>
      </c>
      <c r="AA103" s="92" t="str">
        <f t="shared" si="28"/>
        <v>H8AEFMECO - 3</v>
      </c>
      <c r="AB103" s="76">
        <f t="shared" si="39"/>
        <v>1</v>
      </c>
      <c r="AC103" s="76">
        <f t="shared" si="40"/>
        <v>1</v>
      </c>
      <c r="AD103" s="76" t="str">
        <f t="shared" si="38"/>
        <v>H8AEFMECO.</v>
      </c>
      <c r="AE103" s="76" t="str">
        <f t="shared" si="41"/>
        <v>H8AEFMECO</v>
      </c>
      <c r="AF103" s="93"/>
      <c r="AG103" s="94"/>
      <c r="AH103" s="95"/>
    </row>
    <row r="104" spans="1:34" s="10" customFormat="1" ht="291" customHeight="1" x14ac:dyDescent="0.2">
      <c r="A104" s="79" t="str">
        <f>IF(ISBLANK(D104),"",COUNTA($D$2:D104))</f>
        <v/>
      </c>
      <c r="B104" s="80">
        <f t="shared" si="43"/>
        <v>103</v>
      </c>
      <c r="C104" s="81"/>
      <c r="D104" s="111"/>
      <c r="E104" s="116" t="s">
        <v>152</v>
      </c>
      <c r="F104" s="112" t="s">
        <v>2105</v>
      </c>
      <c r="G104" s="112" t="s">
        <v>2098</v>
      </c>
      <c r="H104" s="113" t="s">
        <v>2041</v>
      </c>
      <c r="I104" s="113" t="s">
        <v>2079</v>
      </c>
      <c r="J104" s="114" t="s">
        <v>2046</v>
      </c>
      <c r="K104" s="114">
        <v>1</v>
      </c>
      <c r="L104" s="115">
        <v>44767</v>
      </c>
      <c r="M104" s="119">
        <v>44865</v>
      </c>
      <c r="N104" s="110">
        <f t="shared" si="42"/>
        <v>14</v>
      </c>
      <c r="O104" s="111" t="s">
        <v>2044</v>
      </c>
      <c r="P104" s="87">
        <v>0</v>
      </c>
      <c r="Q104" s="108">
        <f t="shared" si="31"/>
        <v>0</v>
      </c>
      <c r="R104" s="90">
        <f t="shared" si="32"/>
        <v>0</v>
      </c>
      <c r="S104" s="90">
        <f t="shared" si="33"/>
        <v>0</v>
      </c>
      <c r="T104" s="90">
        <f t="shared" si="34"/>
        <v>14</v>
      </c>
      <c r="U104" s="81"/>
      <c r="V104" s="91" t="str">
        <f t="shared" si="35"/>
        <v>VENCIDA</v>
      </c>
      <c r="W104" s="91" t="str">
        <f t="shared" si="36"/>
        <v/>
      </c>
      <c r="X104" s="79" t="s">
        <v>2107</v>
      </c>
      <c r="Y104" s="79" t="str">
        <f t="shared" si="27"/>
        <v>H8AEFMECO</v>
      </c>
      <c r="Z104" s="92">
        <f t="shared" si="37"/>
        <v>4</v>
      </c>
      <c r="AA104" s="92" t="str">
        <f t="shared" si="28"/>
        <v>H8AEFMECO - 4</v>
      </c>
      <c r="AB104" s="76">
        <f t="shared" si="39"/>
        <v>1</v>
      </c>
      <c r="AC104" s="76">
        <f t="shared" si="40"/>
        <v>1</v>
      </c>
      <c r="AD104" s="76" t="str">
        <f t="shared" si="38"/>
        <v>H8AEFMECO.</v>
      </c>
      <c r="AE104" s="76" t="str">
        <f t="shared" si="41"/>
        <v>H8AEFMECO</v>
      </c>
      <c r="AF104" s="93"/>
      <c r="AG104" s="94"/>
      <c r="AH104" s="95"/>
    </row>
    <row r="105" spans="1:34" s="10" customFormat="1" ht="291" customHeight="1" x14ac:dyDescent="0.2">
      <c r="A105" s="79" t="str">
        <f>IF(ISBLANK(D105),"",COUNTA($D$2:D105))</f>
        <v/>
      </c>
      <c r="B105" s="80">
        <f t="shared" si="43"/>
        <v>104</v>
      </c>
      <c r="C105" s="81"/>
      <c r="D105" s="111"/>
      <c r="E105" s="116" t="s">
        <v>152</v>
      </c>
      <c r="F105" s="112" t="s">
        <v>2106</v>
      </c>
      <c r="G105" s="112" t="s">
        <v>2098</v>
      </c>
      <c r="H105" s="113" t="s">
        <v>2041</v>
      </c>
      <c r="I105" s="113" t="s">
        <v>2083</v>
      </c>
      <c r="J105" s="114" t="s">
        <v>2049</v>
      </c>
      <c r="K105" s="114">
        <v>1</v>
      </c>
      <c r="L105" s="115">
        <v>44865</v>
      </c>
      <c r="M105" s="119">
        <v>44926</v>
      </c>
      <c r="N105" s="110">
        <f t="shared" si="42"/>
        <v>8.7142857142857135</v>
      </c>
      <c r="O105" s="111" t="s">
        <v>2069</v>
      </c>
      <c r="P105" s="87">
        <v>0</v>
      </c>
      <c r="Q105" s="108">
        <f t="shared" si="31"/>
        <v>0</v>
      </c>
      <c r="R105" s="90">
        <f t="shared" si="32"/>
        <v>0</v>
      </c>
      <c r="S105" s="90">
        <f t="shared" si="33"/>
        <v>0</v>
      </c>
      <c r="T105" s="90">
        <f t="shared" si="34"/>
        <v>8.7142857142857135</v>
      </c>
      <c r="U105" s="81"/>
      <c r="V105" s="91" t="str">
        <f t="shared" si="35"/>
        <v>VENCIDA</v>
      </c>
      <c r="W105" s="91" t="str">
        <f t="shared" si="36"/>
        <v/>
      </c>
      <c r="X105" s="79" t="s">
        <v>2107</v>
      </c>
      <c r="Y105" s="79" t="str">
        <f t="shared" si="27"/>
        <v>H8AEFMECO</v>
      </c>
      <c r="Z105" s="92">
        <f t="shared" si="37"/>
        <v>5</v>
      </c>
      <c r="AA105" s="92" t="str">
        <f t="shared" si="28"/>
        <v>H8AEFMECO - 5</v>
      </c>
      <c r="AB105" s="76">
        <f t="shared" si="39"/>
        <v>1</v>
      </c>
      <c r="AC105" s="76">
        <f t="shared" si="40"/>
        <v>1</v>
      </c>
      <c r="AD105" s="76" t="str">
        <f t="shared" si="38"/>
        <v>H8AEFMECO.</v>
      </c>
      <c r="AE105" s="76" t="str">
        <f t="shared" si="41"/>
        <v>H8AEFMECO</v>
      </c>
      <c r="AF105" s="93"/>
      <c r="AG105" s="94"/>
      <c r="AH105" s="95"/>
    </row>
    <row r="106" spans="1:34" s="10" customFormat="1" ht="291" customHeight="1" x14ac:dyDescent="0.2">
      <c r="A106" s="79">
        <f>IF(ISBLANK(D106),"",COUNTA($D$2:D106))</f>
        <v>62</v>
      </c>
      <c r="B106" s="80">
        <f t="shared" si="43"/>
        <v>105</v>
      </c>
      <c r="C106" s="81"/>
      <c r="D106" s="80" t="s">
        <v>711</v>
      </c>
      <c r="E106" s="79" t="s">
        <v>1850</v>
      </c>
      <c r="F106" s="82" t="s">
        <v>2024</v>
      </c>
      <c r="G106" s="82" t="s">
        <v>2020</v>
      </c>
      <c r="H106" s="96" t="s">
        <v>2021</v>
      </c>
      <c r="I106" s="96" t="s">
        <v>2022</v>
      </c>
      <c r="J106" s="83" t="s">
        <v>2023</v>
      </c>
      <c r="K106" s="83">
        <v>4</v>
      </c>
      <c r="L106" s="98">
        <v>44742</v>
      </c>
      <c r="M106" s="98">
        <v>45106</v>
      </c>
      <c r="N106" s="85">
        <f t="shared" ref="N106" si="44">(+M106-L106)/7</f>
        <v>52</v>
      </c>
      <c r="O106" s="87" t="s">
        <v>313</v>
      </c>
      <c r="P106" s="87">
        <v>2</v>
      </c>
      <c r="Q106" s="108">
        <f t="shared" si="31"/>
        <v>50</v>
      </c>
      <c r="R106" s="90">
        <f t="shared" si="32"/>
        <v>26</v>
      </c>
      <c r="S106" s="90">
        <f t="shared" si="33"/>
        <v>0</v>
      </c>
      <c r="T106" s="90">
        <f t="shared" si="34"/>
        <v>0</v>
      </c>
      <c r="U106" s="81"/>
      <c r="V106" s="91" t="str">
        <f t="shared" si="35"/>
        <v>CON AVANCE</v>
      </c>
      <c r="W106" s="91" t="str">
        <f t="shared" si="36"/>
        <v>CON AVANCE</v>
      </c>
      <c r="X106" s="79" t="s">
        <v>2025</v>
      </c>
      <c r="Y106" s="79" t="str">
        <f t="shared" si="27"/>
        <v>H1-Denuncia2021-227748-82111-D</v>
      </c>
      <c r="Z106" s="92">
        <f t="shared" si="37"/>
        <v>1</v>
      </c>
      <c r="AA106" s="92" t="str">
        <f t="shared" si="28"/>
        <v>H1-Denuncia2021-227748-82111-D - 1</v>
      </c>
      <c r="AB106" s="76">
        <f t="shared" si="39"/>
        <v>4</v>
      </c>
      <c r="AC106" s="76">
        <f t="shared" si="40"/>
        <v>4</v>
      </c>
      <c r="AD106" s="76" t="str">
        <f t="shared" si="38"/>
        <v>H1-Denuncia2021-227748-82111-D.</v>
      </c>
      <c r="AE106" s="76" t="str">
        <f t="shared" si="41"/>
        <v>H1-Denuncia2021-227748-82111-D</v>
      </c>
      <c r="AF106" s="93"/>
      <c r="AG106" s="94"/>
      <c r="AH106" s="95"/>
    </row>
    <row r="107" spans="1:34" s="10" customFormat="1" ht="291" customHeight="1" x14ac:dyDescent="0.2">
      <c r="A107" s="79">
        <f>IF(ISBLANK(D107),"",COUNTA($D$2:D107))</f>
        <v>63</v>
      </c>
      <c r="B107" s="80">
        <f t="shared" si="43"/>
        <v>106</v>
      </c>
      <c r="C107" s="81"/>
      <c r="D107" s="80" t="s">
        <v>710</v>
      </c>
      <c r="E107" s="79" t="s">
        <v>1982</v>
      </c>
      <c r="F107" s="82" t="s">
        <v>1977</v>
      </c>
      <c r="G107" s="82" t="s">
        <v>1969</v>
      </c>
      <c r="H107" s="82" t="s">
        <v>1238</v>
      </c>
      <c r="I107" s="82" t="s">
        <v>1245</v>
      </c>
      <c r="J107" s="79" t="s">
        <v>1970</v>
      </c>
      <c r="K107" s="79">
        <v>1</v>
      </c>
      <c r="L107" s="120">
        <v>44706</v>
      </c>
      <c r="M107" s="120">
        <v>44742</v>
      </c>
      <c r="N107" s="85">
        <f t="shared" ref="N107" si="45">(+M107-L107)/7</f>
        <v>5.1428571428571432</v>
      </c>
      <c r="O107" s="87" t="s">
        <v>1973</v>
      </c>
      <c r="P107" s="87">
        <v>1</v>
      </c>
      <c r="Q107" s="108">
        <f t="shared" si="31"/>
        <v>100</v>
      </c>
      <c r="R107" s="90">
        <f t="shared" si="32"/>
        <v>5.1428571428571432</v>
      </c>
      <c r="S107" s="90">
        <f t="shared" si="33"/>
        <v>5.1428571428571432</v>
      </c>
      <c r="T107" s="90">
        <f t="shared" si="34"/>
        <v>5.1428571428571432</v>
      </c>
      <c r="U107" s="81"/>
      <c r="V107" s="91" t="str">
        <f t="shared" si="35"/>
        <v>CUMPLIDA</v>
      </c>
      <c r="W107" s="91" t="str">
        <f t="shared" si="36"/>
        <v>CUMPLIDO</v>
      </c>
      <c r="X107" s="79" t="s">
        <v>1981</v>
      </c>
      <c r="Y107" s="79" t="str">
        <f t="shared" si="27"/>
        <v>H1-Denuncia2021-226968-82111-D</v>
      </c>
      <c r="Z107" s="92">
        <f t="shared" si="37"/>
        <v>1</v>
      </c>
      <c r="AA107" s="92" t="str">
        <f t="shared" si="28"/>
        <v>H1-Denuncia2021-226968-82111-D - 1</v>
      </c>
      <c r="AB107" s="76">
        <f t="shared" si="39"/>
        <v>5</v>
      </c>
      <c r="AC107" s="76">
        <f t="shared" si="40"/>
        <v>5</v>
      </c>
      <c r="AD107" s="76" t="str">
        <f t="shared" si="38"/>
        <v>H1-Denuncia2021-226968-82111-D.</v>
      </c>
      <c r="AE107" s="76" t="str">
        <f t="shared" si="41"/>
        <v>H1-Denuncia2021-226968-82111-D</v>
      </c>
      <c r="AF107" s="93"/>
      <c r="AG107" s="94"/>
      <c r="AH107" s="95"/>
    </row>
    <row r="108" spans="1:34" s="10" customFormat="1" ht="291" customHeight="1" x14ac:dyDescent="0.2">
      <c r="A108" s="79">
        <f>IF(ISBLANK(D108),"",COUNTA($D$2:D108))</f>
        <v>64</v>
      </c>
      <c r="B108" s="80">
        <f t="shared" si="43"/>
        <v>107</v>
      </c>
      <c r="C108" s="81"/>
      <c r="D108" s="80" t="s">
        <v>710</v>
      </c>
      <c r="E108" s="79" t="s">
        <v>1878</v>
      </c>
      <c r="F108" s="82" t="s">
        <v>1978</v>
      </c>
      <c r="G108" s="82" t="s">
        <v>1971</v>
      </c>
      <c r="H108" s="96" t="s">
        <v>1617</v>
      </c>
      <c r="I108" s="96" t="s">
        <v>1617</v>
      </c>
      <c r="J108" s="83" t="s">
        <v>1502</v>
      </c>
      <c r="K108" s="83">
        <v>1</v>
      </c>
      <c r="L108" s="109">
        <v>44706</v>
      </c>
      <c r="M108" s="121">
        <v>44772</v>
      </c>
      <c r="N108" s="85">
        <f t="shared" ref="N108:N122" si="46">(+M108-L108)/7</f>
        <v>9.4285714285714288</v>
      </c>
      <c r="O108" s="87" t="s">
        <v>1975</v>
      </c>
      <c r="P108" s="87">
        <v>1</v>
      </c>
      <c r="Q108" s="108">
        <f t="shared" si="31"/>
        <v>100</v>
      </c>
      <c r="R108" s="90">
        <f t="shared" si="32"/>
        <v>9.4285714285714288</v>
      </c>
      <c r="S108" s="90">
        <f t="shared" si="33"/>
        <v>9.4285714285714288</v>
      </c>
      <c r="T108" s="90">
        <f t="shared" si="34"/>
        <v>9.4285714285714288</v>
      </c>
      <c r="U108" s="81"/>
      <c r="V108" s="91" t="str">
        <f t="shared" si="35"/>
        <v>CUMPLIDA</v>
      </c>
      <c r="W108" s="91" t="str">
        <f t="shared" si="36"/>
        <v>CUMPLIDO</v>
      </c>
      <c r="X108" s="79" t="s">
        <v>1981</v>
      </c>
      <c r="Y108" s="79" t="str">
        <f t="shared" si="27"/>
        <v>H2-Denuncia2021-226968-82111-D</v>
      </c>
      <c r="Z108" s="92">
        <f t="shared" si="37"/>
        <v>1</v>
      </c>
      <c r="AA108" s="92" t="str">
        <f t="shared" si="28"/>
        <v>H2-Denuncia2021-226968-82111-D - 1</v>
      </c>
      <c r="AB108" s="76">
        <f t="shared" si="39"/>
        <v>5</v>
      </c>
      <c r="AC108" s="76">
        <f t="shared" si="40"/>
        <v>5</v>
      </c>
      <c r="AD108" s="76" t="str">
        <f t="shared" si="38"/>
        <v>H2-Denuncia2021-226968-82111-D.</v>
      </c>
      <c r="AE108" s="76" t="str">
        <f t="shared" si="41"/>
        <v>H2-Denuncia2021-226968-82111-D</v>
      </c>
      <c r="AF108" s="93"/>
      <c r="AG108" s="94"/>
      <c r="AH108" s="95"/>
    </row>
    <row r="109" spans="1:34" s="10" customFormat="1" ht="291" customHeight="1" x14ac:dyDescent="0.2">
      <c r="A109" s="79">
        <f>IF(ISBLANK(D109),"",COUNTA($D$2:D109))</f>
        <v>65</v>
      </c>
      <c r="B109" s="80">
        <f t="shared" si="43"/>
        <v>108</v>
      </c>
      <c r="C109" s="81"/>
      <c r="D109" s="80" t="s">
        <v>710</v>
      </c>
      <c r="E109" s="79" t="s">
        <v>1982</v>
      </c>
      <c r="F109" s="82" t="s">
        <v>1979</v>
      </c>
      <c r="G109" s="82" t="s">
        <v>1972</v>
      </c>
      <c r="H109" s="82" t="s">
        <v>1238</v>
      </c>
      <c r="I109" s="82" t="s">
        <v>1245</v>
      </c>
      <c r="J109" s="79" t="s">
        <v>1240</v>
      </c>
      <c r="K109" s="79">
        <v>1</v>
      </c>
      <c r="L109" s="120">
        <v>44706</v>
      </c>
      <c r="M109" s="120">
        <v>44742</v>
      </c>
      <c r="N109" s="85">
        <f t="shared" si="46"/>
        <v>5.1428571428571432</v>
      </c>
      <c r="O109" s="87" t="s">
        <v>1973</v>
      </c>
      <c r="P109" s="87">
        <v>1</v>
      </c>
      <c r="Q109" s="108">
        <f t="shared" si="31"/>
        <v>100</v>
      </c>
      <c r="R109" s="90">
        <f t="shared" si="32"/>
        <v>5.1428571428571432</v>
      </c>
      <c r="S109" s="90">
        <f t="shared" si="33"/>
        <v>5.1428571428571432</v>
      </c>
      <c r="T109" s="90">
        <f t="shared" si="34"/>
        <v>5.1428571428571432</v>
      </c>
      <c r="U109" s="81"/>
      <c r="V109" s="91" t="str">
        <f t="shared" si="35"/>
        <v>CUMPLIDA</v>
      </c>
      <c r="W109" s="91" t="str">
        <f t="shared" si="36"/>
        <v>CUMPLIDO</v>
      </c>
      <c r="X109" s="79" t="s">
        <v>1981</v>
      </c>
      <c r="Y109" s="79" t="str">
        <f t="shared" si="27"/>
        <v>H3-Denuncia2021-226968-82111-D</v>
      </c>
      <c r="Z109" s="92">
        <f t="shared" si="37"/>
        <v>1</v>
      </c>
      <c r="AA109" s="92" t="str">
        <f t="shared" si="28"/>
        <v>H3-Denuncia2021-226968-82111-D - 1</v>
      </c>
      <c r="AB109" s="76">
        <f t="shared" si="39"/>
        <v>5</v>
      </c>
      <c r="AC109" s="76">
        <f t="shared" si="40"/>
        <v>5</v>
      </c>
      <c r="AD109" s="76" t="str">
        <f t="shared" si="38"/>
        <v>H3-Denuncia2021-226968-82111-D.</v>
      </c>
      <c r="AE109" s="76" t="str">
        <f t="shared" si="41"/>
        <v>H3-Denuncia2021-226968-82111-D</v>
      </c>
      <c r="AF109" s="93"/>
      <c r="AG109" s="94"/>
      <c r="AH109" s="95"/>
    </row>
    <row r="110" spans="1:34" s="10" customFormat="1" ht="291" customHeight="1" x14ac:dyDescent="0.2">
      <c r="A110" s="79">
        <f>IF(ISBLANK(D110),"",COUNTA($D$2:D110))</f>
        <v>66</v>
      </c>
      <c r="B110" s="80">
        <f t="shared" si="43"/>
        <v>109</v>
      </c>
      <c r="C110" s="81"/>
      <c r="D110" s="80" t="s">
        <v>802</v>
      </c>
      <c r="E110" s="79" t="s">
        <v>1065</v>
      </c>
      <c r="F110" s="82" t="s">
        <v>1919</v>
      </c>
      <c r="G110" s="82" t="s">
        <v>1920</v>
      </c>
      <c r="H110" s="82" t="s">
        <v>1238</v>
      </c>
      <c r="I110" s="82" t="s">
        <v>1245</v>
      </c>
      <c r="J110" s="79" t="s">
        <v>1240</v>
      </c>
      <c r="K110" s="79">
        <v>1</v>
      </c>
      <c r="L110" s="120">
        <v>44564</v>
      </c>
      <c r="M110" s="120">
        <v>44742</v>
      </c>
      <c r="N110" s="85">
        <f t="shared" ref="N110" si="47">(+M110-L110)/7</f>
        <v>25.428571428571427</v>
      </c>
      <c r="O110" s="87" t="s">
        <v>1690</v>
      </c>
      <c r="P110" s="87">
        <v>1</v>
      </c>
      <c r="Q110" s="108">
        <f t="shared" si="31"/>
        <v>100</v>
      </c>
      <c r="R110" s="90">
        <f t="shared" si="32"/>
        <v>25.428571428571427</v>
      </c>
      <c r="S110" s="90">
        <f t="shared" si="33"/>
        <v>25.428571428571427</v>
      </c>
      <c r="T110" s="90">
        <f t="shared" si="34"/>
        <v>25.428571428571427</v>
      </c>
      <c r="U110" s="81"/>
      <c r="V110" s="91" t="str">
        <f t="shared" si="35"/>
        <v>CUMPLIDA</v>
      </c>
      <c r="W110" s="91" t="str">
        <f t="shared" si="36"/>
        <v>CUMPLIDO</v>
      </c>
      <c r="X110" s="79" t="s">
        <v>1960</v>
      </c>
      <c r="Y110" s="79" t="str">
        <f t="shared" si="27"/>
        <v>H1ANTYSTODOM2021</v>
      </c>
      <c r="Z110" s="92">
        <f t="shared" si="37"/>
        <v>1</v>
      </c>
      <c r="AA110" s="92" t="str">
        <f t="shared" si="28"/>
        <v>H1ANTYSTODOM2021 - 1</v>
      </c>
      <c r="AB110" s="76">
        <f t="shared" si="39"/>
        <v>5</v>
      </c>
      <c r="AC110" s="76">
        <f t="shared" si="40"/>
        <v>5</v>
      </c>
      <c r="AD110" s="76" t="str">
        <f t="shared" si="38"/>
        <v>H1ANTYSTODOM2021.</v>
      </c>
      <c r="AE110" s="76" t="str">
        <f t="shared" si="41"/>
        <v>H1ANTYSTODOM2021</v>
      </c>
      <c r="AF110" s="93"/>
      <c r="AG110" s="94"/>
      <c r="AH110" s="95"/>
    </row>
    <row r="111" spans="1:34" s="10" customFormat="1" ht="234.75" customHeight="1" x14ac:dyDescent="0.2">
      <c r="A111" s="79">
        <f>IF(ISBLANK(D111),"",COUNTA($D$2:D111))</f>
        <v>67</v>
      </c>
      <c r="B111" s="80">
        <f t="shared" si="43"/>
        <v>110</v>
      </c>
      <c r="C111" s="81"/>
      <c r="D111" s="80" t="s">
        <v>712</v>
      </c>
      <c r="E111" s="79" t="s">
        <v>1065</v>
      </c>
      <c r="F111" s="82" t="s">
        <v>1921</v>
      </c>
      <c r="G111" s="82" t="s">
        <v>1922</v>
      </c>
      <c r="H111" s="105" t="s">
        <v>1238</v>
      </c>
      <c r="I111" s="105" t="s">
        <v>1245</v>
      </c>
      <c r="J111" s="87" t="s">
        <v>1240</v>
      </c>
      <c r="K111" s="79">
        <v>1</v>
      </c>
      <c r="L111" s="120">
        <v>44564</v>
      </c>
      <c r="M111" s="120">
        <v>44742</v>
      </c>
      <c r="N111" s="85">
        <f t="shared" si="46"/>
        <v>25.428571428571427</v>
      </c>
      <c r="O111" s="87" t="s">
        <v>1690</v>
      </c>
      <c r="P111" s="87">
        <v>1</v>
      </c>
      <c r="Q111" s="108">
        <f t="shared" si="31"/>
        <v>100</v>
      </c>
      <c r="R111" s="90">
        <f t="shared" si="32"/>
        <v>25.428571428571427</v>
      </c>
      <c r="S111" s="90">
        <f t="shared" si="33"/>
        <v>25.428571428571427</v>
      </c>
      <c r="T111" s="90">
        <f t="shared" si="34"/>
        <v>25.428571428571427</v>
      </c>
      <c r="U111" s="81"/>
      <c r="V111" s="91" t="str">
        <f t="shared" si="35"/>
        <v>CUMPLIDA</v>
      </c>
      <c r="W111" s="91" t="str">
        <f t="shared" si="36"/>
        <v>CUMPLIDO</v>
      </c>
      <c r="X111" s="79" t="s">
        <v>1960</v>
      </c>
      <c r="Y111" s="79" t="str">
        <f t="shared" si="27"/>
        <v>H2ANTYSTODOM2021</v>
      </c>
      <c r="Z111" s="92">
        <f t="shared" si="37"/>
        <v>1</v>
      </c>
      <c r="AA111" s="92" t="str">
        <f t="shared" si="28"/>
        <v>H2ANTYSTODOM2021 - 1</v>
      </c>
      <c r="AB111" s="76">
        <f t="shared" si="39"/>
        <v>5</v>
      </c>
      <c r="AC111" s="76">
        <f t="shared" si="40"/>
        <v>5</v>
      </c>
      <c r="AD111" s="76" t="str">
        <f t="shared" si="38"/>
        <v>H2ANTYSTODOM2021.</v>
      </c>
      <c r="AE111" s="76" t="str">
        <f t="shared" si="41"/>
        <v>H2ANTYSTODOM2021</v>
      </c>
      <c r="AF111" s="93"/>
      <c r="AG111" s="94"/>
      <c r="AH111" s="95"/>
    </row>
    <row r="112" spans="1:34" s="10" customFormat="1" ht="409.6" customHeight="1" x14ac:dyDescent="0.2">
      <c r="A112" s="79">
        <f>IF(ISBLANK(D112),"",COUNTA($D$2:D112))</f>
        <v>68</v>
      </c>
      <c r="B112" s="80">
        <f t="shared" si="43"/>
        <v>111</v>
      </c>
      <c r="C112" s="81"/>
      <c r="D112" s="79" t="s">
        <v>1923</v>
      </c>
      <c r="E112" s="79" t="s">
        <v>1065</v>
      </c>
      <c r="F112" s="82" t="s">
        <v>1963</v>
      </c>
      <c r="G112" s="82" t="s">
        <v>1924</v>
      </c>
      <c r="H112" s="82" t="s">
        <v>1925</v>
      </c>
      <c r="I112" s="82" t="s">
        <v>1926</v>
      </c>
      <c r="J112" s="79" t="s">
        <v>1927</v>
      </c>
      <c r="K112" s="79">
        <v>2</v>
      </c>
      <c r="L112" s="120">
        <v>44564</v>
      </c>
      <c r="M112" s="122">
        <v>44666</v>
      </c>
      <c r="N112" s="85">
        <f t="shared" si="46"/>
        <v>14.571428571428571</v>
      </c>
      <c r="O112" s="87" t="s">
        <v>1928</v>
      </c>
      <c r="P112" s="87">
        <v>2</v>
      </c>
      <c r="Q112" s="108">
        <f t="shared" si="31"/>
        <v>100</v>
      </c>
      <c r="R112" s="90">
        <f t="shared" si="32"/>
        <v>14.571428571428571</v>
      </c>
      <c r="S112" s="90">
        <f t="shared" si="33"/>
        <v>14.571428571428571</v>
      </c>
      <c r="T112" s="90">
        <f t="shared" si="34"/>
        <v>14.571428571428571</v>
      </c>
      <c r="U112" s="81"/>
      <c r="V112" s="91" t="str">
        <f t="shared" si="35"/>
        <v>CUMPLIDA</v>
      </c>
      <c r="W112" s="91" t="str">
        <f t="shared" si="36"/>
        <v>CUMPLIDO</v>
      </c>
      <c r="X112" s="79" t="s">
        <v>1960</v>
      </c>
      <c r="Y112" s="79" t="str">
        <f t="shared" si="27"/>
        <v>H3ANTYSTODOM2021</v>
      </c>
      <c r="Z112" s="92">
        <f t="shared" si="37"/>
        <v>1</v>
      </c>
      <c r="AA112" s="92" t="str">
        <f t="shared" si="28"/>
        <v>H3ANTYSTODOM2021 - 1</v>
      </c>
      <c r="AB112" s="76">
        <f t="shared" si="39"/>
        <v>5</v>
      </c>
      <c r="AC112" s="76">
        <f t="shared" si="40"/>
        <v>5</v>
      </c>
      <c r="AD112" s="76" t="str">
        <f t="shared" si="38"/>
        <v>H3ANTYSTODOM2021.</v>
      </c>
      <c r="AE112" s="76" t="str">
        <f t="shared" si="41"/>
        <v>H3ANTYSTODOM2021</v>
      </c>
      <c r="AF112" s="93"/>
      <c r="AG112" s="94"/>
      <c r="AH112" s="95"/>
    </row>
    <row r="113" spans="1:34" s="10" customFormat="1" ht="342.75" customHeight="1" x14ac:dyDescent="0.2">
      <c r="A113" s="79">
        <f>IF(ISBLANK(D113),"",COUNTA($D$2:D113))</f>
        <v>69</v>
      </c>
      <c r="B113" s="80">
        <f t="shared" si="43"/>
        <v>112</v>
      </c>
      <c r="C113" s="81"/>
      <c r="D113" s="80" t="s">
        <v>711</v>
      </c>
      <c r="E113" s="79" t="s">
        <v>1065</v>
      </c>
      <c r="F113" s="82" t="s">
        <v>1929</v>
      </c>
      <c r="G113" s="82" t="s">
        <v>1930</v>
      </c>
      <c r="H113" s="82" t="s">
        <v>1925</v>
      </c>
      <c r="I113" s="82" t="s">
        <v>1926</v>
      </c>
      <c r="J113" s="79" t="s">
        <v>1927</v>
      </c>
      <c r="K113" s="79">
        <v>2</v>
      </c>
      <c r="L113" s="120">
        <v>44564</v>
      </c>
      <c r="M113" s="122">
        <v>44666</v>
      </c>
      <c r="N113" s="85">
        <f t="shared" si="46"/>
        <v>14.571428571428571</v>
      </c>
      <c r="O113" s="87" t="s">
        <v>1928</v>
      </c>
      <c r="P113" s="87">
        <v>2</v>
      </c>
      <c r="Q113" s="108">
        <f t="shared" si="31"/>
        <v>100</v>
      </c>
      <c r="R113" s="90">
        <f t="shared" si="32"/>
        <v>14.571428571428571</v>
      </c>
      <c r="S113" s="90">
        <f t="shared" si="33"/>
        <v>14.571428571428571</v>
      </c>
      <c r="T113" s="90">
        <f t="shared" si="34"/>
        <v>14.571428571428571</v>
      </c>
      <c r="U113" s="81"/>
      <c r="V113" s="91" t="str">
        <f t="shared" si="35"/>
        <v>CUMPLIDA</v>
      </c>
      <c r="W113" s="91" t="str">
        <f t="shared" si="36"/>
        <v>CUMPLIDO</v>
      </c>
      <c r="X113" s="79" t="s">
        <v>1960</v>
      </c>
      <c r="Y113" s="79" t="str">
        <f t="shared" ref="Y113:Y176" si="48">AE113</f>
        <v>H4ANTYSTODOM2021</v>
      </c>
      <c r="Z113" s="92">
        <f t="shared" si="37"/>
        <v>1</v>
      </c>
      <c r="AA113" s="92" t="str">
        <f t="shared" ref="AA113:AA176" si="49">CONCATENATE(Y113," - ",Z113)</f>
        <v>H4ANTYSTODOM2021 - 1</v>
      </c>
      <c r="AB113" s="76">
        <f t="shared" si="39"/>
        <v>5</v>
      </c>
      <c r="AC113" s="76">
        <f t="shared" si="40"/>
        <v>5</v>
      </c>
      <c r="AD113" s="76" t="str">
        <f t="shared" si="38"/>
        <v>H4ANTYSTODOM2021.</v>
      </c>
      <c r="AE113" s="76" t="str">
        <f t="shared" si="41"/>
        <v>H4ANTYSTODOM2021</v>
      </c>
      <c r="AF113" s="93"/>
      <c r="AG113" s="94"/>
      <c r="AH113" s="95"/>
    </row>
    <row r="114" spans="1:34" s="10" customFormat="1" ht="234.75" customHeight="1" x14ac:dyDescent="0.2">
      <c r="A114" s="79">
        <f>IF(ISBLANK(D114),"",COUNTA($D$2:D114))</f>
        <v>70</v>
      </c>
      <c r="B114" s="80">
        <f t="shared" si="43"/>
        <v>113</v>
      </c>
      <c r="C114" s="81"/>
      <c r="D114" s="80" t="s">
        <v>712</v>
      </c>
      <c r="E114" s="79" t="s">
        <v>1065</v>
      </c>
      <c r="F114" s="82" t="s">
        <v>1931</v>
      </c>
      <c r="G114" s="82" t="s">
        <v>1932</v>
      </c>
      <c r="H114" s="82" t="s">
        <v>1933</v>
      </c>
      <c r="I114" s="82" t="s">
        <v>1934</v>
      </c>
      <c r="J114" s="79" t="s">
        <v>1935</v>
      </c>
      <c r="K114" s="79">
        <v>1</v>
      </c>
      <c r="L114" s="120">
        <v>44564</v>
      </c>
      <c r="M114" s="122">
        <v>44696</v>
      </c>
      <c r="N114" s="85">
        <f t="shared" si="46"/>
        <v>18.857142857142858</v>
      </c>
      <c r="O114" s="87" t="s">
        <v>1696</v>
      </c>
      <c r="P114" s="87">
        <v>1</v>
      </c>
      <c r="Q114" s="108">
        <f t="shared" si="31"/>
        <v>100</v>
      </c>
      <c r="R114" s="90">
        <f t="shared" si="32"/>
        <v>18.857142857142858</v>
      </c>
      <c r="S114" s="90">
        <f t="shared" si="33"/>
        <v>18.857142857142858</v>
      </c>
      <c r="T114" s="90">
        <f t="shared" si="34"/>
        <v>18.857142857142858</v>
      </c>
      <c r="U114" s="81"/>
      <c r="V114" s="91" t="str">
        <f t="shared" si="35"/>
        <v>CUMPLIDA</v>
      </c>
      <c r="W114" s="91" t="str">
        <f t="shared" si="36"/>
        <v>CUMPLIDO</v>
      </c>
      <c r="X114" s="79" t="s">
        <v>1960</v>
      </c>
      <c r="Y114" s="79" t="str">
        <f t="shared" si="48"/>
        <v>H5ANTYSTODOM2021</v>
      </c>
      <c r="Z114" s="92">
        <f t="shared" si="37"/>
        <v>1</v>
      </c>
      <c r="AA114" s="92" t="str">
        <f t="shared" si="49"/>
        <v>H5ANTYSTODOM2021 - 1</v>
      </c>
      <c r="AB114" s="76">
        <f t="shared" si="39"/>
        <v>5</v>
      </c>
      <c r="AC114" s="76">
        <f t="shared" si="40"/>
        <v>5</v>
      </c>
      <c r="AD114" s="76" t="str">
        <f t="shared" si="38"/>
        <v>H5ANTYSTODOM2021.</v>
      </c>
      <c r="AE114" s="76" t="str">
        <f t="shared" si="41"/>
        <v>H5ANTYSTODOM2021</v>
      </c>
      <c r="AF114" s="93"/>
      <c r="AG114" s="94"/>
      <c r="AH114" s="95"/>
    </row>
    <row r="115" spans="1:34" s="10" customFormat="1" ht="279" customHeight="1" x14ac:dyDescent="0.2">
      <c r="A115" s="79">
        <f>IF(ISBLANK(D115),"",COUNTA($D$2:D115))</f>
        <v>71</v>
      </c>
      <c r="B115" s="80">
        <f t="shared" si="43"/>
        <v>114</v>
      </c>
      <c r="C115" s="81"/>
      <c r="D115" s="80" t="s">
        <v>1936</v>
      </c>
      <c r="E115" s="79" t="s">
        <v>1065</v>
      </c>
      <c r="F115" s="82" t="s">
        <v>1937</v>
      </c>
      <c r="G115" s="82" t="s">
        <v>1938</v>
      </c>
      <c r="H115" s="82" t="s">
        <v>1238</v>
      </c>
      <c r="I115" s="82" t="s">
        <v>1245</v>
      </c>
      <c r="J115" s="79" t="s">
        <v>1240</v>
      </c>
      <c r="K115" s="79">
        <v>1</v>
      </c>
      <c r="L115" s="120">
        <v>44564</v>
      </c>
      <c r="M115" s="122">
        <v>44742</v>
      </c>
      <c r="N115" s="85">
        <f t="shared" si="46"/>
        <v>25.428571428571427</v>
      </c>
      <c r="O115" s="87" t="s">
        <v>1690</v>
      </c>
      <c r="P115" s="87">
        <v>1</v>
      </c>
      <c r="Q115" s="108">
        <f t="shared" si="31"/>
        <v>100</v>
      </c>
      <c r="R115" s="90">
        <f t="shared" si="32"/>
        <v>25.428571428571427</v>
      </c>
      <c r="S115" s="90">
        <f t="shared" si="33"/>
        <v>25.428571428571427</v>
      </c>
      <c r="T115" s="90">
        <f t="shared" si="34"/>
        <v>25.428571428571427</v>
      </c>
      <c r="U115" s="81"/>
      <c r="V115" s="91" t="str">
        <f t="shared" si="35"/>
        <v>CUMPLIDA</v>
      </c>
      <c r="W115" s="91" t="str">
        <f t="shared" si="36"/>
        <v>CUMPLIDO</v>
      </c>
      <c r="X115" s="79" t="s">
        <v>1960</v>
      </c>
      <c r="Y115" s="79" t="str">
        <f t="shared" si="48"/>
        <v>H6ANTYSTODOM2021</v>
      </c>
      <c r="Z115" s="92">
        <f t="shared" si="37"/>
        <v>1</v>
      </c>
      <c r="AA115" s="92" t="str">
        <f t="shared" si="49"/>
        <v>H6ANTYSTODOM2021 - 1</v>
      </c>
      <c r="AB115" s="76">
        <f t="shared" si="39"/>
        <v>5</v>
      </c>
      <c r="AC115" s="76">
        <f t="shared" si="40"/>
        <v>5</v>
      </c>
      <c r="AD115" s="76" t="str">
        <f t="shared" si="38"/>
        <v>H6ANTYSTODOM2021.</v>
      </c>
      <c r="AE115" s="76" t="str">
        <f t="shared" si="41"/>
        <v>H6ANTYSTODOM2021</v>
      </c>
      <c r="AF115" s="93"/>
      <c r="AG115" s="94"/>
      <c r="AH115" s="95"/>
    </row>
    <row r="116" spans="1:34" s="10" customFormat="1" ht="234.75" customHeight="1" x14ac:dyDescent="0.2">
      <c r="A116" s="79">
        <f>IF(ISBLANK(D116),"",COUNTA($D$2:D116))</f>
        <v>72</v>
      </c>
      <c r="B116" s="80">
        <f t="shared" si="43"/>
        <v>115</v>
      </c>
      <c r="C116" s="81"/>
      <c r="D116" s="87" t="s">
        <v>711</v>
      </c>
      <c r="E116" s="79" t="s">
        <v>1065</v>
      </c>
      <c r="F116" s="101" t="s">
        <v>1939</v>
      </c>
      <c r="G116" s="101" t="s">
        <v>1940</v>
      </c>
      <c r="H116" s="105" t="s">
        <v>1925</v>
      </c>
      <c r="I116" s="105" t="s">
        <v>1926</v>
      </c>
      <c r="J116" s="87" t="s">
        <v>1927</v>
      </c>
      <c r="K116" s="87">
        <v>2</v>
      </c>
      <c r="L116" s="120">
        <v>44564</v>
      </c>
      <c r="M116" s="122">
        <v>44666</v>
      </c>
      <c r="N116" s="85">
        <f t="shared" si="46"/>
        <v>14.571428571428571</v>
      </c>
      <c r="O116" s="87" t="s">
        <v>1928</v>
      </c>
      <c r="P116" s="87">
        <v>2</v>
      </c>
      <c r="Q116" s="108">
        <f t="shared" si="31"/>
        <v>100</v>
      </c>
      <c r="R116" s="90">
        <f t="shared" si="32"/>
        <v>14.571428571428571</v>
      </c>
      <c r="S116" s="90">
        <f t="shared" si="33"/>
        <v>14.571428571428571</v>
      </c>
      <c r="T116" s="90">
        <f t="shared" si="34"/>
        <v>14.571428571428571</v>
      </c>
      <c r="U116" s="81"/>
      <c r="V116" s="91" t="str">
        <f t="shared" si="35"/>
        <v>CUMPLIDA</v>
      </c>
      <c r="W116" s="91" t="str">
        <f t="shared" si="36"/>
        <v>CUMPLIDO</v>
      </c>
      <c r="X116" s="79" t="s">
        <v>1960</v>
      </c>
      <c r="Y116" s="79" t="str">
        <f t="shared" si="48"/>
        <v>H9ANTYSTODOM2021</v>
      </c>
      <c r="Z116" s="92">
        <f t="shared" si="37"/>
        <v>1</v>
      </c>
      <c r="AA116" s="92" t="str">
        <f t="shared" si="49"/>
        <v>H9ANTYSTODOM2021 - 1</v>
      </c>
      <c r="AB116" s="76">
        <f t="shared" si="39"/>
        <v>5</v>
      </c>
      <c r="AC116" s="76">
        <f t="shared" si="40"/>
        <v>5</v>
      </c>
      <c r="AD116" s="76" t="str">
        <f t="shared" si="38"/>
        <v>H9ANTYSTODOM2021.</v>
      </c>
      <c r="AE116" s="76" t="str">
        <f t="shared" si="41"/>
        <v>H9ANTYSTODOM2021</v>
      </c>
      <c r="AF116" s="93"/>
      <c r="AG116" s="94"/>
      <c r="AH116" s="95"/>
    </row>
    <row r="117" spans="1:34" s="10" customFormat="1" ht="234.75" customHeight="1" x14ac:dyDescent="0.2">
      <c r="A117" s="79">
        <f>IF(ISBLANK(D117),"",COUNTA($D$2:D117))</f>
        <v>73</v>
      </c>
      <c r="B117" s="80">
        <f t="shared" si="43"/>
        <v>116</v>
      </c>
      <c r="C117" s="81"/>
      <c r="D117" s="87" t="s">
        <v>711</v>
      </c>
      <c r="E117" s="79" t="s">
        <v>1065</v>
      </c>
      <c r="F117" s="101" t="s">
        <v>1941</v>
      </c>
      <c r="G117" s="101" t="s">
        <v>1942</v>
      </c>
      <c r="H117" s="105" t="s">
        <v>1925</v>
      </c>
      <c r="I117" s="105" t="s">
        <v>1926</v>
      </c>
      <c r="J117" s="87" t="s">
        <v>1927</v>
      </c>
      <c r="K117" s="87">
        <v>2</v>
      </c>
      <c r="L117" s="120">
        <v>44564</v>
      </c>
      <c r="M117" s="122">
        <v>44666</v>
      </c>
      <c r="N117" s="85">
        <f t="shared" si="46"/>
        <v>14.571428571428571</v>
      </c>
      <c r="O117" s="87" t="s">
        <v>1928</v>
      </c>
      <c r="P117" s="87">
        <v>2</v>
      </c>
      <c r="Q117" s="108">
        <f t="shared" si="31"/>
        <v>100</v>
      </c>
      <c r="R117" s="90">
        <f t="shared" si="32"/>
        <v>14.571428571428571</v>
      </c>
      <c r="S117" s="90">
        <f t="shared" si="33"/>
        <v>14.571428571428571</v>
      </c>
      <c r="T117" s="90">
        <f t="shared" si="34"/>
        <v>14.571428571428571</v>
      </c>
      <c r="U117" s="81"/>
      <c r="V117" s="91" t="str">
        <f t="shared" si="35"/>
        <v>CUMPLIDA</v>
      </c>
      <c r="W117" s="91" t="str">
        <f t="shared" si="36"/>
        <v>CUMPLIDO</v>
      </c>
      <c r="X117" s="79" t="s">
        <v>1960</v>
      </c>
      <c r="Y117" s="79" t="str">
        <f t="shared" si="48"/>
        <v>H10ANTYSTODOM2021</v>
      </c>
      <c r="Z117" s="92">
        <f t="shared" si="37"/>
        <v>1</v>
      </c>
      <c r="AA117" s="92" t="str">
        <f t="shared" si="49"/>
        <v>H10ANTYSTODOM2021 - 1</v>
      </c>
      <c r="AB117" s="76">
        <f t="shared" si="39"/>
        <v>5</v>
      </c>
      <c r="AC117" s="76">
        <f t="shared" si="40"/>
        <v>5</v>
      </c>
      <c r="AD117" s="76" t="str">
        <f t="shared" si="38"/>
        <v>H10ANTYSTODOM2021.</v>
      </c>
      <c r="AE117" s="76" t="str">
        <f t="shared" si="41"/>
        <v>H10ANTYSTODOM2021</v>
      </c>
      <c r="AF117" s="93"/>
      <c r="AG117" s="94"/>
      <c r="AH117" s="95"/>
    </row>
    <row r="118" spans="1:34" s="10" customFormat="1" ht="234.75" customHeight="1" x14ac:dyDescent="0.2">
      <c r="A118" s="79">
        <f>IF(ISBLANK(D118),"",COUNTA($D$2:D118))</f>
        <v>74</v>
      </c>
      <c r="B118" s="80">
        <f t="shared" si="43"/>
        <v>117</v>
      </c>
      <c r="C118" s="81"/>
      <c r="D118" s="87" t="s">
        <v>711</v>
      </c>
      <c r="E118" s="79" t="s">
        <v>1065</v>
      </c>
      <c r="F118" s="101" t="s">
        <v>1943</v>
      </c>
      <c r="G118" s="101" t="s">
        <v>1944</v>
      </c>
      <c r="H118" s="105" t="s">
        <v>1238</v>
      </c>
      <c r="I118" s="105" t="s">
        <v>1245</v>
      </c>
      <c r="J118" s="87" t="s">
        <v>1240</v>
      </c>
      <c r="K118" s="87">
        <v>1</v>
      </c>
      <c r="L118" s="120">
        <v>44564</v>
      </c>
      <c r="M118" s="122">
        <v>44742</v>
      </c>
      <c r="N118" s="85">
        <f t="shared" si="46"/>
        <v>25.428571428571427</v>
      </c>
      <c r="O118" s="87" t="s">
        <v>1690</v>
      </c>
      <c r="P118" s="87">
        <v>1</v>
      </c>
      <c r="Q118" s="108">
        <f t="shared" si="31"/>
        <v>100</v>
      </c>
      <c r="R118" s="90">
        <f t="shared" si="32"/>
        <v>25.428571428571427</v>
      </c>
      <c r="S118" s="90">
        <f t="shared" si="33"/>
        <v>25.428571428571427</v>
      </c>
      <c r="T118" s="90">
        <f t="shared" si="34"/>
        <v>25.428571428571427</v>
      </c>
      <c r="U118" s="81"/>
      <c r="V118" s="91" t="str">
        <f t="shared" si="35"/>
        <v>CUMPLIDA</v>
      </c>
      <c r="W118" s="91" t="str">
        <f t="shared" si="36"/>
        <v>CUMPLIDO</v>
      </c>
      <c r="X118" s="79" t="s">
        <v>1960</v>
      </c>
      <c r="Y118" s="79" t="str">
        <f t="shared" si="48"/>
        <v>H11ANTYSTODOM2021</v>
      </c>
      <c r="Z118" s="92">
        <f t="shared" si="37"/>
        <v>1</v>
      </c>
      <c r="AA118" s="92" t="str">
        <f t="shared" si="49"/>
        <v>H11ANTYSTODOM2021 - 1</v>
      </c>
      <c r="AB118" s="76">
        <f t="shared" si="39"/>
        <v>5</v>
      </c>
      <c r="AC118" s="76">
        <f t="shared" si="40"/>
        <v>5</v>
      </c>
      <c r="AD118" s="76" t="str">
        <f t="shared" si="38"/>
        <v>H11ANTYSTODOM2021.</v>
      </c>
      <c r="AE118" s="76" t="str">
        <f t="shared" si="41"/>
        <v>H11ANTYSTODOM2021</v>
      </c>
      <c r="AF118" s="93"/>
      <c r="AG118" s="94"/>
      <c r="AH118" s="95"/>
    </row>
    <row r="119" spans="1:34" s="10" customFormat="1" ht="399" customHeight="1" x14ac:dyDescent="0.2">
      <c r="A119" s="79">
        <f>IF(ISBLANK(D119),"",COUNTA($D$2:D119))</f>
        <v>75</v>
      </c>
      <c r="B119" s="80">
        <f t="shared" si="43"/>
        <v>118</v>
      </c>
      <c r="C119" s="81"/>
      <c r="D119" s="87" t="s">
        <v>1292</v>
      </c>
      <c r="E119" s="79" t="s">
        <v>1065</v>
      </c>
      <c r="F119" s="101" t="s">
        <v>1945</v>
      </c>
      <c r="G119" s="101" t="s">
        <v>1946</v>
      </c>
      <c r="H119" s="105" t="s">
        <v>1947</v>
      </c>
      <c r="I119" s="105" t="s">
        <v>1948</v>
      </c>
      <c r="J119" s="87" t="s">
        <v>1949</v>
      </c>
      <c r="K119" s="87">
        <v>1</v>
      </c>
      <c r="L119" s="120">
        <v>44564</v>
      </c>
      <c r="M119" s="122">
        <v>44696</v>
      </c>
      <c r="N119" s="85">
        <f t="shared" si="46"/>
        <v>18.857142857142858</v>
      </c>
      <c r="O119" s="87" t="s">
        <v>1696</v>
      </c>
      <c r="P119" s="87">
        <v>1</v>
      </c>
      <c r="Q119" s="108">
        <f t="shared" si="31"/>
        <v>100</v>
      </c>
      <c r="R119" s="90">
        <f t="shared" si="32"/>
        <v>18.857142857142858</v>
      </c>
      <c r="S119" s="90">
        <f t="shared" si="33"/>
        <v>18.857142857142858</v>
      </c>
      <c r="T119" s="90">
        <f t="shared" si="34"/>
        <v>18.857142857142858</v>
      </c>
      <c r="U119" s="81"/>
      <c r="V119" s="91" t="str">
        <f t="shared" si="35"/>
        <v>CUMPLIDA</v>
      </c>
      <c r="W119" s="91" t="str">
        <f t="shared" si="36"/>
        <v>CUMPLIDO</v>
      </c>
      <c r="X119" s="79" t="s">
        <v>1960</v>
      </c>
      <c r="Y119" s="79" t="str">
        <f t="shared" si="48"/>
        <v>H13ANTYSTODOM2021</v>
      </c>
      <c r="Z119" s="92">
        <f t="shared" si="37"/>
        <v>1</v>
      </c>
      <c r="AA119" s="92" t="str">
        <f t="shared" si="49"/>
        <v>H13ANTYSTODOM2021 - 1</v>
      </c>
      <c r="AB119" s="76">
        <f t="shared" si="39"/>
        <v>5</v>
      </c>
      <c r="AC119" s="76">
        <f t="shared" si="40"/>
        <v>5</v>
      </c>
      <c r="AD119" s="76" t="str">
        <f t="shared" si="38"/>
        <v>H13ANTYSTODOM2021.</v>
      </c>
      <c r="AE119" s="76" t="str">
        <f t="shared" si="41"/>
        <v>H13ANTYSTODOM2021</v>
      </c>
      <c r="AF119" s="93"/>
      <c r="AG119" s="94"/>
      <c r="AH119" s="95"/>
    </row>
    <row r="120" spans="1:34" s="10" customFormat="1" ht="234.75" customHeight="1" x14ac:dyDescent="0.2">
      <c r="A120" s="79">
        <f>IF(ISBLANK(D120),"",COUNTA($D$2:D120))</f>
        <v>76</v>
      </c>
      <c r="B120" s="80">
        <f t="shared" si="43"/>
        <v>119</v>
      </c>
      <c r="C120" s="81"/>
      <c r="D120" s="87" t="s">
        <v>1950</v>
      </c>
      <c r="E120" s="79" t="s">
        <v>1065</v>
      </c>
      <c r="F120" s="105" t="s">
        <v>1951</v>
      </c>
      <c r="G120" s="105" t="s">
        <v>1952</v>
      </c>
      <c r="H120" s="105" t="s">
        <v>1925</v>
      </c>
      <c r="I120" s="105" t="s">
        <v>1926</v>
      </c>
      <c r="J120" s="87" t="s">
        <v>1927</v>
      </c>
      <c r="K120" s="87">
        <v>2</v>
      </c>
      <c r="L120" s="120">
        <v>44564</v>
      </c>
      <c r="M120" s="122">
        <v>44666</v>
      </c>
      <c r="N120" s="85">
        <f t="shared" si="46"/>
        <v>14.571428571428571</v>
      </c>
      <c r="O120" s="87" t="s">
        <v>1928</v>
      </c>
      <c r="P120" s="87">
        <v>2</v>
      </c>
      <c r="Q120" s="108">
        <f t="shared" si="31"/>
        <v>100</v>
      </c>
      <c r="R120" s="90">
        <f t="shared" si="32"/>
        <v>14.571428571428571</v>
      </c>
      <c r="S120" s="90">
        <f t="shared" si="33"/>
        <v>14.571428571428571</v>
      </c>
      <c r="T120" s="90">
        <f t="shared" si="34"/>
        <v>14.571428571428571</v>
      </c>
      <c r="U120" s="81"/>
      <c r="V120" s="91" t="str">
        <f t="shared" si="35"/>
        <v>CUMPLIDA</v>
      </c>
      <c r="W120" s="91" t="str">
        <f t="shared" si="36"/>
        <v>CUMPLIDO</v>
      </c>
      <c r="X120" s="79" t="s">
        <v>1960</v>
      </c>
      <c r="Y120" s="79" t="str">
        <f t="shared" si="48"/>
        <v>H14ANTYSTODOM2021</v>
      </c>
      <c r="Z120" s="92">
        <f t="shared" si="37"/>
        <v>1</v>
      </c>
      <c r="AA120" s="92" t="str">
        <f t="shared" si="49"/>
        <v>H14ANTYSTODOM2021 - 1</v>
      </c>
      <c r="AB120" s="76">
        <f t="shared" si="39"/>
        <v>5</v>
      </c>
      <c r="AC120" s="76">
        <f t="shared" si="40"/>
        <v>5</v>
      </c>
      <c r="AD120" s="76" t="str">
        <f t="shared" si="38"/>
        <v>H14ANTYSTODOM2021.</v>
      </c>
      <c r="AE120" s="76" t="str">
        <f t="shared" si="41"/>
        <v>H14ANTYSTODOM2021</v>
      </c>
      <c r="AF120" s="93"/>
      <c r="AG120" s="94"/>
      <c r="AH120" s="95"/>
    </row>
    <row r="121" spans="1:34" s="10" customFormat="1" ht="234.75" customHeight="1" x14ac:dyDescent="0.2">
      <c r="A121" s="79">
        <f>IF(ISBLANK(D121),"",COUNTA($D$2:D121))</f>
        <v>77</v>
      </c>
      <c r="B121" s="80">
        <f t="shared" si="43"/>
        <v>120</v>
      </c>
      <c r="C121" s="81"/>
      <c r="D121" s="87" t="s">
        <v>1953</v>
      </c>
      <c r="E121" s="79" t="s">
        <v>1065</v>
      </c>
      <c r="F121" s="101" t="s">
        <v>1954</v>
      </c>
      <c r="G121" s="101" t="s">
        <v>1955</v>
      </c>
      <c r="H121" s="105" t="s">
        <v>1925</v>
      </c>
      <c r="I121" s="105" t="s">
        <v>1926</v>
      </c>
      <c r="J121" s="87" t="s">
        <v>1927</v>
      </c>
      <c r="K121" s="87">
        <v>2</v>
      </c>
      <c r="L121" s="120">
        <v>44564</v>
      </c>
      <c r="M121" s="122">
        <v>44666</v>
      </c>
      <c r="N121" s="85">
        <f t="shared" si="46"/>
        <v>14.571428571428571</v>
      </c>
      <c r="O121" s="87" t="s">
        <v>1928</v>
      </c>
      <c r="P121" s="87">
        <v>2</v>
      </c>
      <c r="Q121" s="108">
        <f t="shared" si="31"/>
        <v>100</v>
      </c>
      <c r="R121" s="90">
        <f t="shared" si="32"/>
        <v>14.571428571428571</v>
      </c>
      <c r="S121" s="90">
        <f t="shared" si="33"/>
        <v>14.571428571428571</v>
      </c>
      <c r="T121" s="90">
        <f t="shared" si="34"/>
        <v>14.571428571428571</v>
      </c>
      <c r="U121" s="81"/>
      <c r="V121" s="91" t="str">
        <f t="shared" si="35"/>
        <v>CUMPLIDA</v>
      </c>
      <c r="W121" s="91" t="str">
        <f t="shared" si="36"/>
        <v>CUMPLIDO</v>
      </c>
      <c r="X121" s="79" t="s">
        <v>1960</v>
      </c>
      <c r="Y121" s="79" t="str">
        <f t="shared" si="48"/>
        <v>H15ANTYSTODOM2021</v>
      </c>
      <c r="Z121" s="92">
        <f t="shared" si="37"/>
        <v>1</v>
      </c>
      <c r="AA121" s="92" t="str">
        <f t="shared" si="49"/>
        <v>H15ANTYSTODOM2021 - 1</v>
      </c>
      <c r="AB121" s="76">
        <f t="shared" si="39"/>
        <v>5</v>
      </c>
      <c r="AC121" s="76">
        <f t="shared" si="40"/>
        <v>5</v>
      </c>
      <c r="AD121" s="76" t="str">
        <f t="shared" si="38"/>
        <v>H15ANTYSTODOM2021.</v>
      </c>
      <c r="AE121" s="76" t="str">
        <f t="shared" si="41"/>
        <v>H15ANTYSTODOM2021</v>
      </c>
      <c r="AF121" s="93"/>
      <c r="AG121" s="94"/>
      <c r="AH121" s="95"/>
    </row>
    <row r="122" spans="1:34" s="10" customFormat="1" ht="234.75" customHeight="1" x14ac:dyDescent="0.2">
      <c r="A122" s="79">
        <f>IF(ISBLANK(D122),"",COUNTA($D$2:D122))</f>
        <v>78</v>
      </c>
      <c r="B122" s="80">
        <f t="shared" si="43"/>
        <v>121</v>
      </c>
      <c r="C122" s="81"/>
      <c r="D122" s="87" t="s">
        <v>711</v>
      </c>
      <c r="E122" s="79" t="s">
        <v>1065</v>
      </c>
      <c r="F122" s="101" t="s">
        <v>1956</v>
      </c>
      <c r="G122" s="101" t="s">
        <v>1957</v>
      </c>
      <c r="H122" s="105" t="s">
        <v>1925</v>
      </c>
      <c r="I122" s="105" t="s">
        <v>1926</v>
      </c>
      <c r="J122" s="87" t="s">
        <v>1927</v>
      </c>
      <c r="K122" s="87">
        <v>2</v>
      </c>
      <c r="L122" s="120">
        <v>44564</v>
      </c>
      <c r="M122" s="122">
        <v>44666</v>
      </c>
      <c r="N122" s="85">
        <f t="shared" si="46"/>
        <v>14.571428571428571</v>
      </c>
      <c r="O122" s="87" t="s">
        <v>1928</v>
      </c>
      <c r="P122" s="87">
        <v>2</v>
      </c>
      <c r="Q122" s="108">
        <f t="shared" si="31"/>
        <v>100</v>
      </c>
      <c r="R122" s="90">
        <f t="shared" si="32"/>
        <v>14.571428571428571</v>
      </c>
      <c r="S122" s="90">
        <f t="shared" si="33"/>
        <v>14.571428571428571</v>
      </c>
      <c r="T122" s="90">
        <f t="shared" si="34"/>
        <v>14.571428571428571</v>
      </c>
      <c r="U122" s="81"/>
      <c r="V122" s="91" t="str">
        <f t="shared" si="35"/>
        <v>CUMPLIDA</v>
      </c>
      <c r="W122" s="91" t="str">
        <f t="shared" si="36"/>
        <v>CUMPLIDO</v>
      </c>
      <c r="X122" s="79" t="s">
        <v>1960</v>
      </c>
      <c r="Y122" s="79" t="str">
        <f t="shared" si="48"/>
        <v>H16ANTYSTODOM2021</v>
      </c>
      <c r="Z122" s="92">
        <f t="shared" si="37"/>
        <v>1</v>
      </c>
      <c r="AA122" s="92" t="str">
        <f t="shared" si="49"/>
        <v>H16ANTYSTODOM2021 - 1</v>
      </c>
      <c r="AB122" s="76">
        <f t="shared" si="39"/>
        <v>5</v>
      </c>
      <c r="AC122" s="76">
        <f t="shared" si="40"/>
        <v>5</v>
      </c>
      <c r="AD122" s="76" t="str">
        <f t="shared" si="38"/>
        <v>H16ANTYSTODOM2021.</v>
      </c>
      <c r="AE122" s="76" t="str">
        <f t="shared" si="41"/>
        <v>H16ANTYSTODOM2021</v>
      </c>
      <c r="AF122" s="93"/>
      <c r="AG122" s="94"/>
      <c r="AH122" s="95"/>
    </row>
    <row r="123" spans="1:34" s="10" customFormat="1" ht="234.75" customHeight="1" x14ac:dyDescent="0.2">
      <c r="A123" s="79">
        <f>IF(ISBLANK(D123),"",COUNTA($D$2:D123))</f>
        <v>79</v>
      </c>
      <c r="B123" s="80">
        <f t="shared" si="43"/>
        <v>122</v>
      </c>
      <c r="C123" s="81"/>
      <c r="D123" s="80" t="s">
        <v>800</v>
      </c>
      <c r="E123" s="79" t="s">
        <v>1065</v>
      </c>
      <c r="F123" s="82" t="s">
        <v>1916</v>
      </c>
      <c r="G123" s="82" t="s">
        <v>1912</v>
      </c>
      <c r="H123" s="96" t="s">
        <v>1913</v>
      </c>
      <c r="I123" s="96" t="s">
        <v>1914</v>
      </c>
      <c r="J123" s="83" t="s">
        <v>1915</v>
      </c>
      <c r="K123" s="83">
        <v>1</v>
      </c>
      <c r="L123" s="109">
        <v>44624</v>
      </c>
      <c r="M123" s="109">
        <v>44652</v>
      </c>
      <c r="N123" s="85">
        <f t="shared" ref="N123" si="50">(+M123-L123)/7</f>
        <v>4</v>
      </c>
      <c r="O123" s="87" t="s">
        <v>1690</v>
      </c>
      <c r="P123" s="87">
        <v>0</v>
      </c>
      <c r="Q123" s="108">
        <f t="shared" si="31"/>
        <v>0</v>
      </c>
      <c r="R123" s="90">
        <f t="shared" si="32"/>
        <v>0</v>
      </c>
      <c r="S123" s="90">
        <f t="shared" si="33"/>
        <v>0</v>
      </c>
      <c r="T123" s="90">
        <f t="shared" si="34"/>
        <v>4</v>
      </c>
      <c r="U123" s="81"/>
      <c r="V123" s="91" t="str">
        <f t="shared" si="35"/>
        <v>VENCIDA</v>
      </c>
      <c r="W123" s="91" t="str">
        <f t="shared" si="36"/>
        <v>VENCIDO</v>
      </c>
      <c r="X123" s="79" t="s">
        <v>1917</v>
      </c>
      <c r="Y123" s="79" t="str">
        <f t="shared" si="48"/>
        <v>H1D2021</v>
      </c>
      <c r="Z123" s="92">
        <f t="shared" si="37"/>
        <v>1</v>
      </c>
      <c r="AA123" s="92" t="str">
        <f t="shared" si="49"/>
        <v>H1D2021 - 1</v>
      </c>
      <c r="AB123" s="76">
        <f t="shared" si="39"/>
        <v>1</v>
      </c>
      <c r="AC123" s="76">
        <f t="shared" si="40"/>
        <v>1</v>
      </c>
      <c r="AD123" s="76" t="str">
        <f t="shared" si="38"/>
        <v>H1D2021.</v>
      </c>
      <c r="AE123" s="76" t="str">
        <f t="shared" si="41"/>
        <v>H1D2021</v>
      </c>
      <c r="AF123" s="93"/>
      <c r="AG123" s="94"/>
      <c r="AH123" s="95"/>
    </row>
    <row r="124" spans="1:34" s="10" customFormat="1" ht="234.75" customHeight="1" x14ac:dyDescent="0.2">
      <c r="A124" s="79">
        <f>IF(ISBLANK(D124),"",COUNTA($D$2:D124))</f>
        <v>80</v>
      </c>
      <c r="B124" s="80">
        <f t="shared" si="43"/>
        <v>123</v>
      </c>
      <c r="C124" s="81"/>
      <c r="D124" s="80" t="s">
        <v>710</v>
      </c>
      <c r="E124" s="79" t="s">
        <v>1826</v>
      </c>
      <c r="F124" s="82" t="s">
        <v>1827</v>
      </c>
      <c r="G124" s="82" t="s">
        <v>1828</v>
      </c>
      <c r="H124" s="96" t="s">
        <v>1829</v>
      </c>
      <c r="I124" s="96" t="s">
        <v>1830</v>
      </c>
      <c r="J124" s="83" t="s">
        <v>1831</v>
      </c>
      <c r="K124" s="83">
        <v>6</v>
      </c>
      <c r="L124" s="109">
        <v>44640.31</v>
      </c>
      <c r="M124" s="109">
        <v>44803.31</v>
      </c>
      <c r="N124" s="85">
        <f t="shared" ref="N124" si="51">(+M124-L124)/7</f>
        <v>23.285714285714285</v>
      </c>
      <c r="O124" s="87" t="s">
        <v>1832</v>
      </c>
      <c r="P124" s="87">
        <v>4.2</v>
      </c>
      <c r="Q124" s="108">
        <f t="shared" si="31"/>
        <v>70</v>
      </c>
      <c r="R124" s="90">
        <f t="shared" si="32"/>
        <v>16.3</v>
      </c>
      <c r="S124" s="90">
        <f t="shared" si="33"/>
        <v>16.3</v>
      </c>
      <c r="T124" s="90">
        <f t="shared" si="34"/>
        <v>23.285714285714285</v>
      </c>
      <c r="U124" s="81"/>
      <c r="V124" s="91" t="str">
        <f t="shared" si="35"/>
        <v>VENCIDA</v>
      </c>
      <c r="W124" s="91" t="str">
        <f t="shared" si="36"/>
        <v>VENCIDO</v>
      </c>
      <c r="X124" s="79" t="s">
        <v>1918</v>
      </c>
      <c r="Y124" s="79" t="str">
        <f t="shared" si="48"/>
        <v>H1AC2020</v>
      </c>
      <c r="Z124" s="92">
        <f t="shared" si="37"/>
        <v>1</v>
      </c>
      <c r="AA124" s="92" t="str">
        <f t="shared" si="49"/>
        <v>H1AC2020 - 1</v>
      </c>
      <c r="AB124" s="76">
        <f t="shared" si="39"/>
        <v>1</v>
      </c>
      <c r="AC124" s="76">
        <f t="shared" si="40"/>
        <v>1</v>
      </c>
      <c r="AD124" s="76" t="str">
        <f t="shared" si="38"/>
        <v>H1AC2020.</v>
      </c>
      <c r="AE124" s="76" t="str">
        <f t="shared" si="41"/>
        <v>H1AC2020</v>
      </c>
      <c r="AF124" s="93"/>
      <c r="AG124" s="94"/>
      <c r="AH124" s="95"/>
    </row>
    <row r="125" spans="1:34" s="10" customFormat="1" ht="234.75" customHeight="1" x14ac:dyDescent="0.2">
      <c r="A125" s="79">
        <f>IF(ISBLANK(D125),"",COUNTA($D$2:D125))</f>
        <v>81</v>
      </c>
      <c r="B125" s="80">
        <f t="shared" si="43"/>
        <v>124</v>
      </c>
      <c r="C125" s="81"/>
      <c r="D125" s="80" t="s">
        <v>800</v>
      </c>
      <c r="E125" s="79" t="s">
        <v>1833</v>
      </c>
      <c r="F125" s="82" t="s">
        <v>1834</v>
      </c>
      <c r="G125" s="82" t="s">
        <v>1835</v>
      </c>
      <c r="H125" s="97" t="s">
        <v>1238</v>
      </c>
      <c r="I125" s="97" t="s">
        <v>1245</v>
      </c>
      <c r="J125" s="104" t="s">
        <v>1240</v>
      </c>
      <c r="K125" s="83">
        <v>1</v>
      </c>
      <c r="L125" s="109">
        <v>44640</v>
      </c>
      <c r="M125" s="109">
        <v>44742</v>
      </c>
      <c r="N125" s="85">
        <f t="shared" ref="N125:N163" si="52">(+M125-L125)/7</f>
        <v>14.571428571428571</v>
      </c>
      <c r="O125" s="87" t="s">
        <v>1836</v>
      </c>
      <c r="P125" s="87">
        <v>1</v>
      </c>
      <c r="Q125" s="108">
        <f t="shared" si="31"/>
        <v>100</v>
      </c>
      <c r="R125" s="90">
        <f t="shared" si="32"/>
        <v>14.571428571428571</v>
      </c>
      <c r="S125" s="90">
        <f t="shared" si="33"/>
        <v>14.571428571428571</v>
      </c>
      <c r="T125" s="90">
        <f t="shared" si="34"/>
        <v>14.571428571428571</v>
      </c>
      <c r="U125" s="81"/>
      <c r="V125" s="91" t="str">
        <f t="shared" si="35"/>
        <v>CUMPLIDA</v>
      </c>
      <c r="W125" s="91" t="str">
        <f t="shared" si="36"/>
        <v>CUMPLIDO</v>
      </c>
      <c r="X125" s="79" t="s">
        <v>1918</v>
      </c>
      <c r="Y125" s="79" t="str">
        <f t="shared" si="48"/>
        <v>H2AC2020</v>
      </c>
      <c r="Z125" s="92">
        <f t="shared" si="37"/>
        <v>1</v>
      </c>
      <c r="AA125" s="92" t="str">
        <f t="shared" si="49"/>
        <v>H2AC2020 - 1</v>
      </c>
      <c r="AB125" s="76">
        <f t="shared" si="39"/>
        <v>5</v>
      </c>
      <c r="AC125" s="76">
        <f t="shared" si="40"/>
        <v>5</v>
      </c>
      <c r="AD125" s="76" t="str">
        <f t="shared" si="38"/>
        <v>H2AC2020.</v>
      </c>
      <c r="AE125" s="76" t="str">
        <f t="shared" si="41"/>
        <v>H2AC2020</v>
      </c>
      <c r="AF125" s="93"/>
      <c r="AG125" s="94"/>
      <c r="AH125" s="95"/>
    </row>
    <row r="126" spans="1:34" s="10" customFormat="1" ht="234.75" customHeight="1" x14ac:dyDescent="0.2">
      <c r="A126" s="79">
        <f>IF(ISBLANK(D126),"",COUNTA($D$2:D126))</f>
        <v>82</v>
      </c>
      <c r="B126" s="80">
        <f t="shared" si="43"/>
        <v>125</v>
      </c>
      <c r="C126" s="81"/>
      <c r="D126" s="79" t="s">
        <v>800</v>
      </c>
      <c r="E126" s="79" t="s">
        <v>1065</v>
      </c>
      <c r="F126" s="82" t="s">
        <v>1837</v>
      </c>
      <c r="G126" s="82" t="s">
        <v>1838</v>
      </c>
      <c r="H126" s="96" t="s">
        <v>1839</v>
      </c>
      <c r="I126" s="96" t="s">
        <v>1840</v>
      </c>
      <c r="J126" s="83" t="s">
        <v>1841</v>
      </c>
      <c r="K126" s="83">
        <v>1</v>
      </c>
      <c r="L126" s="109">
        <v>44640</v>
      </c>
      <c r="M126" s="123">
        <v>44793</v>
      </c>
      <c r="N126" s="85">
        <f t="shared" si="52"/>
        <v>21.857142857142858</v>
      </c>
      <c r="O126" s="87" t="s">
        <v>1718</v>
      </c>
      <c r="P126" s="87">
        <v>0.17</v>
      </c>
      <c r="Q126" s="108">
        <f t="shared" si="31"/>
        <v>17</v>
      </c>
      <c r="R126" s="90">
        <f t="shared" si="32"/>
        <v>3.7157142857142857</v>
      </c>
      <c r="S126" s="90">
        <f t="shared" si="33"/>
        <v>3.7157142857142857</v>
      </c>
      <c r="T126" s="90">
        <f t="shared" si="34"/>
        <v>21.857142857142858</v>
      </c>
      <c r="U126" s="81"/>
      <c r="V126" s="91" t="str">
        <f t="shared" si="35"/>
        <v>VENCIDA</v>
      </c>
      <c r="W126" s="91" t="str">
        <f t="shared" si="36"/>
        <v>VENCIDO</v>
      </c>
      <c r="X126" s="79" t="s">
        <v>1918</v>
      </c>
      <c r="Y126" s="79" t="str">
        <f t="shared" si="48"/>
        <v>H3AC2020</v>
      </c>
      <c r="Z126" s="92">
        <f t="shared" si="37"/>
        <v>1</v>
      </c>
      <c r="AA126" s="92" t="str">
        <f t="shared" si="49"/>
        <v>H3AC2020 - 1</v>
      </c>
      <c r="AB126" s="76">
        <f t="shared" si="39"/>
        <v>1</v>
      </c>
      <c r="AC126" s="76">
        <f t="shared" si="40"/>
        <v>1</v>
      </c>
      <c r="AD126" s="76" t="str">
        <f t="shared" si="38"/>
        <v>H3AC2020.</v>
      </c>
      <c r="AE126" s="76" t="str">
        <f t="shared" si="41"/>
        <v>H3AC2020</v>
      </c>
      <c r="AF126" s="93"/>
      <c r="AG126" s="94"/>
      <c r="AH126" s="95"/>
    </row>
    <row r="127" spans="1:34" s="10" customFormat="1" ht="234.75" customHeight="1" x14ac:dyDescent="0.2">
      <c r="A127" s="79">
        <f>IF(ISBLANK(D127),"",COUNTA($D$2:D127))</f>
        <v>83</v>
      </c>
      <c r="B127" s="80">
        <f t="shared" si="43"/>
        <v>126</v>
      </c>
      <c r="C127" s="81"/>
      <c r="D127" s="80" t="s">
        <v>800</v>
      </c>
      <c r="E127" s="79" t="s">
        <v>1073</v>
      </c>
      <c r="F127" s="82" t="s">
        <v>1842</v>
      </c>
      <c r="G127" s="82" t="s">
        <v>1843</v>
      </c>
      <c r="H127" s="96" t="s">
        <v>1617</v>
      </c>
      <c r="I127" s="96" t="s">
        <v>1617</v>
      </c>
      <c r="J127" s="83" t="s">
        <v>1502</v>
      </c>
      <c r="K127" s="83">
        <v>1</v>
      </c>
      <c r="L127" s="109">
        <v>44640</v>
      </c>
      <c r="M127" s="123">
        <v>44711</v>
      </c>
      <c r="N127" s="85">
        <f t="shared" si="52"/>
        <v>10.142857142857142</v>
      </c>
      <c r="O127" s="87" t="s">
        <v>1700</v>
      </c>
      <c r="P127" s="87">
        <v>1</v>
      </c>
      <c r="Q127" s="108">
        <f t="shared" si="31"/>
        <v>100</v>
      </c>
      <c r="R127" s="90">
        <f t="shared" si="32"/>
        <v>10.142857142857142</v>
      </c>
      <c r="S127" s="90">
        <f t="shared" si="33"/>
        <v>10.142857142857142</v>
      </c>
      <c r="T127" s="90">
        <f t="shared" si="34"/>
        <v>10.142857142857142</v>
      </c>
      <c r="U127" s="81"/>
      <c r="V127" s="91" t="str">
        <f t="shared" si="35"/>
        <v>CUMPLIDA</v>
      </c>
      <c r="W127" s="91" t="str">
        <f t="shared" si="36"/>
        <v>CUMPLIDO</v>
      </c>
      <c r="X127" s="79" t="s">
        <v>1918</v>
      </c>
      <c r="Y127" s="79" t="str">
        <f t="shared" si="48"/>
        <v>H4AC2020</v>
      </c>
      <c r="Z127" s="92">
        <f t="shared" si="37"/>
        <v>1</v>
      </c>
      <c r="AA127" s="92" t="str">
        <f t="shared" si="49"/>
        <v>H4AC2020 - 1</v>
      </c>
      <c r="AB127" s="76">
        <f t="shared" si="39"/>
        <v>5</v>
      </c>
      <c r="AC127" s="76">
        <f t="shared" si="40"/>
        <v>5</v>
      </c>
      <c r="AD127" s="76" t="str">
        <f t="shared" si="38"/>
        <v>H4AC2020.</v>
      </c>
      <c r="AE127" s="76" t="str">
        <f t="shared" si="41"/>
        <v>H4AC2020</v>
      </c>
      <c r="AF127" s="93"/>
      <c r="AG127" s="94"/>
      <c r="AH127" s="95"/>
    </row>
    <row r="128" spans="1:34" s="10" customFormat="1" ht="234.75" customHeight="1" x14ac:dyDescent="0.2">
      <c r="A128" s="79">
        <f>IF(ISBLANK(D128),"",COUNTA($D$2:D128))</f>
        <v>84</v>
      </c>
      <c r="B128" s="80">
        <f t="shared" si="43"/>
        <v>127</v>
      </c>
      <c r="C128" s="81"/>
      <c r="D128" s="80" t="s">
        <v>2389</v>
      </c>
      <c r="E128" s="79" t="s">
        <v>1073</v>
      </c>
      <c r="F128" s="82" t="s">
        <v>1844</v>
      </c>
      <c r="G128" s="82" t="s">
        <v>1845</v>
      </c>
      <c r="H128" s="96" t="s">
        <v>1846</v>
      </c>
      <c r="I128" s="96" t="s">
        <v>1847</v>
      </c>
      <c r="J128" s="83" t="s">
        <v>1848</v>
      </c>
      <c r="K128" s="83">
        <v>1</v>
      </c>
      <c r="L128" s="109">
        <v>44640</v>
      </c>
      <c r="M128" s="123">
        <v>44650</v>
      </c>
      <c r="N128" s="85">
        <f t="shared" si="52"/>
        <v>1.4285714285714286</v>
      </c>
      <c r="O128" s="87" t="s">
        <v>1849</v>
      </c>
      <c r="P128" s="87">
        <v>1</v>
      </c>
      <c r="Q128" s="108">
        <f t="shared" si="31"/>
        <v>100</v>
      </c>
      <c r="R128" s="90">
        <f t="shared" si="32"/>
        <v>1.4285714285714286</v>
      </c>
      <c r="S128" s="90">
        <f t="shared" si="33"/>
        <v>1.4285714285714286</v>
      </c>
      <c r="T128" s="90">
        <f t="shared" si="34"/>
        <v>1.4285714285714286</v>
      </c>
      <c r="U128" s="81"/>
      <c r="V128" s="91" t="str">
        <f t="shared" si="35"/>
        <v>CUMPLIDA</v>
      </c>
      <c r="W128" s="91" t="str">
        <f t="shared" si="36"/>
        <v>CUMPLIDO</v>
      </c>
      <c r="X128" s="79" t="s">
        <v>1918</v>
      </c>
      <c r="Y128" s="79" t="str">
        <f t="shared" si="48"/>
        <v>H5AC2020</v>
      </c>
      <c r="Z128" s="92">
        <f t="shared" si="37"/>
        <v>1</v>
      </c>
      <c r="AA128" s="92" t="str">
        <f t="shared" si="49"/>
        <v>H5AC2020 - 1</v>
      </c>
      <c r="AB128" s="76">
        <f t="shared" si="39"/>
        <v>5</v>
      </c>
      <c r="AC128" s="76">
        <f t="shared" si="40"/>
        <v>5</v>
      </c>
      <c r="AD128" s="76" t="str">
        <f t="shared" si="38"/>
        <v>H5AC2020.</v>
      </c>
      <c r="AE128" s="76" t="str">
        <f t="shared" si="41"/>
        <v>H5AC2020</v>
      </c>
      <c r="AF128" s="93"/>
      <c r="AG128" s="94"/>
      <c r="AH128" s="95"/>
    </row>
    <row r="129" spans="1:34" s="10" customFormat="1" ht="234.75" customHeight="1" x14ac:dyDescent="0.2">
      <c r="A129" s="79">
        <f>IF(ISBLANK(D129),"",COUNTA($D$2:D129))</f>
        <v>85</v>
      </c>
      <c r="B129" s="80">
        <f t="shared" si="43"/>
        <v>128</v>
      </c>
      <c r="C129" s="81"/>
      <c r="D129" s="80" t="s">
        <v>711</v>
      </c>
      <c r="E129" s="79" t="s">
        <v>1850</v>
      </c>
      <c r="F129" s="82" t="s">
        <v>1851</v>
      </c>
      <c r="G129" s="82" t="s">
        <v>1852</v>
      </c>
      <c r="H129" s="96" t="s">
        <v>1853</v>
      </c>
      <c r="I129" s="96" t="s">
        <v>1854</v>
      </c>
      <c r="J129" s="83" t="s">
        <v>1855</v>
      </c>
      <c r="K129" s="83">
        <v>1</v>
      </c>
      <c r="L129" s="109">
        <v>44640.31</v>
      </c>
      <c r="M129" s="123">
        <v>44681.31</v>
      </c>
      <c r="N129" s="85">
        <f t="shared" si="52"/>
        <v>5.8571428571428568</v>
      </c>
      <c r="O129" s="87" t="s">
        <v>1691</v>
      </c>
      <c r="P129" s="87">
        <v>1</v>
      </c>
      <c r="Q129" s="108">
        <f t="shared" si="31"/>
        <v>100</v>
      </c>
      <c r="R129" s="90">
        <f t="shared" si="32"/>
        <v>5.8571428571428568</v>
      </c>
      <c r="S129" s="90">
        <f t="shared" si="33"/>
        <v>5.8571428571428568</v>
      </c>
      <c r="T129" s="90">
        <f t="shared" si="34"/>
        <v>5.8571428571428568</v>
      </c>
      <c r="U129" s="81"/>
      <c r="V129" s="91" t="str">
        <f t="shared" si="35"/>
        <v>CUMPLIDA</v>
      </c>
      <c r="W129" s="91" t="str">
        <f t="shared" si="36"/>
        <v>CUMPLIDO</v>
      </c>
      <c r="X129" s="79" t="s">
        <v>1918</v>
      </c>
      <c r="Y129" s="79" t="str">
        <f t="shared" si="48"/>
        <v>H6AC2020</v>
      </c>
      <c r="Z129" s="92">
        <f t="shared" si="37"/>
        <v>1</v>
      </c>
      <c r="AA129" s="92" t="str">
        <f t="shared" si="49"/>
        <v>H6AC2020 - 1</v>
      </c>
      <c r="AB129" s="76">
        <f t="shared" si="39"/>
        <v>5</v>
      </c>
      <c r="AC129" s="76">
        <f t="shared" si="40"/>
        <v>5</v>
      </c>
      <c r="AD129" s="76" t="str">
        <f t="shared" si="38"/>
        <v>H6AC2020.</v>
      </c>
      <c r="AE129" s="76" t="str">
        <f t="shared" si="41"/>
        <v>H6AC2020</v>
      </c>
      <c r="AF129" s="93"/>
      <c r="AG129" s="94"/>
      <c r="AH129" s="95"/>
    </row>
    <row r="130" spans="1:34" s="10" customFormat="1" ht="234.75" customHeight="1" x14ac:dyDescent="0.2">
      <c r="A130" s="79">
        <f>IF(ISBLANK(D130),"",COUNTA($D$2:D130))</f>
        <v>86</v>
      </c>
      <c r="B130" s="80">
        <f t="shared" si="43"/>
        <v>129</v>
      </c>
      <c r="C130" s="81"/>
      <c r="D130" s="80" t="s">
        <v>710</v>
      </c>
      <c r="E130" s="79" t="s">
        <v>1073</v>
      </c>
      <c r="F130" s="82" t="s">
        <v>1856</v>
      </c>
      <c r="G130" s="82" t="s">
        <v>1857</v>
      </c>
      <c r="H130" s="96" t="s">
        <v>1858</v>
      </c>
      <c r="I130" s="96" t="s">
        <v>1859</v>
      </c>
      <c r="J130" s="83" t="s">
        <v>1860</v>
      </c>
      <c r="K130" s="83">
        <v>2</v>
      </c>
      <c r="L130" s="109">
        <v>44640.31</v>
      </c>
      <c r="M130" s="123">
        <v>44681.31</v>
      </c>
      <c r="N130" s="85">
        <f t="shared" si="52"/>
        <v>5.8571428571428568</v>
      </c>
      <c r="O130" s="87" t="s">
        <v>1691</v>
      </c>
      <c r="P130" s="87">
        <v>2</v>
      </c>
      <c r="Q130" s="108">
        <f t="shared" ref="Q130:Q193" si="53">IF(P130/K130&gt;1,100,+P130/K130*100)</f>
        <v>100</v>
      </c>
      <c r="R130" s="90">
        <f t="shared" ref="R130:R193" si="54">+N130*Q130/100</f>
        <v>5.8571428571428568</v>
      </c>
      <c r="S130" s="90">
        <f t="shared" ref="S130:S193" si="55">IF(M130&lt;=$AG$1,R130,0)</f>
        <v>5.8571428571428568</v>
      </c>
      <c r="T130" s="90">
        <f t="shared" ref="T130:T193" si="56">IF($AG$1&gt;=M130,N130,0)</f>
        <v>5.8571428571428568</v>
      </c>
      <c r="U130" s="81"/>
      <c r="V130" s="91" t="str">
        <f t="shared" ref="V130:V193" si="57">IF(Q130=100,"CUMPLIDA",IF(M130-$AG$1&lt;0,"VENCIDA",IF(M130-$AG$1&lt;=30,"PRÓXIMA A VENCER",IF(Q130&gt;0,"CON AVANCE","EN TERMINO"))))</f>
        <v>CUMPLIDA</v>
      </c>
      <c r="W130" s="91" t="str">
        <f t="shared" ref="W130:W193" si="58">IF(A130&lt;&gt;"",IF(AC130=1,"VENCIDO",IF(AC130=2,"PRÓXIMO A VENCER",IF(AC130=3,"EN TERMINO",IF(AC130=4,"CON AVANCE",IF(AC130=5,"CUMPLIDO",))))),"")</f>
        <v>CUMPLIDO</v>
      </c>
      <c r="X130" s="79" t="s">
        <v>1918</v>
      </c>
      <c r="Y130" s="79" t="str">
        <f t="shared" si="48"/>
        <v>H7AC2020</v>
      </c>
      <c r="Z130" s="92">
        <f t="shared" ref="Z130:Z193" si="59">IF(A130&lt;&gt;"",1,Z129+1)</f>
        <v>1</v>
      </c>
      <c r="AA130" s="92" t="str">
        <f t="shared" si="49"/>
        <v>H7AC2020 - 1</v>
      </c>
      <c r="AB130" s="76">
        <f t="shared" si="39"/>
        <v>5</v>
      </c>
      <c r="AC130" s="76">
        <f t="shared" si="40"/>
        <v>5</v>
      </c>
      <c r="AD130" s="76" t="str">
        <f t="shared" ref="AD130:AD193" si="60">IF(A130&lt;&gt;"",MID(F130,1,FIND(" ",F130,1)-1),AD129)</f>
        <v>H7AC2020.</v>
      </c>
      <c r="AE130" s="76" t="str">
        <f t="shared" si="41"/>
        <v>H7AC2020</v>
      </c>
      <c r="AF130" s="93"/>
      <c r="AG130" s="94"/>
      <c r="AH130" s="95"/>
    </row>
    <row r="131" spans="1:34" s="10" customFormat="1" ht="234.75" customHeight="1" x14ac:dyDescent="0.2">
      <c r="A131" s="79">
        <f>IF(ISBLANK(D131),"",COUNTA($D$2:D131))</f>
        <v>87</v>
      </c>
      <c r="B131" s="80">
        <f t="shared" si="43"/>
        <v>130</v>
      </c>
      <c r="C131" s="81"/>
      <c r="D131" s="80" t="s">
        <v>800</v>
      </c>
      <c r="E131" s="79" t="s">
        <v>1065</v>
      </c>
      <c r="F131" s="82" t="s">
        <v>1861</v>
      </c>
      <c r="G131" s="82" t="s">
        <v>1862</v>
      </c>
      <c r="H131" s="96" t="s">
        <v>1863</v>
      </c>
      <c r="I131" s="96" t="s">
        <v>1864</v>
      </c>
      <c r="J131" s="83" t="s">
        <v>1865</v>
      </c>
      <c r="K131" s="83">
        <v>1</v>
      </c>
      <c r="L131" s="109">
        <v>44623</v>
      </c>
      <c r="M131" s="123">
        <v>44711</v>
      </c>
      <c r="N131" s="85">
        <f t="shared" si="52"/>
        <v>12.571428571428571</v>
      </c>
      <c r="O131" s="87" t="s">
        <v>1695</v>
      </c>
      <c r="P131" s="87">
        <v>0</v>
      </c>
      <c r="Q131" s="108">
        <f t="shared" si="53"/>
        <v>0</v>
      </c>
      <c r="R131" s="90">
        <f t="shared" si="54"/>
        <v>0</v>
      </c>
      <c r="S131" s="90">
        <f t="shared" si="55"/>
        <v>0</v>
      </c>
      <c r="T131" s="90">
        <f t="shared" si="56"/>
        <v>12.571428571428571</v>
      </c>
      <c r="U131" s="81"/>
      <c r="V131" s="91" t="str">
        <f t="shared" si="57"/>
        <v>VENCIDA</v>
      </c>
      <c r="W131" s="91" t="str">
        <f t="shared" si="58"/>
        <v>VENCIDO</v>
      </c>
      <c r="X131" s="79" t="s">
        <v>1918</v>
      </c>
      <c r="Y131" s="79" t="str">
        <f t="shared" si="48"/>
        <v>H8AC2020</v>
      </c>
      <c r="Z131" s="92">
        <f t="shared" si="59"/>
        <v>1</v>
      </c>
      <c r="AA131" s="92" t="str">
        <f t="shared" si="49"/>
        <v>H8AC2020 - 1</v>
      </c>
      <c r="AB131" s="76">
        <f t="shared" ref="AB131:AB194" si="61">IF(V131="VENCIDA",1,IF(V131="PRÓXIMA A VENCER",2,IF(V131="EN TERMINO",3,IF(V131="CON AVANCE",4,IF(V131="CUMPLIDA",5,)))))</f>
        <v>1</v>
      </c>
      <c r="AC131" s="76">
        <f t="shared" ref="AC131:AC194" si="62">IF(Z132=Z131+1,MIN(AB131,AC132),AB131)</f>
        <v>1</v>
      </c>
      <c r="AD131" s="76" t="str">
        <f t="shared" si="60"/>
        <v>H8AC2020.</v>
      </c>
      <c r="AE131" s="76" t="str">
        <f t="shared" ref="AE131:AE194" si="63">IFERROR(MID(AD131,1,FIND(".",AD131,1)-1),AD131)</f>
        <v>H8AC2020</v>
      </c>
      <c r="AF131" s="93"/>
      <c r="AG131" s="94"/>
      <c r="AH131" s="95"/>
    </row>
    <row r="132" spans="1:34" s="10" customFormat="1" ht="234.75" customHeight="1" x14ac:dyDescent="0.2">
      <c r="A132" s="79">
        <f>IF(ISBLANK(D132),"",COUNTA($D$2:D132))</f>
        <v>88</v>
      </c>
      <c r="B132" s="80">
        <f t="shared" si="43"/>
        <v>131</v>
      </c>
      <c r="C132" s="81"/>
      <c r="D132" s="87" t="s">
        <v>710</v>
      </c>
      <c r="E132" s="100" t="s">
        <v>1073</v>
      </c>
      <c r="F132" s="101" t="s">
        <v>1866</v>
      </c>
      <c r="G132" s="101" t="s">
        <v>1867</v>
      </c>
      <c r="H132" s="97" t="s">
        <v>1868</v>
      </c>
      <c r="I132" s="97" t="s">
        <v>1617</v>
      </c>
      <c r="J132" s="104" t="s">
        <v>1869</v>
      </c>
      <c r="K132" s="104">
        <v>1</v>
      </c>
      <c r="L132" s="109">
        <v>44640</v>
      </c>
      <c r="M132" s="123">
        <v>44711</v>
      </c>
      <c r="N132" s="85">
        <f t="shared" si="52"/>
        <v>10.142857142857142</v>
      </c>
      <c r="O132" s="87" t="s">
        <v>1870</v>
      </c>
      <c r="P132" s="87">
        <v>1</v>
      </c>
      <c r="Q132" s="108">
        <f t="shared" si="53"/>
        <v>100</v>
      </c>
      <c r="R132" s="90">
        <f t="shared" si="54"/>
        <v>10.142857142857142</v>
      </c>
      <c r="S132" s="90">
        <f t="shared" si="55"/>
        <v>10.142857142857142</v>
      </c>
      <c r="T132" s="90">
        <f t="shared" si="56"/>
        <v>10.142857142857142</v>
      </c>
      <c r="U132" s="81"/>
      <c r="V132" s="91" t="str">
        <f t="shared" si="57"/>
        <v>CUMPLIDA</v>
      </c>
      <c r="W132" s="91" t="str">
        <f t="shared" si="58"/>
        <v>CUMPLIDO</v>
      </c>
      <c r="X132" s="79" t="s">
        <v>1918</v>
      </c>
      <c r="Y132" s="79" t="str">
        <f t="shared" si="48"/>
        <v>H9AC2020</v>
      </c>
      <c r="Z132" s="92">
        <f t="shared" si="59"/>
        <v>1</v>
      </c>
      <c r="AA132" s="92" t="str">
        <f t="shared" si="49"/>
        <v>H9AC2020 - 1</v>
      </c>
      <c r="AB132" s="76">
        <f t="shared" si="61"/>
        <v>5</v>
      </c>
      <c r="AC132" s="76">
        <f t="shared" si="62"/>
        <v>5</v>
      </c>
      <c r="AD132" s="76" t="str">
        <f t="shared" si="60"/>
        <v>H9AC2020.</v>
      </c>
      <c r="AE132" s="76" t="str">
        <f t="shared" si="63"/>
        <v>H9AC2020</v>
      </c>
      <c r="AF132" s="93"/>
      <c r="AG132" s="94"/>
      <c r="AH132" s="95"/>
    </row>
    <row r="133" spans="1:34" s="10" customFormat="1" ht="234.75" customHeight="1" x14ac:dyDescent="0.2">
      <c r="A133" s="79">
        <f>IF(ISBLANK(D133),"",COUNTA($D$2:D133))</f>
        <v>89</v>
      </c>
      <c r="B133" s="80">
        <f t="shared" si="43"/>
        <v>132</v>
      </c>
      <c r="C133" s="81"/>
      <c r="D133" s="87" t="s">
        <v>710</v>
      </c>
      <c r="E133" s="100" t="s">
        <v>1073</v>
      </c>
      <c r="F133" s="101" t="s">
        <v>1871</v>
      </c>
      <c r="G133" s="101" t="s">
        <v>1872</v>
      </c>
      <c r="H133" s="97" t="s">
        <v>1868</v>
      </c>
      <c r="I133" s="97" t="s">
        <v>1617</v>
      </c>
      <c r="J133" s="104" t="s">
        <v>1869</v>
      </c>
      <c r="K133" s="104">
        <v>1</v>
      </c>
      <c r="L133" s="109">
        <v>44640</v>
      </c>
      <c r="M133" s="123">
        <v>44711</v>
      </c>
      <c r="N133" s="85">
        <f t="shared" si="52"/>
        <v>10.142857142857142</v>
      </c>
      <c r="O133" s="87" t="s">
        <v>1870</v>
      </c>
      <c r="P133" s="87">
        <v>1</v>
      </c>
      <c r="Q133" s="108">
        <f t="shared" si="53"/>
        <v>100</v>
      </c>
      <c r="R133" s="90">
        <f t="shared" si="54"/>
        <v>10.142857142857142</v>
      </c>
      <c r="S133" s="90">
        <f t="shared" si="55"/>
        <v>10.142857142857142</v>
      </c>
      <c r="T133" s="90">
        <f t="shared" si="56"/>
        <v>10.142857142857142</v>
      </c>
      <c r="U133" s="81"/>
      <c r="V133" s="91" t="str">
        <f t="shared" si="57"/>
        <v>CUMPLIDA</v>
      </c>
      <c r="W133" s="91" t="str">
        <f t="shared" si="58"/>
        <v>CUMPLIDO</v>
      </c>
      <c r="X133" s="79" t="s">
        <v>1918</v>
      </c>
      <c r="Y133" s="79" t="str">
        <f t="shared" si="48"/>
        <v>H10AC2020</v>
      </c>
      <c r="Z133" s="92">
        <f t="shared" si="59"/>
        <v>1</v>
      </c>
      <c r="AA133" s="92" t="str">
        <f t="shared" si="49"/>
        <v>H10AC2020 - 1</v>
      </c>
      <c r="AB133" s="76">
        <f t="shared" si="61"/>
        <v>5</v>
      </c>
      <c r="AC133" s="76">
        <f t="shared" si="62"/>
        <v>5</v>
      </c>
      <c r="AD133" s="76" t="str">
        <f t="shared" si="60"/>
        <v>H10AC2020.</v>
      </c>
      <c r="AE133" s="76" t="str">
        <f t="shared" si="63"/>
        <v>H10AC2020</v>
      </c>
      <c r="AF133" s="93"/>
      <c r="AG133" s="94"/>
      <c r="AH133" s="95"/>
    </row>
    <row r="134" spans="1:34" s="10" customFormat="1" ht="234.75" customHeight="1" x14ac:dyDescent="0.2">
      <c r="A134" s="79">
        <f>IF(ISBLANK(D134),"",COUNTA($D$2:D134))</f>
        <v>90</v>
      </c>
      <c r="B134" s="80">
        <f t="shared" si="43"/>
        <v>133</v>
      </c>
      <c r="C134" s="81"/>
      <c r="D134" s="87" t="s">
        <v>711</v>
      </c>
      <c r="E134" s="100" t="s">
        <v>1073</v>
      </c>
      <c r="F134" s="101" t="s">
        <v>1873</v>
      </c>
      <c r="G134" s="101" t="s">
        <v>1874</v>
      </c>
      <c r="H134" s="97" t="s">
        <v>1875</v>
      </c>
      <c r="I134" s="97" t="s">
        <v>1876</v>
      </c>
      <c r="J134" s="104" t="s">
        <v>1877</v>
      </c>
      <c r="K134" s="104">
        <v>1</v>
      </c>
      <c r="L134" s="109">
        <v>44640</v>
      </c>
      <c r="M134" s="123">
        <v>44711</v>
      </c>
      <c r="N134" s="85">
        <f t="shared" si="52"/>
        <v>10.142857142857142</v>
      </c>
      <c r="O134" s="87" t="s">
        <v>1695</v>
      </c>
      <c r="P134" s="87">
        <v>0</v>
      </c>
      <c r="Q134" s="108">
        <f t="shared" si="53"/>
        <v>0</v>
      </c>
      <c r="R134" s="90">
        <f t="shared" si="54"/>
        <v>0</v>
      </c>
      <c r="S134" s="90">
        <f t="shared" si="55"/>
        <v>0</v>
      </c>
      <c r="T134" s="90">
        <f t="shared" si="56"/>
        <v>10.142857142857142</v>
      </c>
      <c r="U134" s="81"/>
      <c r="V134" s="91" t="str">
        <f t="shared" si="57"/>
        <v>VENCIDA</v>
      </c>
      <c r="W134" s="91" t="str">
        <f t="shared" si="58"/>
        <v>VENCIDO</v>
      </c>
      <c r="X134" s="79" t="s">
        <v>1918</v>
      </c>
      <c r="Y134" s="79" t="str">
        <f t="shared" si="48"/>
        <v>H11AC2020</v>
      </c>
      <c r="Z134" s="92">
        <f t="shared" si="59"/>
        <v>1</v>
      </c>
      <c r="AA134" s="92" t="str">
        <f t="shared" si="49"/>
        <v>H11AC2020 - 1</v>
      </c>
      <c r="AB134" s="76">
        <f t="shared" si="61"/>
        <v>1</v>
      </c>
      <c r="AC134" s="76">
        <f t="shared" si="62"/>
        <v>1</v>
      </c>
      <c r="AD134" s="76" t="str">
        <f t="shared" si="60"/>
        <v>H11AC2020.</v>
      </c>
      <c r="AE134" s="76" t="str">
        <f t="shared" si="63"/>
        <v>H11AC2020</v>
      </c>
      <c r="AF134" s="93"/>
      <c r="AG134" s="94"/>
      <c r="AH134" s="95"/>
    </row>
    <row r="135" spans="1:34" s="10" customFormat="1" ht="234.75" customHeight="1" x14ac:dyDescent="0.2">
      <c r="A135" s="79">
        <f>IF(ISBLANK(D135),"",COUNTA($D$2:D135))</f>
        <v>91</v>
      </c>
      <c r="B135" s="80">
        <f t="shared" si="43"/>
        <v>134</v>
      </c>
      <c r="C135" s="81"/>
      <c r="D135" s="87" t="s">
        <v>710</v>
      </c>
      <c r="E135" s="100" t="s">
        <v>1878</v>
      </c>
      <c r="F135" s="101" t="s">
        <v>1879</v>
      </c>
      <c r="G135" s="101" t="s">
        <v>1880</v>
      </c>
      <c r="H135" s="97" t="s">
        <v>1238</v>
      </c>
      <c r="I135" s="97" t="s">
        <v>1245</v>
      </c>
      <c r="J135" s="104" t="s">
        <v>1240</v>
      </c>
      <c r="K135" s="104">
        <v>1</v>
      </c>
      <c r="L135" s="109">
        <v>44640</v>
      </c>
      <c r="M135" s="123">
        <v>44742</v>
      </c>
      <c r="N135" s="85">
        <f t="shared" si="52"/>
        <v>14.571428571428571</v>
      </c>
      <c r="O135" s="87" t="s">
        <v>1881</v>
      </c>
      <c r="P135" s="87">
        <v>1</v>
      </c>
      <c r="Q135" s="108">
        <f t="shared" si="53"/>
        <v>100</v>
      </c>
      <c r="R135" s="90">
        <f t="shared" si="54"/>
        <v>14.571428571428571</v>
      </c>
      <c r="S135" s="90">
        <f t="shared" si="55"/>
        <v>14.571428571428571</v>
      </c>
      <c r="T135" s="90">
        <f t="shared" si="56"/>
        <v>14.571428571428571</v>
      </c>
      <c r="U135" s="81"/>
      <c r="V135" s="91" t="str">
        <f t="shared" si="57"/>
        <v>CUMPLIDA</v>
      </c>
      <c r="W135" s="91" t="str">
        <f t="shared" si="58"/>
        <v>CUMPLIDO</v>
      </c>
      <c r="X135" s="79" t="s">
        <v>1918</v>
      </c>
      <c r="Y135" s="79" t="str">
        <f t="shared" si="48"/>
        <v>H12AC2020</v>
      </c>
      <c r="Z135" s="92">
        <f t="shared" si="59"/>
        <v>1</v>
      </c>
      <c r="AA135" s="92" t="str">
        <f t="shared" si="49"/>
        <v>H12AC2020 - 1</v>
      </c>
      <c r="AB135" s="76">
        <f t="shared" si="61"/>
        <v>5</v>
      </c>
      <c r="AC135" s="76">
        <f t="shared" si="62"/>
        <v>5</v>
      </c>
      <c r="AD135" s="76" t="str">
        <f t="shared" si="60"/>
        <v>H12AC2020.</v>
      </c>
      <c r="AE135" s="76" t="str">
        <f t="shared" si="63"/>
        <v>H12AC2020</v>
      </c>
      <c r="AF135" s="93"/>
      <c r="AG135" s="94"/>
      <c r="AH135" s="95"/>
    </row>
    <row r="136" spans="1:34" s="10" customFormat="1" ht="234.75" customHeight="1" x14ac:dyDescent="0.2">
      <c r="A136" s="79">
        <f>IF(ISBLANK(D136),"",COUNTA($D$2:D136))</f>
        <v>92</v>
      </c>
      <c r="B136" s="80">
        <f t="shared" si="43"/>
        <v>135</v>
      </c>
      <c r="C136" s="81"/>
      <c r="D136" s="87" t="s">
        <v>800</v>
      </c>
      <c r="E136" s="100" t="s">
        <v>1878</v>
      </c>
      <c r="F136" s="101" t="s">
        <v>1882</v>
      </c>
      <c r="G136" s="101" t="s">
        <v>1883</v>
      </c>
      <c r="H136" s="97" t="s">
        <v>1238</v>
      </c>
      <c r="I136" s="97" t="s">
        <v>1245</v>
      </c>
      <c r="J136" s="104" t="s">
        <v>1240</v>
      </c>
      <c r="K136" s="104">
        <v>1</v>
      </c>
      <c r="L136" s="109">
        <v>44640</v>
      </c>
      <c r="M136" s="123">
        <v>44742</v>
      </c>
      <c r="N136" s="85">
        <f t="shared" si="52"/>
        <v>14.571428571428571</v>
      </c>
      <c r="O136" s="87" t="s">
        <v>1881</v>
      </c>
      <c r="P136" s="87">
        <v>1</v>
      </c>
      <c r="Q136" s="108">
        <f t="shared" si="53"/>
        <v>100</v>
      </c>
      <c r="R136" s="90">
        <f t="shared" si="54"/>
        <v>14.571428571428571</v>
      </c>
      <c r="S136" s="90">
        <f t="shared" si="55"/>
        <v>14.571428571428571</v>
      </c>
      <c r="T136" s="90">
        <f t="shared" si="56"/>
        <v>14.571428571428571</v>
      </c>
      <c r="U136" s="81"/>
      <c r="V136" s="91" t="str">
        <f t="shared" si="57"/>
        <v>CUMPLIDA</v>
      </c>
      <c r="W136" s="91" t="str">
        <f t="shared" si="58"/>
        <v>CUMPLIDO</v>
      </c>
      <c r="X136" s="79" t="s">
        <v>1918</v>
      </c>
      <c r="Y136" s="79" t="str">
        <f t="shared" si="48"/>
        <v>H13AC2020</v>
      </c>
      <c r="Z136" s="92">
        <f t="shared" si="59"/>
        <v>1</v>
      </c>
      <c r="AA136" s="92" t="str">
        <f t="shared" si="49"/>
        <v>H13AC2020 - 1</v>
      </c>
      <c r="AB136" s="76">
        <f t="shared" si="61"/>
        <v>5</v>
      </c>
      <c r="AC136" s="76">
        <f t="shared" si="62"/>
        <v>5</v>
      </c>
      <c r="AD136" s="76" t="str">
        <f t="shared" si="60"/>
        <v>H13AC2020.</v>
      </c>
      <c r="AE136" s="76" t="str">
        <f t="shared" si="63"/>
        <v>H13AC2020</v>
      </c>
      <c r="AF136" s="93"/>
      <c r="AG136" s="94"/>
      <c r="AH136" s="95"/>
    </row>
    <row r="137" spans="1:34" s="10" customFormat="1" ht="234.75" customHeight="1" x14ac:dyDescent="0.2">
      <c r="A137" s="79">
        <f>IF(ISBLANK(D137),"",COUNTA($D$2:D137))</f>
        <v>93</v>
      </c>
      <c r="B137" s="80">
        <f t="shared" si="43"/>
        <v>136</v>
      </c>
      <c r="C137" s="81"/>
      <c r="D137" s="87" t="s">
        <v>710</v>
      </c>
      <c r="E137" s="100" t="s">
        <v>1826</v>
      </c>
      <c r="F137" s="105" t="s">
        <v>1884</v>
      </c>
      <c r="G137" s="107" t="s">
        <v>1885</v>
      </c>
      <c r="H137" s="97" t="s">
        <v>1238</v>
      </c>
      <c r="I137" s="97" t="s">
        <v>1245</v>
      </c>
      <c r="J137" s="104" t="s">
        <v>1240</v>
      </c>
      <c r="K137" s="104">
        <v>1</v>
      </c>
      <c r="L137" s="109">
        <v>44640</v>
      </c>
      <c r="M137" s="123">
        <v>44742</v>
      </c>
      <c r="N137" s="85">
        <f t="shared" si="52"/>
        <v>14.571428571428571</v>
      </c>
      <c r="O137" s="87" t="s">
        <v>1881</v>
      </c>
      <c r="P137" s="87">
        <v>1</v>
      </c>
      <c r="Q137" s="108">
        <f t="shared" si="53"/>
        <v>100</v>
      </c>
      <c r="R137" s="90">
        <f t="shared" si="54"/>
        <v>14.571428571428571</v>
      </c>
      <c r="S137" s="90">
        <f t="shared" si="55"/>
        <v>14.571428571428571</v>
      </c>
      <c r="T137" s="90">
        <f t="shared" si="56"/>
        <v>14.571428571428571</v>
      </c>
      <c r="U137" s="81"/>
      <c r="V137" s="91" t="str">
        <f t="shared" si="57"/>
        <v>CUMPLIDA</v>
      </c>
      <c r="W137" s="91" t="str">
        <f t="shared" si="58"/>
        <v>CUMPLIDO</v>
      </c>
      <c r="X137" s="79" t="s">
        <v>1918</v>
      </c>
      <c r="Y137" s="79" t="str">
        <f t="shared" si="48"/>
        <v>H14AC2020</v>
      </c>
      <c r="Z137" s="92">
        <f t="shared" si="59"/>
        <v>1</v>
      </c>
      <c r="AA137" s="92" t="str">
        <f t="shared" si="49"/>
        <v>H14AC2020 - 1</v>
      </c>
      <c r="AB137" s="76">
        <f t="shared" si="61"/>
        <v>5</v>
      </c>
      <c r="AC137" s="76">
        <f t="shared" si="62"/>
        <v>5</v>
      </c>
      <c r="AD137" s="76" t="str">
        <f t="shared" si="60"/>
        <v>H14AC2020.</v>
      </c>
      <c r="AE137" s="76" t="str">
        <f t="shared" si="63"/>
        <v>H14AC2020</v>
      </c>
      <c r="AF137" s="93"/>
      <c r="AG137" s="94"/>
      <c r="AH137" s="95"/>
    </row>
    <row r="138" spans="1:34" s="10" customFormat="1" ht="234.75" customHeight="1" x14ac:dyDescent="0.2">
      <c r="A138" s="79">
        <f>IF(ISBLANK(D138),"",COUNTA($D$2:D138))</f>
        <v>94</v>
      </c>
      <c r="B138" s="80">
        <f t="shared" si="43"/>
        <v>137</v>
      </c>
      <c r="C138" s="81"/>
      <c r="D138" s="87" t="s">
        <v>711</v>
      </c>
      <c r="E138" s="100" t="s">
        <v>1073</v>
      </c>
      <c r="F138" s="101" t="s">
        <v>1886</v>
      </c>
      <c r="G138" s="101" t="s">
        <v>1887</v>
      </c>
      <c r="H138" s="97" t="s">
        <v>1888</v>
      </c>
      <c r="I138" s="97" t="s">
        <v>1617</v>
      </c>
      <c r="J138" s="104" t="s">
        <v>1502</v>
      </c>
      <c r="K138" s="104">
        <v>1</v>
      </c>
      <c r="L138" s="109">
        <v>44640</v>
      </c>
      <c r="M138" s="123">
        <v>44711</v>
      </c>
      <c r="N138" s="85">
        <f t="shared" si="52"/>
        <v>10.142857142857142</v>
      </c>
      <c r="O138" s="87" t="s">
        <v>1704</v>
      </c>
      <c r="P138" s="87">
        <v>1</v>
      </c>
      <c r="Q138" s="108">
        <f t="shared" si="53"/>
        <v>100</v>
      </c>
      <c r="R138" s="90">
        <f t="shared" si="54"/>
        <v>10.142857142857142</v>
      </c>
      <c r="S138" s="90">
        <f t="shared" si="55"/>
        <v>10.142857142857142</v>
      </c>
      <c r="T138" s="90">
        <f t="shared" si="56"/>
        <v>10.142857142857142</v>
      </c>
      <c r="U138" s="81"/>
      <c r="V138" s="91" t="str">
        <f t="shared" si="57"/>
        <v>CUMPLIDA</v>
      </c>
      <c r="W138" s="91" t="str">
        <f t="shared" si="58"/>
        <v>CUMPLIDO</v>
      </c>
      <c r="X138" s="79" t="s">
        <v>1918</v>
      </c>
      <c r="Y138" s="79" t="str">
        <f t="shared" si="48"/>
        <v>H15AC2020</v>
      </c>
      <c r="Z138" s="92">
        <f t="shared" si="59"/>
        <v>1</v>
      </c>
      <c r="AA138" s="92" t="str">
        <f t="shared" si="49"/>
        <v>H15AC2020 - 1</v>
      </c>
      <c r="AB138" s="76">
        <f t="shared" si="61"/>
        <v>5</v>
      </c>
      <c r="AC138" s="76">
        <f t="shared" si="62"/>
        <v>5</v>
      </c>
      <c r="AD138" s="76" t="str">
        <f t="shared" si="60"/>
        <v>H15AC2020.</v>
      </c>
      <c r="AE138" s="76" t="str">
        <f t="shared" si="63"/>
        <v>H15AC2020</v>
      </c>
      <c r="AF138" s="93"/>
      <c r="AG138" s="94"/>
      <c r="AH138" s="95"/>
    </row>
    <row r="139" spans="1:34" s="10" customFormat="1" ht="234.75" customHeight="1" x14ac:dyDescent="0.2">
      <c r="A139" s="79">
        <f>IF(ISBLANK(D139),"",COUNTA($D$2:D139))</f>
        <v>95</v>
      </c>
      <c r="B139" s="80">
        <f t="shared" si="43"/>
        <v>138</v>
      </c>
      <c r="C139" s="81"/>
      <c r="D139" s="87" t="s">
        <v>710</v>
      </c>
      <c r="E139" s="100" t="s">
        <v>1826</v>
      </c>
      <c r="F139" s="101" t="s">
        <v>1889</v>
      </c>
      <c r="G139" s="101" t="s">
        <v>1890</v>
      </c>
      <c r="H139" s="97" t="s">
        <v>1238</v>
      </c>
      <c r="I139" s="97" t="s">
        <v>1245</v>
      </c>
      <c r="J139" s="104" t="s">
        <v>1240</v>
      </c>
      <c r="K139" s="104">
        <v>1</v>
      </c>
      <c r="L139" s="109">
        <v>44640</v>
      </c>
      <c r="M139" s="123">
        <v>44742</v>
      </c>
      <c r="N139" s="85">
        <f t="shared" si="52"/>
        <v>14.571428571428571</v>
      </c>
      <c r="O139" s="87" t="s">
        <v>1881</v>
      </c>
      <c r="P139" s="87">
        <v>1</v>
      </c>
      <c r="Q139" s="108">
        <f t="shared" si="53"/>
        <v>100</v>
      </c>
      <c r="R139" s="90">
        <f t="shared" si="54"/>
        <v>14.571428571428571</v>
      </c>
      <c r="S139" s="90">
        <f t="shared" si="55"/>
        <v>14.571428571428571</v>
      </c>
      <c r="T139" s="90">
        <f t="shared" si="56"/>
        <v>14.571428571428571</v>
      </c>
      <c r="U139" s="81"/>
      <c r="V139" s="91" t="str">
        <f t="shared" si="57"/>
        <v>CUMPLIDA</v>
      </c>
      <c r="W139" s="91" t="str">
        <f t="shared" si="58"/>
        <v>CUMPLIDO</v>
      </c>
      <c r="X139" s="79" t="s">
        <v>1918</v>
      </c>
      <c r="Y139" s="79" t="str">
        <f t="shared" si="48"/>
        <v>H16AC2020</v>
      </c>
      <c r="Z139" s="92">
        <f t="shared" si="59"/>
        <v>1</v>
      </c>
      <c r="AA139" s="92" t="str">
        <f t="shared" si="49"/>
        <v>H16AC2020 - 1</v>
      </c>
      <c r="AB139" s="76">
        <f t="shared" si="61"/>
        <v>5</v>
      </c>
      <c r="AC139" s="76">
        <f t="shared" si="62"/>
        <v>5</v>
      </c>
      <c r="AD139" s="76" t="str">
        <f t="shared" si="60"/>
        <v>H16AC2020.</v>
      </c>
      <c r="AE139" s="76" t="str">
        <f t="shared" si="63"/>
        <v>H16AC2020</v>
      </c>
      <c r="AF139" s="93"/>
      <c r="AG139" s="94"/>
      <c r="AH139" s="95"/>
    </row>
    <row r="140" spans="1:34" s="10" customFormat="1" ht="234.75" customHeight="1" x14ac:dyDescent="0.2">
      <c r="A140" s="79">
        <f>IF(ISBLANK(D140),"",COUNTA($D$2:D140))</f>
        <v>96</v>
      </c>
      <c r="B140" s="80">
        <f t="shared" si="43"/>
        <v>139</v>
      </c>
      <c r="C140" s="81"/>
      <c r="D140" s="87" t="s">
        <v>710</v>
      </c>
      <c r="E140" s="100" t="s">
        <v>1073</v>
      </c>
      <c r="F140" s="101" t="s">
        <v>1891</v>
      </c>
      <c r="G140" s="101" t="s">
        <v>1892</v>
      </c>
      <c r="H140" s="97" t="s">
        <v>1893</v>
      </c>
      <c r="I140" s="97" t="s">
        <v>1894</v>
      </c>
      <c r="J140" s="104" t="s">
        <v>1895</v>
      </c>
      <c r="K140" s="104">
        <v>1</v>
      </c>
      <c r="L140" s="109">
        <v>44640</v>
      </c>
      <c r="M140" s="123">
        <v>44915</v>
      </c>
      <c r="N140" s="85">
        <f t="shared" si="52"/>
        <v>39.285714285714285</v>
      </c>
      <c r="O140" s="87" t="s">
        <v>1720</v>
      </c>
      <c r="P140" s="87">
        <v>0</v>
      </c>
      <c r="Q140" s="108">
        <f t="shared" si="53"/>
        <v>0</v>
      </c>
      <c r="R140" s="90">
        <f t="shared" si="54"/>
        <v>0</v>
      </c>
      <c r="S140" s="90">
        <f t="shared" si="55"/>
        <v>0</v>
      </c>
      <c r="T140" s="90">
        <f t="shared" si="56"/>
        <v>39.285714285714285</v>
      </c>
      <c r="U140" s="81"/>
      <c r="V140" s="91" t="str">
        <f t="shared" si="57"/>
        <v>VENCIDA</v>
      </c>
      <c r="W140" s="91" t="str">
        <f t="shared" si="58"/>
        <v>VENCIDO</v>
      </c>
      <c r="X140" s="79" t="s">
        <v>1918</v>
      </c>
      <c r="Y140" s="79" t="str">
        <f t="shared" si="48"/>
        <v>H17AC2020</v>
      </c>
      <c r="Z140" s="92">
        <f t="shared" si="59"/>
        <v>1</v>
      </c>
      <c r="AA140" s="92" t="str">
        <f t="shared" si="49"/>
        <v>H17AC2020 - 1</v>
      </c>
      <c r="AB140" s="76">
        <f t="shared" si="61"/>
        <v>1</v>
      </c>
      <c r="AC140" s="76">
        <f t="shared" si="62"/>
        <v>1</v>
      </c>
      <c r="AD140" s="76" t="str">
        <f t="shared" si="60"/>
        <v>H17AC2020.</v>
      </c>
      <c r="AE140" s="76" t="str">
        <f t="shared" si="63"/>
        <v>H17AC2020</v>
      </c>
      <c r="AF140" s="93"/>
      <c r="AG140" s="94"/>
      <c r="AH140" s="95"/>
    </row>
    <row r="141" spans="1:34" s="10" customFormat="1" ht="264" customHeight="1" x14ac:dyDescent="0.2">
      <c r="A141" s="79">
        <f>IF(ISBLANK(D141),"",COUNTA($D$2:D141))</f>
        <v>97</v>
      </c>
      <c r="B141" s="80">
        <f t="shared" si="43"/>
        <v>140</v>
      </c>
      <c r="C141" s="81"/>
      <c r="D141" s="100" t="s">
        <v>1896</v>
      </c>
      <c r="E141" s="100" t="s">
        <v>1897</v>
      </c>
      <c r="F141" s="101" t="s">
        <v>1898</v>
      </c>
      <c r="G141" s="101" t="s">
        <v>1899</v>
      </c>
      <c r="H141" s="97" t="s">
        <v>1900</v>
      </c>
      <c r="I141" s="97" t="s">
        <v>1901</v>
      </c>
      <c r="J141" s="104" t="s">
        <v>1902</v>
      </c>
      <c r="K141" s="104">
        <v>1</v>
      </c>
      <c r="L141" s="109">
        <v>44640</v>
      </c>
      <c r="M141" s="123">
        <v>44711</v>
      </c>
      <c r="N141" s="85">
        <f t="shared" si="52"/>
        <v>10.142857142857142</v>
      </c>
      <c r="O141" s="87" t="s">
        <v>1720</v>
      </c>
      <c r="P141" s="87">
        <v>0</v>
      </c>
      <c r="Q141" s="108">
        <f t="shared" si="53"/>
        <v>0</v>
      </c>
      <c r="R141" s="90">
        <f t="shared" si="54"/>
        <v>0</v>
      </c>
      <c r="S141" s="90">
        <f t="shared" si="55"/>
        <v>0</v>
      </c>
      <c r="T141" s="90">
        <f t="shared" si="56"/>
        <v>10.142857142857142</v>
      </c>
      <c r="U141" s="81"/>
      <c r="V141" s="91" t="str">
        <f t="shared" si="57"/>
        <v>VENCIDA</v>
      </c>
      <c r="W141" s="91" t="str">
        <f t="shared" si="58"/>
        <v>VENCIDO</v>
      </c>
      <c r="X141" s="79" t="s">
        <v>1918</v>
      </c>
      <c r="Y141" s="79" t="str">
        <f t="shared" si="48"/>
        <v>H18AC2020</v>
      </c>
      <c r="Z141" s="92">
        <f t="shared" si="59"/>
        <v>1</v>
      </c>
      <c r="AA141" s="92" t="str">
        <f t="shared" si="49"/>
        <v>H18AC2020 - 1</v>
      </c>
      <c r="AB141" s="76">
        <f t="shared" si="61"/>
        <v>1</v>
      </c>
      <c r="AC141" s="76">
        <f t="shared" si="62"/>
        <v>1</v>
      </c>
      <c r="AD141" s="76" t="str">
        <f t="shared" si="60"/>
        <v>H18AC2020.</v>
      </c>
      <c r="AE141" s="76" t="str">
        <f t="shared" si="63"/>
        <v>H18AC2020</v>
      </c>
      <c r="AF141" s="93"/>
      <c r="AG141" s="94"/>
      <c r="AH141" s="95"/>
    </row>
    <row r="142" spans="1:34" s="10" customFormat="1" ht="234.75" customHeight="1" x14ac:dyDescent="0.2">
      <c r="A142" s="79">
        <f>IF(ISBLANK(D142),"",COUNTA($D$2:D142))</f>
        <v>98</v>
      </c>
      <c r="B142" s="80">
        <f t="shared" si="43"/>
        <v>141</v>
      </c>
      <c r="C142" s="81"/>
      <c r="D142" s="100" t="s">
        <v>803</v>
      </c>
      <c r="E142" s="100" t="s">
        <v>1073</v>
      </c>
      <c r="F142" s="101" t="s">
        <v>1903</v>
      </c>
      <c r="G142" s="101" t="s">
        <v>1904</v>
      </c>
      <c r="H142" s="97" t="s">
        <v>1905</v>
      </c>
      <c r="I142" s="97" t="s">
        <v>1906</v>
      </c>
      <c r="J142" s="104" t="s">
        <v>1895</v>
      </c>
      <c r="K142" s="104">
        <v>1</v>
      </c>
      <c r="L142" s="109">
        <v>44640</v>
      </c>
      <c r="M142" s="123">
        <v>44915</v>
      </c>
      <c r="N142" s="85">
        <f t="shared" si="52"/>
        <v>39.285714285714285</v>
      </c>
      <c r="O142" s="87" t="s">
        <v>1720</v>
      </c>
      <c r="P142" s="87">
        <v>0</v>
      </c>
      <c r="Q142" s="108">
        <f t="shared" si="53"/>
        <v>0</v>
      </c>
      <c r="R142" s="90">
        <f t="shared" si="54"/>
        <v>0</v>
      </c>
      <c r="S142" s="90">
        <f t="shared" si="55"/>
        <v>0</v>
      </c>
      <c r="T142" s="90">
        <f t="shared" si="56"/>
        <v>39.285714285714285</v>
      </c>
      <c r="U142" s="81"/>
      <c r="V142" s="91" t="str">
        <f t="shared" si="57"/>
        <v>VENCIDA</v>
      </c>
      <c r="W142" s="91" t="str">
        <f t="shared" si="58"/>
        <v>VENCIDO</v>
      </c>
      <c r="X142" s="79" t="s">
        <v>1918</v>
      </c>
      <c r="Y142" s="79" t="str">
        <f t="shared" si="48"/>
        <v>H19AC2020</v>
      </c>
      <c r="Z142" s="92">
        <f t="shared" si="59"/>
        <v>1</v>
      </c>
      <c r="AA142" s="92" t="str">
        <f t="shared" si="49"/>
        <v>H19AC2020 - 1</v>
      </c>
      <c r="AB142" s="76">
        <f t="shared" si="61"/>
        <v>1</v>
      </c>
      <c r="AC142" s="76">
        <f t="shared" si="62"/>
        <v>1</v>
      </c>
      <c r="AD142" s="76" t="str">
        <f t="shared" si="60"/>
        <v>H19AC2020.</v>
      </c>
      <c r="AE142" s="76" t="str">
        <f t="shared" si="63"/>
        <v>H19AC2020</v>
      </c>
      <c r="AF142" s="93"/>
      <c r="AG142" s="94"/>
      <c r="AH142" s="95"/>
    </row>
    <row r="143" spans="1:34" s="10" customFormat="1" ht="234.75" customHeight="1" x14ac:dyDescent="0.2">
      <c r="A143" s="79">
        <f>IF(ISBLANK(D143),"",COUNTA($D$2:D143))</f>
        <v>99</v>
      </c>
      <c r="B143" s="80">
        <f t="shared" si="43"/>
        <v>142</v>
      </c>
      <c r="C143" s="81"/>
      <c r="D143" s="100" t="s">
        <v>710</v>
      </c>
      <c r="E143" s="100" t="s">
        <v>1897</v>
      </c>
      <c r="F143" s="101" t="s">
        <v>1907</v>
      </c>
      <c r="G143" s="101" t="s">
        <v>1908</v>
      </c>
      <c r="H143" s="97" t="s">
        <v>1909</v>
      </c>
      <c r="I143" s="97" t="s">
        <v>1910</v>
      </c>
      <c r="J143" s="104" t="s">
        <v>1911</v>
      </c>
      <c r="K143" s="104">
        <v>1</v>
      </c>
      <c r="L143" s="109">
        <v>44640</v>
      </c>
      <c r="M143" s="123">
        <v>44774</v>
      </c>
      <c r="N143" s="85">
        <f t="shared" si="52"/>
        <v>19.142857142857142</v>
      </c>
      <c r="O143" s="87" t="s">
        <v>2190</v>
      </c>
      <c r="P143" s="87">
        <v>0</v>
      </c>
      <c r="Q143" s="108">
        <f t="shared" si="53"/>
        <v>0</v>
      </c>
      <c r="R143" s="90">
        <f t="shared" si="54"/>
        <v>0</v>
      </c>
      <c r="S143" s="90">
        <f t="shared" si="55"/>
        <v>0</v>
      </c>
      <c r="T143" s="90">
        <f t="shared" si="56"/>
        <v>19.142857142857142</v>
      </c>
      <c r="U143" s="81"/>
      <c r="V143" s="91" t="str">
        <f t="shared" si="57"/>
        <v>VENCIDA</v>
      </c>
      <c r="W143" s="91" t="str">
        <f t="shared" si="58"/>
        <v>VENCIDO</v>
      </c>
      <c r="X143" s="79" t="s">
        <v>1918</v>
      </c>
      <c r="Y143" s="79" t="str">
        <f t="shared" si="48"/>
        <v>H20AC2020</v>
      </c>
      <c r="Z143" s="92">
        <f t="shared" si="59"/>
        <v>1</v>
      </c>
      <c r="AA143" s="92" t="str">
        <f t="shared" si="49"/>
        <v>H20AC2020 - 1</v>
      </c>
      <c r="AB143" s="76">
        <f t="shared" si="61"/>
        <v>1</v>
      </c>
      <c r="AC143" s="76">
        <f t="shared" si="62"/>
        <v>1</v>
      </c>
      <c r="AD143" s="76" t="str">
        <f t="shared" si="60"/>
        <v>H20AC2020.</v>
      </c>
      <c r="AE143" s="76" t="str">
        <f t="shared" si="63"/>
        <v>H20AC2020</v>
      </c>
      <c r="AF143" s="93"/>
      <c r="AG143" s="94"/>
      <c r="AH143" s="95"/>
    </row>
    <row r="144" spans="1:34" s="10" customFormat="1" ht="234.75" customHeight="1" x14ac:dyDescent="0.2">
      <c r="A144" s="79">
        <f>IF(ISBLANK(D144),"",COUNTA($D$2:D144))</f>
        <v>100</v>
      </c>
      <c r="B144" s="80">
        <f t="shared" si="43"/>
        <v>143</v>
      </c>
      <c r="C144" s="81"/>
      <c r="D144" s="80" t="s">
        <v>712</v>
      </c>
      <c r="E144" s="80" t="s">
        <v>1401</v>
      </c>
      <c r="F144" s="82" t="s">
        <v>1819</v>
      </c>
      <c r="G144" s="82" t="s">
        <v>1811</v>
      </c>
      <c r="H144" s="82" t="s">
        <v>1821</v>
      </c>
      <c r="I144" s="82" t="s">
        <v>1812</v>
      </c>
      <c r="J144" s="79" t="s">
        <v>1823</v>
      </c>
      <c r="K144" s="79">
        <v>1</v>
      </c>
      <c r="L144" s="124">
        <v>44563</v>
      </c>
      <c r="M144" s="124">
        <v>44772</v>
      </c>
      <c r="N144" s="85">
        <f t="shared" ref="N144" si="64">(+M144-L144)/7</f>
        <v>29.857142857142858</v>
      </c>
      <c r="O144" s="80" t="s">
        <v>1814</v>
      </c>
      <c r="P144" s="87">
        <v>0</v>
      </c>
      <c r="Q144" s="108">
        <f t="shared" si="53"/>
        <v>0</v>
      </c>
      <c r="R144" s="90">
        <f t="shared" si="54"/>
        <v>0</v>
      </c>
      <c r="S144" s="90">
        <f t="shared" si="55"/>
        <v>0</v>
      </c>
      <c r="T144" s="90">
        <f t="shared" si="56"/>
        <v>29.857142857142858</v>
      </c>
      <c r="U144" s="81"/>
      <c r="V144" s="91" t="str">
        <f t="shared" si="57"/>
        <v>VENCIDA</v>
      </c>
      <c r="W144" s="91" t="str">
        <f t="shared" si="58"/>
        <v>VENCIDO</v>
      </c>
      <c r="X144" s="79" t="s">
        <v>1817</v>
      </c>
      <c r="Y144" s="79" t="str">
        <f t="shared" si="48"/>
        <v>H1AT232</v>
      </c>
      <c r="Z144" s="92">
        <f t="shared" si="59"/>
        <v>1</v>
      </c>
      <c r="AA144" s="92" t="str">
        <f t="shared" si="49"/>
        <v>H1AT232 - 1</v>
      </c>
      <c r="AB144" s="76">
        <f t="shared" si="61"/>
        <v>1</v>
      </c>
      <c r="AC144" s="76">
        <f t="shared" si="62"/>
        <v>1</v>
      </c>
      <c r="AD144" s="76" t="str">
        <f t="shared" si="60"/>
        <v>H1AT232.</v>
      </c>
      <c r="AE144" s="76" t="str">
        <f t="shared" si="63"/>
        <v>H1AT232</v>
      </c>
      <c r="AF144" s="93"/>
      <c r="AG144" s="94"/>
      <c r="AH144" s="95"/>
    </row>
    <row r="145" spans="1:34" s="10" customFormat="1" ht="225" customHeight="1" x14ac:dyDescent="0.2">
      <c r="A145" s="79" t="str">
        <f>IF(ISBLANK(D145),"",COUNTA($D$2:D145))</f>
        <v/>
      </c>
      <c r="B145" s="80">
        <f t="shared" si="43"/>
        <v>144</v>
      </c>
      <c r="C145" s="81"/>
      <c r="D145" s="80"/>
      <c r="E145" s="80" t="s">
        <v>1401</v>
      </c>
      <c r="F145" s="82" t="s">
        <v>1820</v>
      </c>
      <c r="G145" s="82" t="s">
        <v>1811</v>
      </c>
      <c r="H145" s="82" t="s">
        <v>1822</v>
      </c>
      <c r="I145" s="82" t="s">
        <v>1813</v>
      </c>
      <c r="J145" s="79" t="s">
        <v>1824</v>
      </c>
      <c r="K145" s="79">
        <v>1</v>
      </c>
      <c r="L145" s="124">
        <v>44607</v>
      </c>
      <c r="M145" s="124">
        <v>44614</v>
      </c>
      <c r="N145" s="85">
        <f t="shared" si="52"/>
        <v>1</v>
      </c>
      <c r="O145" s="80" t="s">
        <v>1814</v>
      </c>
      <c r="P145" s="87">
        <v>1</v>
      </c>
      <c r="Q145" s="108">
        <f t="shared" si="53"/>
        <v>100</v>
      </c>
      <c r="R145" s="90">
        <f t="shared" si="54"/>
        <v>1</v>
      </c>
      <c r="S145" s="90">
        <f t="shared" si="55"/>
        <v>1</v>
      </c>
      <c r="T145" s="90">
        <f t="shared" si="56"/>
        <v>1</v>
      </c>
      <c r="U145" s="81"/>
      <c r="V145" s="91" t="str">
        <f t="shared" si="57"/>
        <v>CUMPLIDA</v>
      </c>
      <c r="W145" s="91" t="str">
        <f t="shared" si="58"/>
        <v/>
      </c>
      <c r="X145" s="79" t="s">
        <v>1817</v>
      </c>
      <c r="Y145" s="79" t="str">
        <f t="shared" si="48"/>
        <v>H1AT232</v>
      </c>
      <c r="Z145" s="92">
        <f t="shared" si="59"/>
        <v>2</v>
      </c>
      <c r="AA145" s="92" t="str">
        <f t="shared" si="49"/>
        <v>H1AT232 - 2</v>
      </c>
      <c r="AB145" s="76">
        <f t="shared" si="61"/>
        <v>5</v>
      </c>
      <c r="AC145" s="76">
        <f t="shared" si="62"/>
        <v>5</v>
      </c>
      <c r="AD145" s="76" t="str">
        <f t="shared" si="60"/>
        <v>H1AT232.</v>
      </c>
      <c r="AE145" s="76" t="str">
        <f t="shared" si="63"/>
        <v>H1AT232</v>
      </c>
      <c r="AF145" s="93"/>
      <c r="AG145" s="94"/>
      <c r="AH145" s="95"/>
    </row>
    <row r="146" spans="1:34" s="10" customFormat="1" ht="357" customHeight="1" x14ac:dyDescent="0.2">
      <c r="A146" s="79">
        <f>IF(ISBLANK(D146),"",COUNTA($D$2:D146))</f>
        <v>101</v>
      </c>
      <c r="B146" s="80">
        <f t="shared" ref="B146:B209" si="65">ROW()-1</f>
        <v>145</v>
      </c>
      <c r="C146" s="81"/>
      <c r="D146" s="80" t="s">
        <v>1325</v>
      </c>
      <c r="E146" s="80" t="s">
        <v>1443</v>
      </c>
      <c r="F146" s="82" t="s">
        <v>1763</v>
      </c>
      <c r="G146" s="82" t="s">
        <v>1781</v>
      </c>
      <c r="H146" s="97" t="s">
        <v>2467</v>
      </c>
      <c r="I146" s="97" t="s">
        <v>2468</v>
      </c>
      <c r="J146" s="104" t="s">
        <v>2469</v>
      </c>
      <c r="K146" s="104">
        <v>1</v>
      </c>
      <c r="L146" s="98">
        <v>44896</v>
      </c>
      <c r="M146" s="99">
        <v>45107</v>
      </c>
      <c r="N146" s="85">
        <f t="shared" si="52"/>
        <v>30.142857142857142</v>
      </c>
      <c r="O146" s="100" t="s">
        <v>1696</v>
      </c>
      <c r="P146" s="87">
        <v>0</v>
      </c>
      <c r="Q146" s="108">
        <f t="shared" si="53"/>
        <v>0</v>
      </c>
      <c r="R146" s="90">
        <f t="shared" si="54"/>
        <v>0</v>
      </c>
      <c r="S146" s="90">
        <f t="shared" si="55"/>
        <v>0</v>
      </c>
      <c r="T146" s="90">
        <f t="shared" si="56"/>
        <v>0</v>
      </c>
      <c r="U146" s="81"/>
      <c r="V146" s="91" t="str">
        <f t="shared" si="57"/>
        <v>EN TERMINO</v>
      </c>
      <c r="W146" s="91" t="str">
        <f t="shared" si="58"/>
        <v>EN TERMINO</v>
      </c>
      <c r="X146" s="79" t="s">
        <v>1780</v>
      </c>
      <c r="Y146" s="79" t="str">
        <f t="shared" si="48"/>
        <v>H1ACC1234</v>
      </c>
      <c r="Z146" s="92">
        <f t="shared" si="59"/>
        <v>1</v>
      </c>
      <c r="AA146" s="92" t="str">
        <f t="shared" si="49"/>
        <v>H1ACC1234 - 1</v>
      </c>
      <c r="AB146" s="76">
        <f t="shared" si="61"/>
        <v>3</v>
      </c>
      <c r="AC146" s="76">
        <f t="shared" si="62"/>
        <v>3</v>
      </c>
      <c r="AD146" s="76" t="str">
        <f t="shared" si="60"/>
        <v>H1ACC1234.</v>
      </c>
      <c r="AE146" s="76" t="str">
        <f t="shared" si="63"/>
        <v>H1ACC1234</v>
      </c>
      <c r="AF146" s="93"/>
      <c r="AG146" s="94"/>
      <c r="AH146" s="95"/>
    </row>
    <row r="147" spans="1:34" s="10" customFormat="1" ht="357" customHeight="1" x14ac:dyDescent="0.2">
      <c r="A147" s="79">
        <f>IF(ISBLANK(D147),"",COUNTA($D$2:D147))</f>
        <v>102</v>
      </c>
      <c r="B147" s="80">
        <f t="shared" si="65"/>
        <v>146</v>
      </c>
      <c r="C147" s="81"/>
      <c r="D147" s="80" t="s">
        <v>711</v>
      </c>
      <c r="E147" s="80" t="s">
        <v>1443</v>
      </c>
      <c r="F147" s="82" t="s">
        <v>1764</v>
      </c>
      <c r="G147" s="82" t="s">
        <v>1733</v>
      </c>
      <c r="H147" s="82" t="s">
        <v>1751</v>
      </c>
      <c r="I147" s="82" t="s">
        <v>1752</v>
      </c>
      <c r="J147" s="79" t="s">
        <v>1753</v>
      </c>
      <c r="K147" s="79">
        <v>1</v>
      </c>
      <c r="L147" s="122">
        <v>44564</v>
      </c>
      <c r="M147" s="122">
        <v>44595</v>
      </c>
      <c r="N147" s="85">
        <f t="shared" si="52"/>
        <v>4.4285714285714288</v>
      </c>
      <c r="O147" s="100" t="s">
        <v>1696</v>
      </c>
      <c r="P147" s="87">
        <v>1</v>
      </c>
      <c r="Q147" s="108">
        <f t="shared" si="53"/>
        <v>100</v>
      </c>
      <c r="R147" s="90">
        <f t="shared" si="54"/>
        <v>4.4285714285714288</v>
      </c>
      <c r="S147" s="90">
        <f t="shared" si="55"/>
        <v>4.4285714285714288</v>
      </c>
      <c r="T147" s="90">
        <f t="shared" si="56"/>
        <v>4.4285714285714288</v>
      </c>
      <c r="U147" s="81"/>
      <c r="V147" s="91" t="str">
        <f t="shared" si="57"/>
        <v>CUMPLIDA</v>
      </c>
      <c r="W147" s="91" t="str">
        <f t="shared" si="58"/>
        <v>CUMPLIDO</v>
      </c>
      <c r="X147" s="79" t="s">
        <v>1780</v>
      </c>
      <c r="Y147" s="79" t="str">
        <f t="shared" si="48"/>
        <v>H2ACC1234</v>
      </c>
      <c r="Z147" s="92">
        <f t="shared" si="59"/>
        <v>1</v>
      </c>
      <c r="AA147" s="92" t="str">
        <f t="shared" si="49"/>
        <v>H2ACC1234 - 1</v>
      </c>
      <c r="AB147" s="76">
        <f t="shared" si="61"/>
        <v>5</v>
      </c>
      <c r="AC147" s="76">
        <f t="shared" si="62"/>
        <v>5</v>
      </c>
      <c r="AD147" s="76" t="str">
        <f t="shared" si="60"/>
        <v>H2ACC1234.</v>
      </c>
      <c r="AE147" s="76" t="str">
        <f t="shared" si="63"/>
        <v>H2ACC1234</v>
      </c>
      <c r="AF147" s="93"/>
      <c r="AG147" s="94"/>
      <c r="AH147" s="95"/>
    </row>
    <row r="148" spans="1:34" s="10" customFormat="1" ht="357" customHeight="1" x14ac:dyDescent="0.2">
      <c r="A148" s="79">
        <f>IF(ISBLANK(D148),"",COUNTA($D$2:D148))</f>
        <v>103</v>
      </c>
      <c r="B148" s="80">
        <f t="shared" si="65"/>
        <v>147</v>
      </c>
      <c r="C148" s="81"/>
      <c r="D148" s="79" t="s">
        <v>802</v>
      </c>
      <c r="E148" s="80" t="s">
        <v>1443</v>
      </c>
      <c r="F148" s="82" t="s">
        <v>1765</v>
      </c>
      <c r="G148" s="82" t="s">
        <v>1783</v>
      </c>
      <c r="H148" s="82" t="s">
        <v>1754</v>
      </c>
      <c r="I148" s="82" t="s">
        <v>1752</v>
      </c>
      <c r="J148" s="79" t="s">
        <v>1753</v>
      </c>
      <c r="K148" s="79">
        <v>1</v>
      </c>
      <c r="L148" s="122">
        <v>44564</v>
      </c>
      <c r="M148" s="122">
        <v>44595</v>
      </c>
      <c r="N148" s="85">
        <f t="shared" si="52"/>
        <v>4.4285714285714288</v>
      </c>
      <c r="O148" s="100" t="s">
        <v>1696</v>
      </c>
      <c r="P148" s="87">
        <v>1</v>
      </c>
      <c r="Q148" s="108">
        <f t="shared" si="53"/>
        <v>100</v>
      </c>
      <c r="R148" s="90">
        <f t="shared" si="54"/>
        <v>4.4285714285714288</v>
      </c>
      <c r="S148" s="90">
        <f t="shared" si="55"/>
        <v>4.4285714285714288</v>
      </c>
      <c r="T148" s="90">
        <f t="shared" si="56"/>
        <v>4.4285714285714288</v>
      </c>
      <c r="U148" s="81"/>
      <c r="V148" s="91" t="str">
        <f t="shared" si="57"/>
        <v>CUMPLIDA</v>
      </c>
      <c r="W148" s="91" t="str">
        <f t="shared" si="58"/>
        <v>CUMPLIDO</v>
      </c>
      <c r="X148" s="79" t="s">
        <v>1780</v>
      </c>
      <c r="Y148" s="79" t="str">
        <f t="shared" si="48"/>
        <v>H3ACC1234</v>
      </c>
      <c r="Z148" s="92">
        <f t="shared" si="59"/>
        <v>1</v>
      </c>
      <c r="AA148" s="92" t="str">
        <f t="shared" si="49"/>
        <v>H3ACC1234 - 1</v>
      </c>
      <c r="AB148" s="76">
        <f t="shared" si="61"/>
        <v>5</v>
      </c>
      <c r="AC148" s="76">
        <f t="shared" si="62"/>
        <v>5</v>
      </c>
      <c r="AD148" s="76" t="str">
        <f t="shared" si="60"/>
        <v>H3ACC1234.</v>
      </c>
      <c r="AE148" s="76" t="str">
        <f t="shared" si="63"/>
        <v>H3ACC1234</v>
      </c>
      <c r="AF148" s="93"/>
      <c r="AG148" s="94"/>
      <c r="AH148" s="95"/>
    </row>
    <row r="149" spans="1:34" s="10" customFormat="1" ht="357" customHeight="1" x14ac:dyDescent="0.2">
      <c r="A149" s="79">
        <f>IF(ISBLANK(D149),"",COUNTA($D$2:D149))</f>
        <v>104</v>
      </c>
      <c r="B149" s="80">
        <f t="shared" si="65"/>
        <v>148</v>
      </c>
      <c r="C149" s="81"/>
      <c r="D149" s="80" t="s">
        <v>800</v>
      </c>
      <c r="E149" s="80" t="s">
        <v>152</v>
      </c>
      <c r="F149" s="82" t="s">
        <v>1818</v>
      </c>
      <c r="G149" s="82" t="s">
        <v>1734</v>
      </c>
      <c r="H149" s="82" t="s">
        <v>1755</v>
      </c>
      <c r="I149" s="82" t="s">
        <v>1756</v>
      </c>
      <c r="J149" s="79" t="s">
        <v>1753</v>
      </c>
      <c r="K149" s="79">
        <v>1</v>
      </c>
      <c r="L149" s="122">
        <v>44564</v>
      </c>
      <c r="M149" s="122">
        <v>44654</v>
      </c>
      <c r="N149" s="85">
        <f t="shared" si="52"/>
        <v>12.857142857142858</v>
      </c>
      <c r="O149" s="87" t="s">
        <v>1696</v>
      </c>
      <c r="P149" s="87">
        <v>1</v>
      </c>
      <c r="Q149" s="108">
        <f t="shared" si="53"/>
        <v>100</v>
      </c>
      <c r="R149" s="90">
        <f t="shared" si="54"/>
        <v>12.857142857142858</v>
      </c>
      <c r="S149" s="90">
        <f t="shared" si="55"/>
        <v>12.857142857142858</v>
      </c>
      <c r="T149" s="90">
        <f t="shared" si="56"/>
        <v>12.857142857142858</v>
      </c>
      <c r="U149" s="81"/>
      <c r="V149" s="91" t="str">
        <f t="shared" si="57"/>
        <v>CUMPLIDA</v>
      </c>
      <c r="W149" s="91" t="str">
        <f t="shared" si="58"/>
        <v>CUMPLIDO</v>
      </c>
      <c r="X149" s="79" t="s">
        <v>1780</v>
      </c>
      <c r="Y149" s="79" t="str">
        <f t="shared" si="48"/>
        <v>H4ACC1234</v>
      </c>
      <c r="Z149" s="92">
        <f t="shared" si="59"/>
        <v>1</v>
      </c>
      <c r="AA149" s="92" t="str">
        <f t="shared" si="49"/>
        <v>H4ACC1234 - 1</v>
      </c>
      <c r="AB149" s="76">
        <f t="shared" si="61"/>
        <v>5</v>
      </c>
      <c r="AC149" s="76">
        <f t="shared" si="62"/>
        <v>5</v>
      </c>
      <c r="AD149" s="76" t="str">
        <f t="shared" si="60"/>
        <v>H4ACC1234.</v>
      </c>
      <c r="AE149" s="76" t="str">
        <f t="shared" si="63"/>
        <v>H4ACC1234</v>
      </c>
      <c r="AF149" s="93"/>
      <c r="AG149" s="94"/>
      <c r="AH149" s="95"/>
    </row>
    <row r="150" spans="1:34" s="10" customFormat="1" ht="357" customHeight="1" x14ac:dyDescent="0.2">
      <c r="A150" s="79">
        <f>IF(ISBLANK(D150),"",COUNTA($D$2:D150))</f>
        <v>105</v>
      </c>
      <c r="B150" s="80">
        <f t="shared" si="65"/>
        <v>149</v>
      </c>
      <c r="C150" s="81"/>
      <c r="D150" s="80" t="s">
        <v>1724</v>
      </c>
      <c r="E150" s="80" t="s">
        <v>32</v>
      </c>
      <c r="F150" s="82" t="s">
        <v>1766</v>
      </c>
      <c r="G150" s="82" t="s">
        <v>1735</v>
      </c>
      <c r="H150" s="105" t="s">
        <v>1749</v>
      </c>
      <c r="I150" s="101" t="s">
        <v>1750</v>
      </c>
      <c r="J150" s="79" t="s">
        <v>1757</v>
      </c>
      <c r="K150" s="100">
        <v>1</v>
      </c>
      <c r="L150" s="122">
        <v>44564</v>
      </c>
      <c r="M150" s="122">
        <v>44715</v>
      </c>
      <c r="N150" s="85">
        <f t="shared" si="52"/>
        <v>21.571428571428573</v>
      </c>
      <c r="O150" s="87" t="s">
        <v>1779</v>
      </c>
      <c r="P150" s="87">
        <v>1</v>
      </c>
      <c r="Q150" s="108">
        <f t="shared" si="53"/>
        <v>100</v>
      </c>
      <c r="R150" s="90">
        <f t="shared" si="54"/>
        <v>21.571428571428573</v>
      </c>
      <c r="S150" s="90">
        <f t="shared" si="55"/>
        <v>21.571428571428573</v>
      </c>
      <c r="T150" s="90">
        <f t="shared" si="56"/>
        <v>21.571428571428573</v>
      </c>
      <c r="U150" s="81"/>
      <c r="V150" s="91" t="str">
        <f t="shared" si="57"/>
        <v>CUMPLIDA</v>
      </c>
      <c r="W150" s="91" t="str">
        <f t="shared" si="58"/>
        <v>CUMPLIDO</v>
      </c>
      <c r="X150" s="79" t="s">
        <v>1780</v>
      </c>
      <c r="Y150" s="79" t="str">
        <f t="shared" si="48"/>
        <v>H5ACC1234</v>
      </c>
      <c r="Z150" s="92">
        <f t="shared" si="59"/>
        <v>1</v>
      </c>
      <c r="AA150" s="92" t="str">
        <f t="shared" si="49"/>
        <v>H5ACC1234 - 1</v>
      </c>
      <c r="AB150" s="76">
        <f t="shared" si="61"/>
        <v>5</v>
      </c>
      <c r="AC150" s="76">
        <f t="shared" si="62"/>
        <v>5</v>
      </c>
      <c r="AD150" s="76" t="str">
        <f t="shared" si="60"/>
        <v>H5ACC1234.</v>
      </c>
      <c r="AE150" s="76" t="str">
        <f t="shared" si="63"/>
        <v>H5ACC1234</v>
      </c>
      <c r="AF150" s="93"/>
      <c r="AG150" s="94"/>
      <c r="AH150" s="95"/>
    </row>
    <row r="151" spans="1:34" s="10" customFormat="1" ht="357" customHeight="1" x14ac:dyDescent="0.2">
      <c r="A151" s="79">
        <f>IF(ISBLANK(D151),"",COUNTA($D$2:D151))</f>
        <v>106</v>
      </c>
      <c r="B151" s="80">
        <f t="shared" si="65"/>
        <v>150</v>
      </c>
      <c r="C151" s="81"/>
      <c r="D151" s="80" t="s">
        <v>800</v>
      </c>
      <c r="E151" s="80" t="s">
        <v>152</v>
      </c>
      <c r="F151" s="82" t="s">
        <v>1767</v>
      </c>
      <c r="G151" s="82" t="s">
        <v>1736</v>
      </c>
      <c r="H151" s="82" t="s">
        <v>1758</v>
      </c>
      <c r="I151" s="82" t="s">
        <v>1756</v>
      </c>
      <c r="J151" s="79" t="s">
        <v>1753</v>
      </c>
      <c r="K151" s="79">
        <v>1</v>
      </c>
      <c r="L151" s="122">
        <v>44564</v>
      </c>
      <c r="M151" s="122">
        <v>44654</v>
      </c>
      <c r="N151" s="85">
        <f t="shared" si="52"/>
        <v>12.857142857142858</v>
      </c>
      <c r="O151" s="87" t="s">
        <v>1696</v>
      </c>
      <c r="P151" s="87">
        <v>1</v>
      </c>
      <c r="Q151" s="108">
        <f t="shared" si="53"/>
        <v>100</v>
      </c>
      <c r="R151" s="90">
        <f t="shared" si="54"/>
        <v>12.857142857142858</v>
      </c>
      <c r="S151" s="90">
        <f t="shared" si="55"/>
        <v>12.857142857142858</v>
      </c>
      <c r="T151" s="90">
        <f t="shared" si="56"/>
        <v>12.857142857142858</v>
      </c>
      <c r="U151" s="81"/>
      <c r="V151" s="91" t="str">
        <f t="shared" si="57"/>
        <v>CUMPLIDA</v>
      </c>
      <c r="W151" s="91" t="str">
        <f t="shared" si="58"/>
        <v>CUMPLIDO</v>
      </c>
      <c r="X151" s="79" t="s">
        <v>1780</v>
      </c>
      <c r="Y151" s="79" t="str">
        <f t="shared" si="48"/>
        <v>H6ACC1234</v>
      </c>
      <c r="Z151" s="92">
        <f t="shared" si="59"/>
        <v>1</v>
      </c>
      <c r="AA151" s="92" t="str">
        <f t="shared" si="49"/>
        <v>H6ACC1234 - 1</v>
      </c>
      <c r="AB151" s="76">
        <f t="shared" si="61"/>
        <v>5</v>
      </c>
      <c r="AC151" s="76">
        <f t="shared" si="62"/>
        <v>5</v>
      </c>
      <c r="AD151" s="76" t="str">
        <f t="shared" si="60"/>
        <v>H6ACC1234.</v>
      </c>
      <c r="AE151" s="76" t="str">
        <f t="shared" si="63"/>
        <v>H6ACC1234</v>
      </c>
      <c r="AF151" s="93"/>
      <c r="AG151" s="94"/>
      <c r="AH151" s="95"/>
    </row>
    <row r="152" spans="1:34" s="10" customFormat="1" ht="357" customHeight="1" x14ac:dyDescent="0.2">
      <c r="A152" s="79">
        <f>IF(ISBLANK(D152),"",COUNTA($D$2:D152))</f>
        <v>107</v>
      </c>
      <c r="B152" s="80">
        <f t="shared" si="65"/>
        <v>151</v>
      </c>
      <c r="C152" s="81"/>
      <c r="D152" s="80" t="s">
        <v>1725</v>
      </c>
      <c r="E152" s="80" t="s">
        <v>152</v>
      </c>
      <c r="F152" s="82" t="s">
        <v>1768</v>
      </c>
      <c r="G152" s="82" t="s">
        <v>1737</v>
      </c>
      <c r="H152" s="82" t="s">
        <v>1758</v>
      </c>
      <c r="I152" s="82" t="s">
        <v>1756</v>
      </c>
      <c r="J152" s="79" t="s">
        <v>1753</v>
      </c>
      <c r="K152" s="79">
        <v>1</v>
      </c>
      <c r="L152" s="122">
        <v>44564</v>
      </c>
      <c r="M152" s="122">
        <v>44654</v>
      </c>
      <c r="N152" s="85">
        <f t="shared" si="52"/>
        <v>12.857142857142858</v>
      </c>
      <c r="O152" s="87" t="s">
        <v>1696</v>
      </c>
      <c r="P152" s="87">
        <v>1</v>
      </c>
      <c r="Q152" s="108">
        <f t="shared" si="53"/>
        <v>100</v>
      </c>
      <c r="R152" s="90">
        <f t="shared" si="54"/>
        <v>12.857142857142858</v>
      </c>
      <c r="S152" s="90">
        <f t="shared" si="55"/>
        <v>12.857142857142858</v>
      </c>
      <c r="T152" s="90">
        <f t="shared" si="56"/>
        <v>12.857142857142858</v>
      </c>
      <c r="U152" s="81"/>
      <c r="V152" s="91" t="str">
        <f t="shared" si="57"/>
        <v>CUMPLIDA</v>
      </c>
      <c r="W152" s="91" t="str">
        <f t="shared" si="58"/>
        <v>CUMPLIDO</v>
      </c>
      <c r="X152" s="79" t="s">
        <v>1780</v>
      </c>
      <c r="Y152" s="79" t="str">
        <f t="shared" si="48"/>
        <v>H7ACC1234</v>
      </c>
      <c r="Z152" s="92">
        <f t="shared" si="59"/>
        <v>1</v>
      </c>
      <c r="AA152" s="92" t="str">
        <f t="shared" si="49"/>
        <v>H7ACC1234 - 1</v>
      </c>
      <c r="AB152" s="76">
        <f t="shared" si="61"/>
        <v>5</v>
      </c>
      <c r="AC152" s="76">
        <f t="shared" si="62"/>
        <v>5</v>
      </c>
      <c r="AD152" s="76" t="str">
        <f t="shared" si="60"/>
        <v>H7ACC1234.</v>
      </c>
      <c r="AE152" s="76" t="str">
        <f t="shared" si="63"/>
        <v>H7ACC1234</v>
      </c>
      <c r="AF152" s="93"/>
      <c r="AG152" s="94"/>
      <c r="AH152" s="95"/>
    </row>
    <row r="153" spans="1:34" s="10" customFormat="1" ht="357" customHeight="1" x14ac:dyDescent="0.2">
      <c r="A153" s="79">
        <f>IF(ISBLANK(D153),"",COUNTA($D$2:D153))</f>
        <v>108</v>
      </c>
      <c r="B153" s="80">
        <f t="shared" si="65"/>
        <v>152</v>
      </c>
      <c r="C153" s="81"/>
      <c r="D153" s="80" t="s">
        <v>800</v>
      </c>
      <c r="E153" s="80" t="s">
        <v>152</v>
      </c>
      <c r="F153" s="82" t="s">
        <v>1769</v>
      </c>
      <c r="G153" s="82" t="s">
        <v>1738</v>
      </c>
      <c r="H153" s="82" t="s">
        <v>1758</v>
      </c>
      <c r="I153" s="82" t="s">
        <v>1756</v>
      </c>
      <c r="J153" s="79" t="s">
        <v>1753</v>
      </c>
      <c r="K153" s="79">
        <v>1</v>
      </c>
      <c r="L153" s="122">
        <v>44564</v>
      </c>
      <c r="M153" s="122">
        <v>44654</v>
      </c>
      <c r="N153" s="85">
        <f t="shared" si="52"/>
        <v>12.857142857142858</v>
      </c>
      <c r="O153" s="87" t="s">
        <v>1696</v>
      </c>
      <c r="P153" s="87">
        <v>1</v>
      </c>
      <c r="Q153" s="108">
        <f t="shared" si="53"/>
        <v>100</v>
      </c>
      <c r="R153" s="90">
        <f t="shared" si="54"/>
        <v>12.857142857142858</v>
      </c>
      <c r="S153" s="90">
        <f t="shared" si="55"/>
        <v>12.857142857142858</v>
      </c>
      <c r="T153" s="90">
        <f t="shared" si="56"/>
        <v>12.857142857142858</v>
      </c>
      <c r="U153" s="81"/>
      <c r="V153" s="91" t="str">
        <f t="shared" si="57"/>
        <v>CUMPLIDA</v>
      </c>
      <c r="W153" s="91" t="str">
        <f t="shared" si="58"/>
        <v>CUMPLIDO</v>
      </c>
      <c r="X153" s="79" t="s">
        <v>1780</v>
      </c>
      <c r="Y153" s="79" t="str">
        <f t="shared" si="48"/>
        <v>H8ACC1234</v>
      </c>
      <c r="Z153" s="92">
        <f t="shared" si="59"/>
        <v>1</v>
      </c>
      <c r="AA153" s="92" t="str">
        <f t="shared" si="49"/>
        <v>H8ACC1234 - 1</v>
      </c>
      <c r="AB153" s="76">
        <f t="shared" si="61"/>
        <v>5</v>
      </c>
      <c r="AC153" s="76">
        <f t="shared" si="62"/>
        <v>5</v>
      </c>
      <c r="AD153" s="76" t="str">
        <f t="shared" si="60"/>
        <v>H8ACC1234.</v>
      </c>
      <c r="AE153" s="76" t="str">
        <f t="shared" si="63"/>
        <v>H8ACC1234</v>
      </c>
      <c r="AF153" s="93"/>
      <c r="AG153" s="94"/>
      <c r="AH153" s="95"/>
    </row>
    <row r="154" spans="1:34" s="10" customFormat="1" ht="357" customHeight="1" x14ac:dyDescent="0.2">
      <c r="A154" s="79">
        <f>IF(ISBLANK(D154),"",COUNTA($D$2:D154))</f>
        <v>109</v>
      </c>
      <c r="B154" s="80">
        <f t="shared" si="65"/>
        <v>153</v>
      </c>
      <c r="C154" s="81"/>
      <c r="D154" s="87" t="s">
        <v>800</v>
      </c>
      <c r="E154" s="80" t="s">
        <v>152</v>
      </c>
      <c r="F154" s="101" t="s">
        <v>1770</v>
      </c>
      <c r="G154" s="101" t="s">
        <v>1739</v>
      </c>
      <c r="H154" s="82" t="s">
        <v>1759</v>
      </c>
      <c r="I154" s="82" t="s">
        <v>1756</v>
      </c>
      <c r="J154" s="79" t="s">
        <v>1753</v>
      </c>
      <c r="K154" s="79">
        <v>1</v>
      </c>
      <c r="L154" s="122">
        <v>44564</v>
      </c>
      <c r="M154" s="122">
        <v>44654</v>
      </c>
      <c r="N154" s="85">
        <f t="shared" si="52"/>
        <v>12.857142857142858</v>
      </c>
      <c r="O154" s="87" t="s">
        <v>1696</v>
      </c>
      <c r="P154" s="87">
        <v>1</v>
      </c>
      <c r="Q154" s="108">
        <f t="shared" si="53"/>
        <v>100</v>
      </c>
      <c r="R154" s="90">
        <f t="shared" si="54"/>
        <v>12.857142857142858</v>
      </c>
      <c r="S154" s="90">
        <f t="shared" si="55"/>
        <v>12.857142857142858</v>
      </c>
      <c r="T154" s="90">
        <f t="shared" si="56"/>
        <v>12.857142857142858</v>
      </c>
      <c r="U154" s="81"/>
      <c r="V154" s="91" t="str">
        <f t="shared" si="57"/>
        <v>CUMPLIDA</v>
      </c>
      <c r="W154" s="91" t="str">
        <f t="shared" si="58"/>
        <v>CUMPLIDO</v>
      </c>
      <c r="X154" s="79" t="s">
        <v>1780</v>
      </c>
      <c r="Y154" s="79" t="str">
        <f t="shared" si="48"/>
        <v>H10ACC1234</v>
      </c>
      <c r="Z154" s="92">
        <f t="shared" si="59"/>
        <v>1</v>
      </c>
      <c r="AA154" s="92" t="str">
        <f t="shared" si="49"/>
        <v>H10ACC1234 - 1</v>
      </c>
      <c r="AB154" s="76">
        <f t="shared" si="61"/>
        <v>5</v>
      </c>
      <c r="AC154" s="76">
        <f t="shared" si="62"/>
        <v>5</v>
      </c>
      <c r="AD154" s="76" t="str">
        <f t="shared" si="60"/>
        <v>H10ACC1234.</v>
      </c>
      <c r="AE154" s="76" t="str">
        <f t="shared" si="63"/>
        <v>H10ACC1234</v>
      </c>
      <c r="AF154" s="93"/>
      <c r="AG154" s="94"/>
      <c r="AH154" s="95"/>
    </row>
    <row r="155" spans="1:34" s="10" customFormat="1" ht="357" customHeight="1" x14ac:dyDescent="0.2">
      <c r="A155" s="79">
        <f>IF(ISBLANK(D155),"",COUNTA($D$2:D155))</f>
        <v>110</v>
      </c>
      <c r="B155" s="80">
        <f t="shared" si="65"/>
        <v>154</v>
      </c>
      <c r="C155" s="81"/>
      <c r="D155" s="87" t="s">
        <v>1726</v>
      </c>
      <c r="E155" s="80" t="s">
        <v>139</v>
      </c>
      <c r="F155" s="101" t="s">
        <v>1771</v>
      </c>
      <c r="G155" s="101" t="s">
        <v>1740</v>
      </c>
      <c r="H155" s="82" t="s">
        <v>1749</v>
      </c>
      <c r="I155" s="101" t="s">
        <v>1750</v>
      </c>
      <c r="J155" s="79" t="s">
        <v>1757</v>
      </c>
      <c r="K155" s="79">
        <v>2</v>
      </c>
      <c r="L155" s="120">
        <v>44564</v>
      </c>
      <c r="M155" s="120">
        <v>44715</v>
      </c>
      <c r="N155" s="85">
        <f t="shared" si="52"/>
        <v>21.571428571428573</v>
      </c>
      <c r="O155" s="87" t="s">
        <v>1779</v>
      </c>
      <c r="P155" s="87">
        <v>2</v>
      </c>
      <c r="Q155" s="108">
        <f t="shared" si="53"/>
        <v>100</v>
      </c>
      <c r="R155" s="90">
        <f t="shared" si="54"/>
        <v>21.571428571428573</v>
      </c>
      <c r="S155" s="90">
        <f t="shared" si="55"/>
        <v>21.571428571428573</v>
      </c>
      <c r="T155" s="90">
        <f t="shared" si="56"/>
        <v>21.571428571428573</v>
      </c>
      <c r="U155" s="81"/>
      <c r="V155" s="91" t="str">
        <f t="shared" si="57"/>
        <v>CUMPLIDA</v>
      </c>
      <c r="W155" s="91" t="str">
        <f t="shared" si="58"/>
        <v>CUMPLIDO</v>
      </c>
      <c r="X155" s="79" t="s">
        <v>1780</v>
      </c>
      <c r="Y155" s="79" t="str">
        <f t="shared" si="48"/>
        <v>H11ACC1234</v>
      </c>
      <c r="Z155" s="92">
        <f t="shared" si="59"/>
        <v>1</v>
      </c>
      <c r="AA155" s="92" t="str">
        <f t="shared" si="49"/>
        <v>H11ACC1234 - 1</v>
      </c>
      <c r="AB155" s="76">
        <f t="shared" si="61"/>
        <v>5</v>
      </c>
      <c r="AC155" s="76">
        <f t="shared" si="62"/>
        <v>5</v>
      </c>
      <c r="AD155" s="76" t="str">
        <f t="shared" si="60"/>
        <v>H11ACC1234.</v>
      </c>
      <c r="AE155" s="76" t="str">
        <f t="shared" si="63"/>
        <v>H11ACC1234</v>
      </c>
      <c r="AF155" s="93"/>
      <c r="AG155" s="94"/>
      <c r="AH155" s="95"/>
    </row>
    <row r="156" spans="1:34" s="10" customFormat="1" ht="357" customHeight="1" x14ac:dyDescent="0.2">
      <c r="A156" s="79">
        <f>IF(ISBLANK(D156),"",COUNTA($D$2:D156))</f>
        <v>111</v>
      </c>
      <c r="B156" s="80">
        <f t="shared" si="65"/>
        <v>155</v>
      </c>
      <c r="C156" s="81"/>
      <c r="D156" s="87" t="s">
        <v>1727</v>
      </c>
      <c r="E156" s="80" t="s">
        <v>139</v>
      </c>
      <c r="F156" s="101" t="s">
        <v>1772</v>
      </c>
      <c r="G156" s="101" t="s">
        <v>1741</v>
      </c>
      <c r="H156" s="82" t="s">
        <v>1759</v>
      </c>
      <c r="I156" s="82" t="s">
        <v>1756</v>
      </c>
      <c r="J156" s="79" t="s">
        <v>1753</v>
      </c>
      <c r="K156" s="79">
        <v>1</v>
      </c>
      <c r="L156" s="122">
        <v>44564</v>
      </c>
      <c r="M156" s="122">
        <v>44654</v>
      </c>
      <c r="N156" s="85">
        <f t="shared" si="52"/>
        <v>12.857142857142858</v>
      </c>
      <c r="O156" s="87" t="s">
        <v>1779</v>
      </c>
      <c r="P156" s="87">
        <v>1</v>
      </c>
      <c r="Q156" s="108">
        <f t="shared" si="53"/>
        <v>100</v>
      </c>
      <c r="R156" s="90">
        <f t="shared" si="54"/>
        <v>12.857142857142858</v>
      </c>
      <c r="S156" s="90">
        <f t="shared" si="55"/>
        <v>12.857142857142858</v>
      </c>
      <c r="T156" s="90">
        <f t="shared" si="56"/>
        <v>12.857142857142858</v>
      </c>
      <c r="U156" s="81"/>
      <c r="V156" s="91" t="str">
        <f t="shared" si="57"/>
        <v>CUMPLIDA</v>
      </c>
      <c r="W156" s="91" t="str">
        <f t="shared" si="58"/>
        <v>CUMPLIDO</v>
      </c>
      <c r="X156" s="79" t="s">
        <v>1780</v>
      </c>
      <c r="Y156" s="79" t="str">
        <f t="shared" si="48"/>
        <v>H12ACC1234</v>
      </c>
      <c r="Z156" s="92">
        <f t="shared" si="59"/>
        <v>1</v>
      </c>
      <c r="AA156" s="92" t="str">
        <f t="shared" si="49"/>
        <v>H12ACC1234 - 1</v>
      </c>
      <c r="AB156" s="76">
        <f t="shared" si="61"/>
        <v>5</v>
      </c>
      <c r="AC156" s="76">
        <f t="shared" si="62"/>
        <v>5</v>
      </c>
      <c r="AD156" s="76" t="str">
        <f t="shared" si="60"/>
        <v>H12ACC1234.</v>
      </c>
      <c r="AE156" s="76" t="str">
        <f t="shared" si="63"/>
        <v>H12ACC1234</v>
      </c>
      <c r="AF156" s="93"/>
      <c r="AG156" s="94"/>
      <c r="AH156" s="95"/>
    </row>
    <row r="157" spans="1:34" s="10" customFormat="1" ht="357" customHeight="1" x14ac:dyDescent="0.2">
      <c r="A157" s="79">
        <f>IF(ISBLANK(D157),"",COUNTA($D$2:D157))</f>
        <v>112</v>
      </c>
      <c r="B157" s="80">
        <f t="shared" si="65"/>
        <v>156</v>
      </c>
      <c r="C157" s="81"/>
      <c r="D157" s="87" t="s">
        <v>1728</v>
      </c>
      <c r="E157" s="80" t="s">
        <v>139</v>
      </c>
      <c r="F157" s="101" t="s">
        <v>1773</v>
      </c>
      <c r="G157" s="101" t="s">
        <v>1742</v>
      </c>
      <c r="H157" s="82" t="s">
        <v>1759</v>
      </c>
      <c r="I157" s="82" t="s">
        <v>1756</v>
      </c>
      <c r="J157" s="79" t="s">
        <v>1753</v>
      </c>
      <c r="K157" s="79">
        <v>1</v>
      </c>
      <c r="L157" s="122">
        <v>44564</v>
      </c>
      <c r="M157" s="122">
        <v>44654</v>
      </c>
      <c r="N157" s="85">
        <f t="shared" si="52"/>
        <v>12.857142857142858</v>
      </c>
      <c r="O157" s="87" t="s">
        <v>1779</v>
      </c>
      <c r="P157" s="87">
        <v>1</v>
      </c>
      <c r="Q157" s="108">
        <f t="shared" si="53"/>
        <v>100</v>
      </c>
      <c r="R157" s="90">
        <f t="shared" si="54"/>
        <v>12.857142857142858</v>
      </c>
      <c r="S157" s="90">
        <f t="shared" si="55"/>
        <v>12.857142857142858</v>
      </c>
      <c r="T157" s="90">
        <f t="shared" si="56"/>
        <v>12.857142857142858</v>
      </c>
      <c r="U157" s="81"/>
      <c r="V157" s="91" t="str">
        <f t="shared" si="57"/>
        <v>CUMPLIDA</v>
      </c>
      <c r="W157" s="91" t="str">
        <f t="shared" si="58"/>
        <v>CUMPLIDO</v>
      </c>
      <c r="X157" s="79" t="s">
        <v>1780</v>
      </c>
      <c r="Y157" s="79" t="str">
        <f t="shared" si="48"/>
        <v>H13ACC1234</v>
      </c>
      <c r="Z157" s="92">
        <f t="shared" si="59"/>
        <v>1</v>
      </c>
      <c r="AA157" s="92" t="str">
        <f t="shared" si="49"/>
        <v>H13ACC1234 - 1</v>
      </c>
      <c r="AB157" s="76">
        <f t="shared" si="61"/>
        <v>5</v>
      </c>
      <c r="AC157" s="76">
        <f t="shared" si="62"/>
        <v>5</v>
      </c>
      <c r="AD157" s="76" t="str">
        <f t="shared" si="60"/>
        <v>H13ACC1234.</v>
      </c>
      <c r="AE157" s="76" t="str">
        <f t="shared" si="63"/>
        <v>H13ACC1234</v>
      </c>
      <c r="AF157" s="93"/>
      <c r="AG157" s="94"/>
      <c r="AH157" s="95"/>
    </row>
    <row r="158" spans="1:34" s="10" customFormat="1" ht="357" customHeight="1" x14ac:dyDescent="0.2">
      <c r="A158" s="79">
        <f>IF(ISBLANK(D158),"",COUNTA($D$2:D158))</f>
        <v>113</v>
      </c>
      <c r="B158" s="80">
        <f t="shared" si="65"/>
        <v>157</v>
      </c>
      <c r="C158" s="81"/>
      <c r="D158" s="87" t="s">
        <v>1727</v>
      </c>
      <c r="E158" s="80" t="s">
        <v>152</v>
      </c>
      <c r="F158" s="105" t="s">
        <v>1774</v>
      </c>
      <c r="G158" s="107" t="s">
        <v>1743</v>
      </c>
      <c r="H158" s="82" t="s">
        <v>1759</v>
      </c>
      <c r="I158" s="82" t="s">
        <v>1756</v>
      </c>
      <c r="J158" s="79" t="s">
        <v>1753</v>
      </c>
      <c r="K158" s="79">
        <v>1</v>
      </c>
      <c r="L158" s="122">
        <v>44564</v>
      </c>
      <c r="M158" s="122">
        <v>44654</v>
      </c>
      <c r="N158" s="85">
        <f t="shared" si="52"/>
        <v>12.857142857142858</v>
      </c>
      <c r="O158" s="87" t="s">
        <v>1696</v>
      </c>
      <c r="P158" s="87">
        <v>1</v>
      </c>
      <c r="Q158" s="108">
        <f t="shared" si="53"/>
        <v>100</v>
      </c>
      <c r="R158" s="90">
        <f t="shared" si="54"/>
        <v>12.857142857142858</v>
      </c>
      <c r="S158" s="90">
        <f t="shared" si="55"/>
        <v>12.857142857142858</v>
      </c>
      <c r="T158" s="90">
        <f t="shared" si="56"/>
        <v>12.857142857142858</v>
      </c>
      <c r="U158" s="81"/>
      <c r="V158" s="91" t="str">
        <f t="shared" si="57"/>
        <v>CUMPLIDA</v>
      </c>
      <c r="W158" s="91" t="str">
        <f t="shared" si="58"/>
        <v>CUMPLIDO</v>
      </c>
      <c r="X158" s="79" t="s">
        <v>1780</v>
      </c>
      <c r="Y158" s="79" t="str">
        <f t="shared" si="48"/>
        <v>H14ACC1234</v>
      </c>
      <c r="Z158" s="92">
        <f t="shared" si="59"/>
        <v>1</v>
      </c>
      <c r="AA158" s="92" t="str">
        <f t="shared" si="49"/>
        <v>H14ACC1234 - 1</v>
      </c>
      <c r="AB158" s="76">
        <f t="shared" si="61"/>
        <v>5</v>
      </c>
      <c r="AC158" s="76">
        <f t="shared" si="62"/>
        <v>5</v>
      </c>
      <c r="AD158" s="76" t="str">
        <f t="shared" si="60"/>
        <v>H14ACC1234.</v>
      </c>
      <c r="AE158" s="76" t="str">
        <f t="shared" si="63"/>
        <v>H14ACC1234</v>
      </c>
      <c r="AF158" s="93"/>
      <c r="AG158" s="94"/>
      <c r="AH158" s="95"/>
    </row>
    <row r="159" spans="1:34" s="10" customFormat="1" ht="357" customHeight="1" x14ac:dyDescent="0.2">
      <c r="A159" s="79">
        <f>IF(ISBLANK(D159),"",COUNTA($D$2:D159))</f>
        <v>114</v>
      </c>
      <c r="B159" s="80">
        <f t="shared" si="65"/>
        <v>158</v>
      </c>
      <c r="C159" s="81"/>
      <c r="D159" s="87" t="s">
        <v>800</v>
      </c>
      <c r="E159" s="80" t="s">
        <v>152</v>
      </c>
      <c r="F159" s="101" t="s">
        <v>1775</v>
      </c>
      <c r="G159" s="101" t="s">
        <v>1744</v>
      </c>
      <c r="H159" s="82" t="s">
        <v>1760</v>
      </c>
      <c r="I159" s="82" t="s">
        <v>1756</v>
      </c>
      <c r="J159" s="79" t="s">
        <v>1753</v>
      </c>
      <c r="K159" s="79">
        <v>1</v>
      </c>
      <c r="L159" s="122">
        <v>44564</v>
      </c>
      <c r="M159" s="122">
        <v>44654</v>
      </c>
      <c r="N159" s="85">
        <f t="shared" si="52"/>
        <v>12.857142857142858</v>
      </c>
      <c r="O159" s="87" t="s">
        <v>1696</v>
      </c>
      <c r="P159" s="87">
        <v>1</v>
      </c>
      <c r="Q159" s="108">
        <f t="shared" si="53"/>
        <v>100</v>
      </c>
      <c r="R159" s="90">
        <f t="shared" si="54"/>
        <v>12.857142857142858</v>
      </c>
      <c r="S159" s="90">
        <f t="shared" si="55"/>
        <v>12.857142857142858</v>
      </c>
      <c r="T159" s="90">
        <f t="shared" si="56"/>
        <v>12.857142857142858</v>
      </c>
      <c r="U159" s="81"/>
      <c r="V159" s="91" t="str">
        <f t="shared" si="57"/>
        <v>CUMPLIDA</v>
      </c>
      <c r="W159" s="91" t="str">
        <f t="shared" si="58"/>
        <v>CUMPLIDO</v>
      </c>
      <c r="X159" s="79" t="s">
        <v>1780</v>
      </c>
      <c r="Y159" s="79" t="str">
        <f t="shared" si="48"/>
        <v>H15ACC1234</v>
      </c>
      <c r="Z159" s="92">
        <f t="shared" si="59"/>
        <v>1</v>
      </c>
      <c r="AA159" s="92" t="str">
        <f t="shared" si="49"/>
        <v>H15ACC1234 - 1</v>
      </c>
      <c r="AB159" s="76">
        <f t="shared" si="61"/>
        <v>5</v>
      </c>
      <c r="AC159" s="76">
        <f t="shared" si="62"/>
        <v>5</v>
      </c>
      <c r="AD159" s="76" t="str">
        <f t="shared" si="60"/>
        <v>H15ACC1234.</v>
      </c>
      <c r="AE159" s="76" t="str">
        <f t="shared" si="63"/>
        <v>H15ACC1234</v>
      </c>
      <c r="AF159" s="93"/>
      <c r="AG159" s="94"/>
      <c r="AH159" s="95"/>
    </row>
    <row r="160" spans="1:34" s="10" customFormat="1" ht="357" customHeight="1" x14ac:dyDescent="0.2">
      <c r="A160" s="79">
        <f>IF(ISBLANK(D160),"",COUNTA($D$2:D160))</f>
        <v>115</v>
      </c>
      <c r="B160" s="80">
        <f t="shared" si="65"/>
        <v>159</v>
      </c>
      <c r="C160" s="81"/>
      <c r="D160" s="87" t="s">
        <v>1729</v>
      </c>
      <c r="E160" s="80" t="s">
        <v>152</v>
      </c>
      <c r="F160" s="101" t="s">
        <v>1776</v>
      </c>
      <c r="G160" s="101" t="s">
        <v>1745</v>
      </c>
      <c r="H160" s="82" t="s">
        <v>1760</v>
      </c>
      <c r="I160" s="82" t="s">
        <v>1756</v>
      </c>
      <c r="J160" s="79" t="s">
        <v>1753</v>
      </c>
      <c r="K160" s="79">
        <v>1</v>
      </c>
      <c r="L160" s="122">
        <v>44564</v>
      </c>
      <c r="M160" s="122">
        <v>44654</v>
      </c>
      <c r="N160" s="85">
        <f t="shared" si="52"/>
        <v>12.857142857142858</v>
      </c>
      <c r="O160" s="87" t="s">
        <v>1696</v>
      </c>
      <c r="P160" s="87">
        <v>1</v>
      </c>
      <c r="Q160" s="108">
        <f t="shared" si="53"/>
        <v>100</v>
      </c>
      <c r="R160" s="90">
        <f t="shared" si="54"/>
        <v>12.857142857142858</v>
      </c>
      <c r="S160" s="90">
        <f t="shared" si="55"/>
        <v>12.857142857142858</v>
      </c>
      <c r="T160" s="90">
        <f t="shared" si="56"/>
        <v>12.857142857142858</v>
      </c>
      <c r="U160" s="81"/>
      <c r="V160" s="91" t="str">
        <f t="shared" si="57"/>
        <v>CUMPLIDA</v>
      </c>
      <c r="W160" s="91" t="str">
        <f t="shared" si="58"/>
        <v>CUMPLIDO</v>
      </c>
      <c r="X160" s="79" t="s">
        <v>1780</v>
      </c>
      <c r="Y160" s="79" t="str">
        <f t="shared" si="48"/>
        <v>H16ACC1234</v>
      </c>
      <c r="Z160" s="92">
        <f t="shared" si="59"/>
        <v>1</v>
      </c>
      <c r="AA160" s="92" t="str">
        <f t="shared" si="49"/>
        <v>H16ACC1234 - 1</v>
      </c>
      <c r="AB160" s="76">
        <f t="shared" si="61"/>
        <v>5</v>
      </c>
      <c r="AC160" s="76">
        <f t="shared" si="62"/>
        <v>5</v>
      </c>
      <c r="AD160" s="76" t="str">
        <f t="shared" si="60"/>
        <v>H16ACC1234.</v>
      </c>
      <c r="AE160" s="76" t="str">
        <f t="shared" si="63"/>
        <v>H16ACC1234</v>
      </c>
      <c r="AF160" s="93"/>
      <c r="AG160" s="94"/>
      <c r="AH160" s="95"/>
    </row>
    <row r="161" spans="1:34" s="10" customFormat="1" ht="357" customHeight="1" x14ac:dyDescent="0.2">
      <c r="A161" s="79">
        <f>IF(ISBLANK(D161),"",COUNTA($D$2:D161))</f>
        <v>116</v>
      </c>
      <c r="B161" s="80">
        <f t="shared" si="65"/>
        <v>160</v>
      </c>
      <c r="C161" s="81"/>
      <c r="D161" s="87" t="s">
        <v>1730</v>
      </c>
      <c r="E161" s="80" t="s">
        <v>152</v>
      </c>
      <c r="F161" s="101" t="s">
        <v>1777</v>
      </c>
      <c r="G161" s="101" t="s">
        <v>1746</v>
      </c>
      <c r="H161" s="82" t="s">
        <v>1760</v>
      </c>
      <c r="I161" s="82" t="s">
        <v>1756</v>
      </c>
      <c r="J161" s="79" t="s">
        <v>1753</v>
      </c>
      <c r="K161" s="79">
        <v>1</v>
      </c>
      <c r="L161" s="122">
        <v>44564</v>
      </c>
      <c r="M161" s="122">
        <v>44654</v>
      </c>
      <c r="N161" s="85">
        <f t="shared" si="52"/>
        <v>12.857142857142858</v>
      </c>
      <c r="O161" s="87" t="s">
        <v>1696</v>
      </c>
      <c r="P161" s="87">
        <v>1</v>
      </c>
      <c r="Q161" s="108">
        <f t="shared" si="53"/>
        <v>100</v>
      </c>
      <c r="R161" s="90">
        <f t="shared" si="54"/>
        <v>12.857142857142858</v>
      </c>
      <c r="S161" s="90">
        <f t="shared" si="55"/>
        <v>12.857142857142858</v>
      </c>
      <c r="T161" s="90">
        <f t="shared" si="56"/>
        <v>12.857142857142858</v>
      </c>
      <c r="U161" s="81"/>
      <c r="V161" s="91" t="str">
        <f t="shared" si="57"/>
        <v>CUMPLIDA</v>
      </c>
      <c r="W161" s="91" t="str">
        <f t="shared" si="58"/>
        <v>CUMPLIDO</v>
      </c>
      <c r="X161" s="79" t="s">
        <v>1780</v>
      </c>
      <c r="Y161" s="79" t="str">
        <f t="shared" si="48"/>
        <v>H17ACC1234</v>
      </c>
      <c r="Z161" s="92">
        <f t="shared" si="59"/>
        <v>1</v>
      </c>
      <c r="AA161" s="92" t="str">
        <f t="shared" si="49"/>
        <v>H17ACC1234 - 1</v>
      </c>
      <c r="AB161" s="76">
        <f t="shared" si="61"/>
        <v>5</v>
      </c>
      <c r="AC161" s="76">
        <f t="shared" si="62"/>
        <v>5</v>
      </c>
      <c r="AD161" s="76" t="str">
        <f t="shared" si="60"/>
        <v>H17ACC1234.</v>
      </c>
      <c r="AE161" s="76" t="str">
        <f t="shared" si="63"/>
        <v>H17ACC1234</v>
      </c>
      <c r="AF161" s="93"/>
      <c r="AG161" s="94"/>
      <c r="AH161" s="95"/>
    </row>
    <row r="162" spans="1:34" s="10" customFormat="1" ht="357" customHeight="1" x14ac:dyDescent="0.2">
      <c r="A162" s="79">
        <f>IF(ISBLANK(D162),"",COUNTA($D$2:D162))</f>
        <v>117</v>
      </c>
      <c r="B162" s="80">
        <f t="shared" si="65"/>
        <v>161</v>
      </c>
      <c r="C162" s="81"/>
      <c r="D162" s="100" t="s">
        <v>1731</v>
      </c>
      <c r="E162" s="80" t="s">
        <v>152</v>
      </c>
      <c r="F162" s="101" t="s">
        <v>1778</v>
      </c>
      <c r="G162" s="101" t="s">
        <v>1747</v>
      </c>
      <c r="H162" s="82" t="s">
        <v>1760</v>
      </c>
      <c r="I162" s="82" t="s">
        <v>1756</v>
      </c>
      <c r="J162" s="79" t="s">
        <v>1753</v>
      </c>
      <c r="K162" s="79">
        <v>1</v>
      </c>
      <c r="L162" s="122">
        <v>44564</v>
      </c>
      <c r="M162" s="122">
        <v>44654</v>
      </c>
      <c r="N162" s="85">
        <f t="shared" si="52"/>
        <v>12.857142857142858</v>
      </c>
      <c r="O162" s="87" t="s">
        <v>1696</v>
      </c>
      <c r="P162" s="87">
        <v>1</v>
      </c>
      <c r="Q162" s="108">
        <f t="shared" si="53"/>
        <v>100</v>
      </c>
      <c r="R162" s="90">
        <f t="shared" si="54"/>
        <v>12.857142857142858</v>
      </c>
      <c r="S162" s="90">
        <f t="shared" si="55"/>
        <v>12.857142857142858</v>
      </c>
      <c r="T162" s="90">
        <f t="shared" si="56"/>
        <v>12.857142857142858</v>
      </c>
      <c r="U162" s="81"/>
      <c r="V162" s="91" t="str">
        <f t="shared" si="57"/>
        <v>CUMPLIDA</v>
      </c>
      <c r="W162" s="91" t="str">
        <f t="shared" si="58"/>
        <v>CUMPLIDO</v>
      </c>
      <c r="X162" s="79" t="s">
        <v>1780</v>
      </c>
      <c r="Y162" s="79" t="str">
        <f t="shared" si="48"/>
        <v>H18ACC1234</v>
      </c>
      <c r="Z162" s="92">
        <f t="shared" si="59"/>
        <v>1</v>
      </c>
      <c r="AA162" s="92" t="str">
        <f t="shared" si="49"/>
        <v>H18ACC1234 - 1</v>
      </c>
      <c r="AB162" s="76">
        <f t="shared" si="61"/>
        <v>5</v>
      </c>
      <c r="AC162" s="76">
        <f t="shared" si="62"/>
        <v>5</v>
      </c>
      <c r="AD162" s="76" t="str">
        <f t="shared" si="60"/>
        <v>H18ACC1234.</v>
      </c>
      <c r="AE162" s="76" t="str">
        <f t="shared" si="63"/>
        <v>H18ACC1234</v>
      </c>
      <c r="AF162" s="93"/>
      <c r="AG162" s="94"/>
      <c r="AH162" s="95"/>
    </row>
    <row r="163" spans="1:34" s="10" customFormat="1" ht="357" customHeight="1" x14ac:dyDescent="0.2">
      <c r="A163" s="79">
        <f>IF(ISBLANK(D163),"",COUNTA($D$2:D163))</f>
        <v>118</v>
      </c>
      <c r="B163" s="80">
        <f t="shared" si="65"/>
        <v>162</v>
      </c>
      <c r="C163" s="81"/>
      <c r="D163" s="100" t="s">
        <v>1732</v>
      </c>
      <c r="E163" s="80" t="s">
        <v>1443</v>
      </c>
      <c r="F163" s="101" t="s">
        <v>1762</v>
      </c>
      <c r="G163" s="101" t="s">
        <v>1748</v>
      </c>
      <c r="H163" s="82" t="s">
        <v>1761</v>
      </c>
      <c r="I163" s="82" t="s">
        <v>1752</v>
      </c>
      <c r="J163" s="79" t="s">
        <v>1753</v>
      </c>
      <c r="K163" s="79">
        <v>1</v>
      </c>
      <c r="L163" s="122">
        <v>44564</v>
      </c>
      <c r="M163" s="122">
        <v>44595</v>
      </c>
      <c r="N163" s="85">
        <f t="shared" si="52"/>
        <v>4.4285714285714288</v>
      </c>
      <c r="O163" s="87" t="s">
        <v>1696</v>
      </c>
      <c r="P163" s="87">
        <v>1</v>
      </c>
      <c r="Q163" s="108">
        <f t="shared" si="53"/>
        <v>100</v>
      </c>
      <c r="R163" s="90">
        <f t="shared" si="54"/>
        <v>4.4285714285714288</v>
      </c>
      <c r="S163" s="90">
        <f t="shared" si="55"/>
        <v>4.4285714285714288</v>
      </c>
      <c r="T163" s="90">
        <f t="shared" si="56"/>
        <v>4.4285714285714288</v>
      </c>
      <c r="U163" s="80" t="s">
        <v>1527</v>
      </c>
      <c r="V163" s="91" t="str">
        <f t="shared" si="57"/>
        <v>CUMPLIDA</v>
      </c>
      <c r="W163" s="91" t="str">
        <f t="shared" si="58"/>
        <v>CUMPLIDO</v>
      </c>
      <c r="X163" s="79" t="s">
        <v>1780</v>
      </c>
      <c r="Y163" s="79" t="str">
        <f t="shared" si="48"/>
        <v>H19ACC1234</v>
      </c>
      <c r="Z163" s="92">
        <f t="shared" si="59"/>
        <v>1</v>
      </c>
      <c r="AA163" s="92" t="str">
        <f t="shared" si="49"/>
        <v>H19ACC1234 - 1</v>
      </c>
      <c r="AB163" s="76">
        <f t="shared" si="61"/>
        <v>5</v>
      </c>
      <c r="AC163" s="76">
        <f t="shared" si="62"/>
        <v>5</v>
      </c>
      <c r="AD163" s="76" t="str">
        <f t="shared" si="60"/>
        <v>H19ACC1234.</v>
      </c>
      <c r="AE163" s="76" t="str">
        <f t="shared" si="63"/>
        <v>H19ACC1234</v>
      </c>
      <c r="AF163" s="93"/>
      <c r="AG163" s="94"/>
      <c r="AH163" s="95"/>
    </row>
    <row r="164" spans="1:34" s="10" customFormat="1" ht="357" customHeight="1" x14ac:dyDescent="0.2">
      <c r="A164" s="79">
        <f>IF(ISBLANK(D164),"",COUNTA($D$2:D164))</f>
        <v>119</v>
      </c>
      <c r="B164" s="80">
        <f t="shared" si="65"/>
        <v>163</v>
      </c>
      <c r="C164" s="81"/>
      <c r="D164" s="80" t="s">
        <v>711</v>
      </c>
      <c r="E164" s="80" t="s">
        <v>1656</v>
      </c>
      <c r="F164" s="101" t="s">
        <v>1785</v>
      </c>
      <c r="G164" s="101" t="s">
        <v>1561</v>
      </c>
      <c r="H164" s="105" t="s">
        <v>1562</v>
      </c>
      <c r="I164" s="105" t="s">
        <v>1563</v>
      </c>
      <c r="J164" s="87" t="s">
        <v>1050</v>
      </c>
      <c r="K164" s="87">
        <v>1</v>
      </c>
      <c r="L164" s="120">
        <v>44410</v>
      </c>
      <c r="M164" s="120">
        <v>44561</v>
      </c>
      <c r="N164" s="85">
        <f t="shared" ref="N164:N189" si="66">(+M164-L164)/7</f>
        <v>21.571428571428573</v>
      </c>
      <c r="O164" s="87" t="s">
        <v>331</v>
      </c>
      <c r="P164" s="87">
        <v>0.7</v>
      </c>
      <c r="Q164" s="108">
        <f t="shared" si="53"/>
        <v>70</v>
      </c>
      <c r="R164" s="90">
        <f t="shared" si="54"/>
        <v>15.1</v>
      </c>
      <c r="S164" s="90">
        <f t="shared" si="55"/>
        <v>15.1</v>
      </c>
      <c r="T164" s="90">
        <f t="shared" si="56"/>
        <v>21.571428571428573</v>
      </c>
      <c r="U164" s="81"/>
      <c r="V164" s="91" t="str">
        <f t="shared" si="57"/>
        <v>VENCIDA</v>
      </c>
      <c r="W164" s="91" t="str">
        <f t="shared" si="58"/>
        <v>VENCIDO</v>
      </c>
      <c r="X164" s="80" t="s">
        <v>1556</v>
      </c>
      <c r="Y164" s="79" t="str">
        <f t="shared" si="48"/>
        <v>H1AF2020</v>
      </c>
      <c r="Z164" s="92">
        <f t="shared" si="59"/>
        <v>1</v>
      </c>
      <c r="AA164" s="92" t="str">
        <f t="shared" si="49"/>
        <v>H1AF2020 - 1</v>
      </c>
      <c r="AB164" s="76">
        <f t="shared" si="61"/>
        <v>1</v>
      </c>
      <c r="AC164" s="76">
        <f t="shared" si="62"/>
        <v>1</v>
      </c>
      <c r="AD164" s="76" t="str">
        <f t="shared" si="60"/>
        <v>H1AF2020.</v>
      </c>
      <c r="AE164" s="76" t="str">
        <f t="shared" si="63"/>
        <v>H1AF2020</v>
      </c>
      <c r="AF164" s="93"/>
      <c r="AG164" s="94"/>
      <c r="AH164" s="95"/>
    </row>
    <row r="165" spans="1:34" s="10" customFormat="1" ht="357" customHeight="1" x14ac:dyDescent="0.2">
      <c r="A165" s="79" t="str">
        <f>IF(ISBLANK(D165),"",COUNTA($D$2:D165))</f>
        <v/>
      </c>
      <c r="B165" s="80">
        <f t="shared" si="65"/>
        <v>164</v>
      </c>
      <c r="C165" s="81"/>
      <c r="D165" s="80"/>
      <c r="E165" s="80" t="s">
        <v>1655</v>
      </c>
      <c r="F165" s="101" t="s">
        <v>1786</v>
      </c>
      <c r="G165" s="101" t="s">
        <v>1561</v>
      </c>
      <c r="H165" s="105" t="s">
        <v>1564</v>
      </c>
      <c r="I165" s="105" t="s">
        <v>1565</v>
      </c>
      <c r="J165" s="87" t="s">
        <v>1566</v>
      </c>
      <c r="K165" s="87">
        <v>1</v>
      </c>
      <c r="L165" s="120">
        <v>44410</v>
      </c>
      <c r="M165" s="120">
        <v>44561</v>
      </c>
      <c r="N165" s="85">
        <f t="shared" si="66"/>
        <v>21.571428571428573</v>
      </c>
      <c r="O165" s="87" t="s">
        <v>1691</v>
      </c>
      <c r="P165" s="87">
        <v>1</v>
      </c>
      <c r="Q165" s="108">
        <f t="shared" si="53"/>
        <v>100</v>
      </c>
      <c r="R165" s="90">
        <f t="shared" si="54"/>
        <v>21.571428571428573</v>
      </c>
      <c r="S165" s="90">
        <f t="shared" si="55"/>
        <v>21.571428571428573</v>
      </c>
      <c r="T165" s="90">
        <f t="shared" si="56"/>
        <v>21.571428571428573</v>
      </c>
      <c r="U165" s="81"/>
      <c r="V165" s="91" t="str">
        <f t="shared" si="57"/>
        <v>CUMPLIDA</v>
      </c>
      <c r="W165" s="91" t="str">
        <f t="shared" si="58"/>
        <v/>
      </c>
      <c r="X165" s="80" t="s">
        <v>1556</v>
      </c>
      <c r="Y165" s="79" t="str">
        <f t="shared" si="48"/>
        <v>H1AF2020</v>
      </c>
      <c r="Z165" s="92">
        <f t="shared" si="59"/>
        <v>2</v>
      </c>
      <c r="AA165" s="92" t="str">
        <f t="shared" si="49"/>
        <v>H1AF2020 - 2</v>
      </c>
      <c r="AB165" s="76">
        <f t="shared" si="61"/>
        <v>5</v>
      </c>
      <c r="AC165" s="76">
        <f t="shared" si="62"/>
        <v>5</v>
      </c>
      <c r="AD165" s="76" t="str">
        <f t="shared" si="60"/>
        <v>H1AF2020.</v>
      </c>
      <c r="AE165" s="76" t="str">
        <f t="shared" si="63"/>
        <v>H1AF2020</v>
      </c>
      <c r="AF165" s="93"/>
      <c r="AG165" s="94"/>
      <c r="AH165" s="95"/>
    </row>
    <row r="166" spans="1:34" s="10" customFormat="1" ht="357" customHeight="1" x14ac:dyDescent="0.2">
      <c r="A166" s="79">
        <f>IF(ISBLANK(D166),"",COUNTA($D$2:D166))</f>
        <v>120</v>
      </c>
      <c r="B166" s="80">
        <f t="shared" si="65"/>
        <v>165</v>
      </c>
      <c r="C166" s="81"/>
      <c r="D166" s="80" t="s">
        <v>1260</v>
      </c>
      <c r="E166" s="80" t="s">
        <v>1656</v>
      </c>
      <c r="F166" s="101" t="s">
        <v>1787</v>
      </c>
      <c r="G166" s="101" t="s">
        <v>1567</v>
      </c>
      <c r="H166" s="101" t="s">
        <v>1568</v>
      </c>
      <c r="I166" s="87" t="s">
        <v>1242</v>
      </c>
      <c r="J166" s="87" t="s">
        <v>1569</v>
      </c>
      <c r="K166" s="87">
        <v>1</v>
      </c>
      <c r="L166" s="120">
        <v>44410</v>
      </c>
      <c r="M166" s="120">
        <v>44530</v>
      </c>
      <c r="N166" s="85">
        <f t="shared" si="66"/>
        <v>17.142857142857142</v>
      </c>
      <c r="O166" s="87" t="s">
        <v>1247</v>
      </c>
      <c r="P166" s="87">
        <v>1</v>
      </c>
      <c r="Q166" s="108">
        <f t="shared" si="53"/>
        <v>100</v>
      </c>
      <c r="R166" s="90">
        <f t="shared" si="54"/>
        <v>17.142857142857142</v>
      </c>
      <c r="S166" s="90">
        <f t="shared" si="55"/>
        <v>17.142857142857142</v>
      </c>
      <c r="T166" s="90">
        <f t="shared" si="56"/>
        <v>17.142857142857142</v>
      </c>
      <c r="U166" s="81"/>
      <c r="V166" s="91" t="str">
        <f t="shared" si="57"/>
        <v>CUMPLIDA</v>
      </c>
      <c r="W166" s="91" t="str">
        <f t="shared" si="58"/>
        <v>CUMPLIDO</v>
      </c>
      <c r="X166" s="80" t="s">
        <v>1556</v>
      </c>
      <c r="Y166" s="79" t="str">
        <f t="shared" si="48"/>
        <v>H2AF2020</v>
      </c>
      <c r="Z166" s="92">
        <f t="shared" si="59"/>
        <v>1</v>
      </c>
      <c r="AA166" s="92" t="str">
        <f t="shared" si="49"/>
        <v>H2AF2020 - 1</v>
      </c>
      <c r="AB166" s="76">
        <f t="shared" si="61"/>
        <v>5</v>
      </c>
      <c r="AC166" s="76">
        <f t="shared" si="62"/>
        <v>5</v>
      </c>
      <c r="AD166" s="76" t="str">
        <f t="shared" si="60"/>
        <v>H2AF2020.</v>
      </c>
      <c r="AE166" s="76" t="str">
        <f t="shared" si="63"/>
        <v>H2AF2020</v>
      </c>
      <c r="AF166" s="93"/>
      <c r="AG166" s="94"/>
      <c r="AH166" s="95"/>
    </row>
    <row r="167" spans="1:34" s="10" customFormat="1" ht="357" customHeight="1" x14ac:dyDescent="0.2">
      <c r="A167" s="79">
        <f>IF(ISBLANK(D167),"",COUNTA($D$2:D167))</f>
        <v>121</v>
      </c>
      <c r="B167" s="80">
        <f t="shared" si="65"/>
        <v>166</v>
      </c>
      <c r="C167" s="81"/>
      <c r="D167" s="80" t="s">
        <v>1260</v>
      </c>
      <c r="E167" s="80" t="s">
        <v>1657</v>
      </c>
      <c r="F167" s="101" t="s">
        <v>1788</v>
      </c>
      <c r="G167" s="101" t="s">
        <v>1570</v>
      </c>
      <c r="H167" s="101" t="s">
        <v>1571</v>
      </c>
      <c r="I167" s="87" t="s">
        <v>1242</v>
      </c>
      <c r="J167" s="87" t="s">
        <v>1569</v>
      </c>
      <c r="K167" s="87">
        <v>1</v>
      </c>
      <c r="L167" s="120">
        <v>44410</v>
      </c>
      <c r="M167" s="120">
        <v>44530</v>
      </c>
      <c r="N167" s="85">
        <f t="shared" si="66"/>
        <v>17.142857142857142</v>
      </c>
      <c r="O167" s="87" t="s">
        <v>1247</v>
      </c>
      <c r="P167" s="87">
        <v>1</v>
      </c>
      <c r="Q167" s="108">
        <f t="shared" si="53"/>
        <v>100</v>
      </c>
      <c r="R167" s="90">
        <f t="shared" si="54"/>
        <v>17.142857142857142</v>
      </c>
      <c r="S167" s="90">
        <f t="shared" si="55"/>
        <v>17.142857142857142</v>
      </c>
      <c r="T167" s="90">
        <f t="shared" si="56"/>
        <v>17.142857142857142</v>
      </c>
      <c r="U167" s="81"/>
      <c r="V167" s="91" t="str">
        <f t="shared" si="57"/>
        <v>CUMPLIDA</v>
      </c>
      <c r="W167" s="91" t="str">
        <f t="shared" si="58"/>
        <v>CUMPLIDO</v>
      </c>
      <c r="X167" s="80" t="s">
        <v>1556</v>
      </c>
      <c r="Y167" s="79" t="str">
        <f t="shared" si="48"/>
        <v>H3AF2020</v>
      </c>
      <c r="Z167" s="92">
        <f t="shared" si="59"/>
        <v>1</v>
      </c>
      <c r="AA167" s="92" t="str">
        <f t="shared" si="49"/>
        <v>H3AF2020 - 1</v>
      </c>
      <c r="AB167" s="76">
        <f t="shared" si="61"/>
        <v>5</v>
      </c>
      <c r="AC167" s="76">
        <f t="shared" si="62"/>
        <v>5</v>
      </c>
      <c r="AD167" s="76" t="str">
        <f t="shared" si="60"/>
        <v>H3AF2020.</v>
      </c>
      <c r="AE167" s="76" t="str">
        <f t="shared" si="63"/>
        <v>H3AF2020</v>
      </c>
      <c r="AF167" s="93"/>
      <c r="AG167" s="94"/>
      <c r="AH167" s="95"/>
    </row>
    <row r="168" spans="1:34" s="10" customFormat="1" ht="357" customHeight="1" x14ac:dyDescent="0.2">
      <c r="A168" s="79">
        <f>IF(ISBLANK(D168),"",COUNTA($D$2:D168))</f>
        <v>122</v>
      </c>
      <c r="B168" s="80">
        <f t="shared" si="65"/>
        <v>167</v>
      </c>
      <c r="C168" s="81"/>
      <c r="D168" s="80" t="s">
        <v>710</v>
      </c>
      <c r="E168" s="80" t="s">
        <v>1246</v>
      </c>
      <c r="F168" s="101" t="s">
        <v>1789</v>
      </c>
      <c r="G168" s="101" t="s">
        <v>1572</v>
      </c>
      <c r="H168" s="105" t="s">
        <v>1573</v>
      </c>
      <c r="I168" s="105" t="s">
        <v>1574</v>
      </c>
      <c r="J168" s="87" t="s">
        <v>1659</v>
      </c>
      <c r="K168" s="87">
        <v>1</v>
      </c>
      <c r="L168" s="120">
        <v>44410</v>
      </c>
      <c r="M168" s="120">
        <v>44561</v>
      </c>
      <c r="N168" s="85">
        <f t="shared" si="66"/>
        <v>21.571428571428573</v>
      </c>
      <c r="O168" s="87" t="s">
        <v>1247</v>
      </c>
      <c r="P168" s="87">
        <v>1</v>
      </c>
      <c r="Q168" s="108">
        <f t="shared" si="53"/>
        <v>100</v>
      </c>
      <c r="R168" s="90">
        <f t="shared" si="54"/>
        <v>21.571428571428573</v>
      </c>
      <c r="S168" s="90">
        <f t="shared" si="55"/>
        <v>21.571428571428573</v>
      </c>
      <c r="T168" s="90">
        <f t="shared" si="56"/>
        <v>21.571428571428573</v>
      </c>
      <c r="U168" s="81"/>
      <c r="V168" s="91" t="str">
        <f t="shared" si="57"/>
        <v>CUMPLIDA</v>
      </c>
      <c r="W168" s="91" t="str">
        <f t="shared" si="58"/>
        <v>CUMPLIDO</v>
      </c>
      <c r="X168" s="80" t="s">
        <v>1556</v>
      </c>
      <c r="Y168" s="79" t="str">
        <f t="shared" si="48"/>
        <v>H4AF2020</v>
      </c>
      <c r="Z168" s="92">
        <f t="shared" si="59"/>
        <v>1</v>
      </c>
      <c r="AA168" s="92" t="str">
        <f t="shared" si="49"/>
        <v>H4AF2020 - 1</v>
      </c>
      <c r="AB168" s="76">
        <f t="shared" si="61"/>
        <v>5</v>
      </c>
      <c r="AC168" s="76">
        <f t="shared" si="62"/>
        <v>5</v>
      </c>
      <c r="AD168" s="76" t="str">
        <f t="shared" si="60"/>
        <v>H4AF2020.</v>
      </c>
      <c r="AE168" s="76" t="str">
        <f t="shared" si="63"/>
        <v>H4AF2020</v>
      </c>
      <c r="AF168" s="93"/>
      <c r="AG168" s="94"/>
      <c r="AH168" s="95"/>
    </row>
    <row r="169" spans="1:34" s="10" customFormat="1" ht="357" customHeight="1" x14ac:dyDescent="0.2">
      <c r="A169" s="79" t="str">
        <f>IF(ISBLANK(D169),"",COUNTA($D$2:D169))</f>
        <v/>
      </c>
      <c r="B169" s="80">
        <f t="shared" si="65"/>
        <v>168</v>
      </c>
      <c r="C169" s="81"/>
      <c r="D169" s="80"/>
      <c r="E169" s="80" t="s">
        <v>1246</v>
      </c>
      <c r="F169" s="101" t="s">
        <v>1790</v>
      </c>
      <c r="G169" s="101" t="s">
        <v>1572</v>
      </c>
      <c r="H169" s="105" t="s">
        <v>1575</v>
      </c>
      <c r="I169" s="105" t="s">
        <v>1660</v>
      </c>
      <c r="J169" s="87" t="s">
        <v>1576</v>
      </c>
      <c r="K169" s="87">
        <v>1</v>
      </c>
      <c r="L169" s="120">
        <v>44410</v>
      </c>
      <c r="M169" s="120">
        <v>44561</v>
      </c>
      <c r="N169" s="85">
        <f t="shared" si="66"/>
        <v>21.571428571428573</v>
      </c>
      <c r="O169" s="87" t="s">
        <v>1247</v>
      </c>
      <c r="P169" s="87">
        <v>1</v>
      </c>
      <c r="Q169" s="108">
        <f t="shared" si="53"/>
        <v>100</v>
      </c>
      <c r="R169" s="90">
        <f t="shared" si="54"/>
        <v>21.571428571428573</v>
      </c>
      <c r="S169" s="90">
        <f t="shared" si="55"/>
        <v>21.571428571428573</v>
      </c>
      <c r="T169" s="90">
        <f t="shared" si="56"/>
        <v>21.571428571428573</v>
      </c>
      <c r="U169" s="81"/>
      <c r="V169" s="91" t="str">
        <f t="shared" si="57"/>
        <v>CUMPLIDA</v>
      </c>
      <c r="W169" s="91" t="str">
        <f t="shared" si="58"/>
        <v/>
      </c>
      <c r="X169" s="80" t="s">
        <v>1556</v>
      </c>
      <c r="Y169" s="79" t="str">
        <f t="shared" si="48"/>
        <v>H4AF2020</v>
      </c>
      <c r="Z169" s="92">
        <f t="shared" si="59"/>
        <v>2</v>
      </c>
      <c r="AA169" s="92" t="str">
        <f t="shared" si="49"/>
        <v>H4AF2020 - 2</v>
      </c>
      <c r="AB169" s="76">
        <f t="shared" si="61"/>
        <v>5</v>
      </c>
      <c r="AC169" s="76">
        <f t="shared" si="62"/>
        <v>5</v>
      </c>
      <c r="AD169" s="76" t="str">
        <f t="shared" si="60"/>
        <v>H4AF2020.</v>
      </c>
      <c r="AE169" s="76" t="str">
        <f t="shared" si="63"/>
        <v>H4AF2020</v>
      </c>
      <c r="AF169" s="93"/>
      <c r="AG169" s="94"/>
      <c r="AH169" s="95"/>
    </row>
    <row r="170" spans="1:34" s="10" customFormat="1" ht="357" customHeight="1" x14ac:dyDescent="0.2">
      <c r="A170" s="79">
        <f>IF(ISBLANK(D170),"",COUNTA($D$2:D170))</f>
        <v>123</v>
      </c>
      <c r="B170" s="80">
        <f t="shared" si="65"/>
        <v>169</v>
      </c>
      <c r="C170" s="81"/>
      <c r="D170" s="80" t="s">
        <v>711</v>
      </c>
      <c r="E170" s="80" t="s">
        <v>1241</v>
      </c>
      <c r="F170" s="101" t="s">
        <v>1791</v>
      </c>
      <c r="G170" s="101" t="s">
        <v>1577</v>
      </c>
      <c r="H170" s="105" t="s">
        <v>1578</v>
      </c>
      <c r="I170" s="105" t="s">
        <v>1579</v>
      </c>
      <c r="J170" s="87" t="s">
        <v>1580</v>
      </c>
      <c r="K170" s="87">
        <v>1</v>
      </c>
      <c r="L170" s="120">
        <v>44410</v>
      </c>
      <c r="M170" s="120">
        <v>44530</v>
      </c>
      <c r="N170" s="85">
        <f t="shared" si="66"/>
        <v>17.142857142857142</v>
      </c>
      <c r="O170" s="87" t="s">
        <v>2027</v>
      </c>
      <c r="P170" s="87">
        <v>0.5</v>
      </c>
      <c r="Q170" s="108">
        <f t="shared" si="53"/>
        <v>50</v>
      </c>
      <c r="R170" s="90">
        <f t="shared" si="54"/>
        <v>8.5714285714285712</v>
      </c>
      <c r="S170" s="90">
        <f t="shared" si="55"/>
        <v>8.5714285714285712</v>
      </c>
      <c r="T170" s="90">
        <f t="shared" si="56"/>
        <v>17.142857142857142</v>
      </c>
      <c r="U170" s="81"/>
      <c r="V170" s="91" t="str">
        <f t="shared" si="57"/>
        <v>VENCIDA</v>
      </c>
      <c r="W170" s="91" t="str">
        <f t="shared" si="58"/>
        <v>VENCIDO</v>
      </c>
      <c r="X170" s="80" t="s">
        <v>1556</v>
      </c>
      <c r="Y170" s="79" t="str">
        <f t="shared" si="48"/>
        <v>H5AF2020</v>
      </c>
      <c r="Z170" s="92">
        <f t="shared" si="59"/>
        <v>1</v>
      </c>
      <c r="AA170" s="92" t="str">
        <f t="shared" si="49"/>
        <v>H5AF2020 - 1</v>
      </c>
      <c r="AB170" s="76">
        <f t="shared" si="61"/>
        <v>1</v>
      </c>
      <c r="AC170" s="76">
        <f t="shared" si="62"/>
        <v>1</v>
      </c>
      <c r="AD170" s="76" t="str">
        <f t="shared" si="60"/>
        <v>H5AF2020.</v>
      </c>
      <c r="AE170" s="76" t="str">
        <f t="shared" si="63"/>
        <v>H5AF2020</v>
      </c>
      <c r="AF170" s="93"/>
      <c r="AG170" s="94"/>
      <c r="AH170" s="95"/>
    </row>
    <row r="171" spans="1:34" s="10" customFormat="1" ht="357" customHeight="1" x14ac:dyDescent="0.2">
      <c r="A171" s="79">
        <f>IF(ISBLANK(D171),"",COUNTA($D$2:D171))</f>
        <v>124</v>
      </c>
      <c r="B171" s="80">
        <f t="shared" si="65"/>
        <v>170</v>
      </c>
      <c r="C171" s="81"/>
      <c r="D171" s="80" t="s">
        <v>711</v>
      </c>
      <c r="E171" s="80" t="s">
        <v>1246</v>
      </c>
      <c r="F171" s="101" t="s">
        <v>1792</v>
      </c>
      <c r="G171" s="101" t="s">
        <v>1581</v>
      </c>
      <c r="H171" s="105" t="s">
        <v>1582</v>
      </c>
      <c r="I171" s="105" t="s">
        <v>1582</v>
      </c>
      <c r="J171" s="87" t="s">
        <v>1569</v>
      </c>
      <c r="K171" s="87">
        <v>1</v>
      </c>
      <c r="L171" s="120">
        <v>44410</v>
      </c>
      <c r="M171" s="120">
        <v>44561</v>
      </c>
      <c r="N171" s="85">
        <f t="shared" si="66"/>
        <v>21.571428571428573</v>
      </c>
      <c r="O171" s="87" t="s">
        <v>1247</v>
      </c>
      <c r="P171" s="87">
        <v>1</v>
      </c>
      <c r="Q171" s="108">
        <f t="shared" si="53"/>
        <v>100</v>
      </c>
      <c r="R171" s="90">
        <f t="shared" si="54"/>
        <v>21.571428571428573</v>
      </c>
      <c r="S171" s="90">
        <f t="shared" si="55"/>
        <v>21.571428571428573</v>
      </c>
      <c r="T171" s="90">
        <f t="shared" si="56"/>
        <v>21.571428571428573</v>
      </c>
      <c r="U171" s="81"/>
      <c r="V171" s="91" t="str">
        <f t="shared" si="57"/>
        <v>CUMPLIDA</v>
      </c>
      <c r="W171" s="91" t="str">
        <f t="shared" si="58"/>
        <v>CUMPLIDO</v>
      </c>
      <c r="X171" s="80" t="s">
        <v>1556</v>
      </c>
      <c r="Y171" s="79" t="str">
        <f t="shared" si="48"/>
        <v>H6AF2020</v>
      </c>
      <c r="Z171" s="92">
        <f t="shared" si="59"/>
        <v>1</v>
      </c>
      <c r="AA171" s="92" t="str">
        <f t="shared" si="49"/>
        <v>H6AF2020 - 1</v>
      </c>
      <c r="AB171" s="76">
        <f t="shared" si="61"/>
        <v>5</v>
      </c>
      <c r="AC171" s="76">
        <f t="shared" si="62"/>
        <v>5</v>
      </c>
      <c r="AD171" s="76" t="str">
        <f t="shared" si="60"/>
        <v>H6AF2020.</v>
      </c>
      <c r="AE171" s="76" t="str">
        <f t="shared" si="63"/>
        <v>H6AF2020</v>
      </c>
      <c r="AF171" s="93"/>
      <c r="AG171" s="94"/>
      <c r="AH171" s="95"/>
    </row>
    <row r="172" spans="1:34" s="10" customFormat="1" ht="357" customHeight="1" x14ac:dyDescent="0.2">
      <c r="A172" s="79">
        <f>IF(ISBLANK(D172),"",COUNTA($D$2:D172))</f>
        <v>125</v>
      </c>
      <c r="B172" s="80">
        <f t="shared" si="65"/>
        <v>171</v>
      </c>
      <c r="C172" s="81"/>
      <c r="D172" s="80" t="s">
        <v>711</v>
      </c>
      <c r="E172" s="80" t="s">
        <v>1246</v>
      </c>
      <c r="F172" s="101" t="s">
        <v>1793</v>
      </c>
      <c r="G172" s="101" t="s">
        <v>1583</v>
      </c>
      <c r="H172" s="105" t="s">
        <v>1582</v>
      </c>
      <c r="I172" s="105" t="s">
        <v>1582</v>
      </c>
      <c r="J172" s="87" t="s">
        <v>1569</v>
      </c>
      <c r="K172" s="87">
        <v>1</v>
      </c>
      <c r="L172" s="120">
        <v>44410</v>
      </c>
      <c r="M172" s="120">
        <v>44561</v>
      </c>
      <c r="N172" s="85">
        <f t="shared" si="66"/>
        <v>21.571428571428573</v>
      </c>
      <c r="O172" s="87" t="s">
        <v>1247</v>
      </c>
      <c r="P172" s="87">
        <v>1</v>
      </c>
      <c r="Q172" s="108">
        <f t="shared" si="53"/>
        <v>100</v>
      </c>
      <c r="R172" s="90">
        <f t="shared" si="54"/>
        <v>21.571428571428573</v>
      </c>
      <c r="S172" s="90">
        <f t="shared" si="55"/>
        <v>21.571428571428573</v>
      </c>
      <c r="T172" s="90">
        <f t="shared" si="56"/>
        <v>21.571428571428573</v>
      </c>
      <c r="U172" s="81"/>
      <c r="V172" s="91" t="str">
        <f t="shared" si="57"/>
        <v>CUMPLIDA</v>
      </c>
      <c r="W172" s="91" t="str">
        <f t="shared" si="58"/>
        <v>CUMPLIDO</v>
      </c>
      <c r="X172" s="80" t="s">
        <v>1556</v>
      </c>
      <c r="Y172" s="79" t="str">
        <f t="shared" si="48"/>
        <v>H7AF2020</v>
      </c>
      <c r="Z172" s="92">
        <f t="shared" si="59"/>
        <v>1</v>
      </c>
      <c r="AA172" s="92" t="str">
        <f t="shared" si="49"/>
        <v>H7AF2020 - 1</v>
      </c>
      <c r="AB172" s="76">
        <f t="shared" si="61"/>
        <v>5</v>
      </c>
      <c r="AC172" s="76">
        <f t="shared" si="62"/>
        <v>5</v>
      </c>
      <c r="AD172" s="76" t="str">
        <f t="shared" si="60"/>
        <v>H7AF2020.</v>
      </c>
      <c r="AE172" s="76" t="str">
        <f t="shared" si="63"/>
        <v>H7AF2020</v>
      </c>
      <c r="AF172" s="93"/>
      <c r="AG172" s="94"/>
      <c r="AH172" s="95"/>
    </row>
    <row r="173" spans="1:34" s="10" customFormat="1" ht="357" customHeight="1" x14ac:dyDescent="0.2">
      <c r="A173" s="79">
        <f>IF(ISBLANK(D173),"",COUNTA($D$2:D173))</f>
        <v>126</v>
      </c>
      <c r="B173" s="80">
        <f t="shared" si="65"/>
        <v>172</v>
      </c>
      <c r="C173" s="81"/>
      <c r="D173" s="80" t="s">
        <v>1557</v>
      </c>
      <c r="E173" s="80" t="s">
        <v>1241</v>
      </c>
      <c r="F173" s="101" t="s">
        <v>1794</v>
      </c>
      <c r="G173" s="101" t="s">
        <v>1584</v>
      </c>
      <c r="H173" s="105" t="s">
        <v>1585</v>
      </c>
      <c r="I173" s="105" t="s">
        <v>1585</v>
      </c>
      <c r="J173" s="87" t="s">
        <v>1586</v>
      </c>
      <c r="K173" s="87">
        <v>1</v>
      </c>
      <c r="L173" s="120">
        <v>44407</v>
      </c>
      <c r="M173" s="120">
        <v>44772</v>
      </c>
      <c r="N173" s="85">
        <f t="shared" si="66"/>
        <v>52.142857142857146</v>
      </c>
      <c r="O173" s="87" t="s">
        <v>1692</v>
      </c>
      <c r="P173" s="87">
        <v>1</v>
      </c>
      <c r="Q173" s="108">
        <f t="shared" si="53"/>
        <v>100</v>
      </c>
      <c r="R173" s="90">
        <f t="shared" si="54"/>
        <v>52.142857142857146</v>
      </c>
      <c r="S173" s="90">
        <f t="shared" si="55"/>
        <v>52.142857142857146</v>
      </c>
      <c r="T173" s="90">
        <f t="shared" si="56"/>
        <v>52.142857142857146</v>
      </c>
      <c r="U173" s="81"/>
      <c r="V173" s="91" t="str">
        <f t="shared" si="57"/>
        <v>CUMPLIDA</v>
      </c>
      <c r="W173" s="91" t="str">
        <f t="shared" si="58"/>
        <v>CUMPLIDO</v>
      </c>
      <c r="X173" s="80" t="s">
        <v>1556</v>
      </c>
      <c r="Y173" s="79" t="str">
        <f t="shared" si="48"/>
        <v>H8AF2020</v>
      </c>
      <c r="Z173" s="92">
        <f t="shared" si="59"/>
        <v>1</v>
      </c>
      <c r="AA173" s="92" t="str">
        <f t="shared" si="49"/>
        <v>H8AF2020 - 1</v>
      </c>
      <c r="AB173" s="76">
        <f t="shared" si="61"/>
        <v>5</v>
      </c>
      <c r="AC173" s="76">
        <f t="shared" si="62"/>
        <v>5</v>
      </c>
      <c r="AD173" s="76" t="str">
        <f t="shared" si="60"/>
        <v>H8AF2020.</v>
      </c>
      <c r="AE173" s="76" t="str">
        <f t="shared" si="63"/>
        <v>H8AF2020</v>
      </c>
      <c r="AF173" s="93"/>
      <c r="AG173" s="94"/>
      <c r="AH173" s="95"/>
    </row>
    <row r="174" spans="1:34" s="10" customFormat="1" ht="357" customHeight="1" x14ac:dyDescent="0.2">
      <c r="A174" s="79">
        <f>IF(ISBLANK(D174),"",COUNTA($D$2:D174))</f>
        <v>127</v>
      </c>
      <c r="B174" s="80">
        <f t="shared" si="65"/>
        <v>173</v>
      </c>
      <c r="C174" s="81"/>
      <c r="D174" s="80" t="s">
        <v>1558</v>
      </c>
      <c r="E174" s="80" t="s">
        <v>1241</v>
      </c>
      <c r="F174" s="101" t="s">
        <v>1795</v>
      </c>
      <c r="G174" s="101" t="s">
        <v>1587</v>
      </c>
      <c r="H174" s="105" t="s">
        <v>1585</v>
      </c>
      <c r="I174" s="105" t="s">
        <v>1585</v>
      </c>
      <c r="J174" s="87" t="s">
        <v>1586</v>
      </c>
      <c r="K174" s="87">
        <v>1</v>
      </c>
      <c r="L174" s="120">
        <v>44407</v>
      </c>
      <c r="M174" s="120">
        <v>44772</v>
      </c>
      <c r="N174" s="85">
        <f t="shared" si="66"/>
        <v>52.142857142857146</v>
      </c>
      <c r="O174" s="87" t="s">
        <v>1692</v>
      </c>
      <c r="P174" s="87">
        <v>1</v>
      </c>
      <c r="Q174" s="108">
        <f t="shared" si="53"/>
        <v>100</v>
      </c>
      <c r="R174" s="90">
        <f t="shared" si="54"/>
        <v>52.142857142857146</v>
      </c>
      <c r="S174" s="90">
        <f t="shared" si="55"/>
        <v>52.142857142857146</v>
      </c>
      <c r="T174" s="90">
        <f t="shared" si="56"/>
        <v>52.142857142857146</v>
      </c>
      <c r="U174" s="81"/>
      <c r="V174" s="91" t="str">
        <f t="shared" si="57"/>
        <v>CUMPLIDA</v>
      </c>
      <c r="W174" s="91" t="str">
        <f t="shared" si="58"/>
        <v>CUMPLIDO</v>
      </c>
      <c r="X174" s="80" t="s">
        <v>1556</v>
      </c>
      <c r="Y174" s="79" t="str">
        <f t="shared" si="48"/>
        <v>H9AF2020</v>
      </c>
      <c r="Z174" s="92">
        <f t="shared" si="59"/>
        <v>1</v>
      </c>
      <c r="AA174" s="92" t="str">
        <f t="shared" si="49"/>
        <v>H9AF2020 - 1</v>
      </c>
      <c r="AB174" s="76">
        <f t="shared" si="61"/>
        <v>5</v>
      </c>
      <c r="AC174" s="76">
        <f t="shared" si="62"/>
        <v>5</v>
      </c>
      <c r="AD174" s="76" t="str">
        <f t="shared" si="60"/>
        <v>H9AF2020.</v>
      </c>
      <c r="AE174" s="76" t="str">
        <f t="shared" si="63"/>
        <v>H9AF2020</v>
      </c>
      <c r="AF174" s="93"/>
      <c r="AG174" s="94"/>
      <c r="AH174" s="95"/>
    </row>
    <row r="175" spans="1:34" s="10" customFormat="1" ht="357" customHeight="1" x14ac:dyDescent="0.2">
      <c r="A175" s="79">
        <f>IF(ISBLANK(D175),"",COUNTA($D$2:D175))</f>
        <v>128</v>
      </c>
      <c r="B175" s="80">
        <f t="shared" si="65"/>
        <v>174</v>
      </c>
      <c r="C175" s="81"/>
      <c r="D175" s="80" t="s">
        <v>711</v>
      </c>
      <c r="E175" s="80" t="s">
        <v>1264</v>
      </c>
      <c r="F175" s="101" t="s">
        <v>1796</v>
      </c>
      <c r="G175" s="101" t="s">
        <v>1588</v>
      </c>
      <c r="H175" s="105" t="s">
        <v>1589</v>
      </c>
      <c r="I175" s="105" t="s">
        <v>1590</v>
      </c>
      <c r="J175" s="105" t="s">
        <v>1591</v>
      </c>
      <c r="K175" s="87">
        <v>1</v>
      </c>
      <c r="L175" s="120">
        <v>44409</v>
      </c>
      <c r="M175" s="120">
        <v>44561</v>
      </c>
      <c r="N175" s="85">
        <f t="shared" si="66"/>
        <v>21.714285714285715</v>
      </c>
      <c r="O175" s="87" t="s">
        <v>1690</v>
      </c>
      <c r="P175" s="87">
        <v>0</v>
      </c>
      <c r="Q175" s="108">
        <f t="shared" si="53"/>
        <v>0</v>
      </c>
      <c r="R175" s="90">
        <f t="shared" si="54"/>
        <v>0</v>
      </c>
      <c r="S175" s="90">
        <f t="shared" si="55"/>
        <v>0</v>
      </c>
      <c r="T175" s="90">
        <f t="shared" si="56"/>
        <v>21.714285714285715</v>
      </c>
      <c r="U175" s="81"/>
      <c r="V175" s="91" t="str">
        <f t="shared" si="57"/>
        <v>VENCIDA</v>
      </c>
      <c r="W175" s="91" t="str">
        <f t="shared" si="58"/>
        <v>VENCIDO</v>
      </c>
      <c r="X175" s="80" t="s">
        <v>1556</v>
      </c>
      <c r="Y175" s="79" t="str">
        <f t="shared" si="48"/>
        <v>H10AF2020</v>
      </c>
      <c r="Z175" s="92">
        <f t="shared" si="59"/>
        <v>1</v>
      </c>
      <c r="AA175" s="92" t="str">
        <f t="shared" si="49"/>
        <v>H10AF2020 - 1</v>
      </c>
      <c r="AB175" s="76">
        <f t="shared" si="61"/>
        <v>1</v>
      </c>
      <c r="AC175" s="76">
        <f t="shared" si="62"/>
        <v>1</v>
      </c>
      <c r="AD175" s="76" t="str">
        <f t="shared" si="60"/>
        <v>H10AF2020.</v>
      </c>
      <c r="AE175" s="76" t="str">
        <f t="shared" si="63"/>
        <v>H10AF2020</v>
      </c>
      <c r="AF175" s="93"/>
      <c r="AG175" s="94"/>
      <c r="AH175" s="95"/>
    </row>
    <row r="176" spans="1:34" s="10" customFormat="1" ht="357" customHeight="1" x14ac:dyDescent="0.2">
      <c r="A176" s="79">
        <f>IF(ISBLANK(D176),"",COUNTA($D$2:D176))</f>
        <v>129</v>
      </c>
      <c r="B176" s="80">
        <f t="shared" si="65"/>
        <v>175</v>
      </c>
      <c r="C176" s="81"/>
      <c r="D176" s="80" t="s">
        <v>711</v>
      </c>
      <c r="E176" s="80" t="s">
        <v>1401</v>
      </c>
      <c r="F176" s="101" t="s">
        <v>1797</v>
      </c>
      <c r="G176" s="101" t="s">
        <v>1592</v>
      </c>
      <c r="H176" s="105" t="s">
        <v>1593</v>
      </c>
      <c r="I176" s="105" t="s">
        <v>1594</v>
      </c>
      <c r="J176" s="87" t="s">
        <v>1502</v>
      </c>
      <c r="K176" s="87">
        <v>1</v>
      </c>
      <c r="L176" s="120">
        <v>44409</v>
      </c>
      <c r="M176" s="120">
        <v>44561</v>
      </c>
      <c r="N176" s="85">
        <f t="shared" si="66"/>
        <v>21.714285714285715</v>
      </c>
      <c r="O176" s="87" t="s">
        <v>1719</v>
      </c>
      <c r="P176" s="87">
        <v>1</v>
      </c>
      <c r="Q176" s="108">
        <f t="shared" si="53"/>
        <v>100</v>
      </c>
      <c r="R176" s="90">
        <f t="shared" si="54"/>
        <v>21.714285714285715</v>
      </c>
      <c r="S176" s="90">
        <f t="shared" si="55"/>
        <v>21.714285714285715</v>
      </c>
      <c r="T176" s="90">
        <f t="shared" si="56"/>
        <v>21.714285714285715</v>
      </c>
      <c r="U176" s="81"/>
      <c r="V176" s="91" t="str">
        <f t="shared" si="57"/>
        <v>CUMPLIDA</v>
      </c>
      <c r="W176" s="91" t="str">
        <f t="shared" si="58"/>
        <v>CUMPLIDO</v>
      </c>
      <c r="X176" s="80" t="s">
        <v>1556</v>
      </c>
      <c r="Y176" s="79" t="str">
        <f t="shared" si="48"/>
        <v>H11AF2020</v>
      </c>
      <c r="Z176" s="92">
        <f t="shared" si="59"/>
        <v>1</v>
      </c>
      <c r="AA176" s="92" t="str">
        <f t="shared" si="49"/>
        <v>H11AF2020 - 1</v>
      </c>
      <c r="AB176" s="76">
        <f t="shared" si="61"/>
        <v>5</v>
      </c>
      <c r="AC176" s="76">
        <f t="shared" si="62"/>
        <v>5</v>
      </c>
      <c r="AD176" s="76" t="str">
        <f t="shared" si="60"/>
        <v>H11AF2020.</v>
      </c>
      <c r="AE176" s="76" t="str">
        <f t="shared" si="63"/>
        <v>H11AF2020</v>
      </c>
      <c r="AF176" s="93"/>
      <c r="AG176" s="94"/>
      <c r="AH176" s="95"/>
    </row>
    <row r="177" spans="1:34" s="10" customFormat="1" ht="357" customHeight="1" x14ac:dyDescent="0.2">
      <c r="A177" s="79">
        <f>IF(ISBLANK(D177),"",COUNTA($D$2:D177))</f>
        <v>130</v>
      </c>
      <c r="B177" s="80">
        <f t="shared" si="65"/>
        <v>176</v>
      </c>
      <c r="C177" s="81"/>
      <c r="D177" s="80" t="s">
        <v>711</v>
      </c>
      <c r="E177" s="80" t="s">
        <v>1401</v>
      </c>
      <c r="F177" s="101" t="s">
        <v>1798</v>
      </c>
      <c r="G177" s="101" t="s">
        <v>1595</v>
      </c>
      <c r="H177" s="105" t="s">
        <v>1500</v>
      </c>
      <c r="I177" s="105" t="s">
        <v>1501</v>
      </c>
      <c r="J177" s="87" t="s">
        <v>1502</v>
      </c>
      <c r="K177" s="87">
        <v>1</v>
      </c>
      <c r="L177" s="120">
        <v>44409</v>
      </c>
      <c r="M177" s="120">
        <v>44561</v>
      </c>
      <c r="N177" s="85">
        <f t="shared" si="66"/>
        <v>21.714285714285715</v>
      </c>
      <c r="O177" s="87" t="s">
        <v>1719</v>
      </c>
      <c r="P177" s="87">
        <v>1</v>
      </c>
      <c r="Q177" s="108">
        <f t="shared" si="53"/>
        <v>100</v>
      </c>
      <c r="R177" s="90">
        <f t="shared" si="54"/>
        <v>21.714285714285715</v>
      </c>
      <c r="S177" s="90">
        <f t="shared" si="55"/>
        <v>21.714285714285715</v>
      </c>
      <c r="T177" s="90">
        <f t="shared" si="56"/>
        <v>21.714285714285715</v>
      </c>
      <c r="U177" s="81"/>
      <c r="V177" s="91" t="str">
        <f t="shared" si="57"/>
        <v>CUMPLIDA</v>
      </c>
      <c r="W177" s="91" t="str">
        <f t="shared" si="58"/>
        <v>CUMPLIDO</v>
      </c>
      <c r="X177" s="80" t="s">
        <v>1556</v>
      </c>
      <c r="Y177" s="79" t="str">
        <f t="shared" ref="Y177:Y240" si="67">AE177</f>
        <v>H12AF2020</v>
      </c>
      <c r="Z177" s="92">
        <f t="shared" si="59"/>
        <v>1</v>
      </c>
      <c r="AA177" s="92" t="str">
        <f t="shared" ref="AA177:AA240" si="68">CONCATENATE(Y177," - ",Z177)</f>
        <v>H12AF2020 - 1</v>
      </c>
      <c r="AB177" s="76">
        <f t="shared" si="61"/>
        <v>5</v>
      </c>
      <c r="AC177" s="76">
        <f t="shared" si="62"/>
        <v>5</v>
      </c>
      <c r="AD177" s="76" t="str">
        <f t="shared" si="60"/>
        <v>H12AF2020.</v>
      </c>
      <c r="AE177" s="76" t="str">
        <f t="shared" si="63"/>
        <v>H12AF2020</v>
      </c>
      <c r="AF177" s="93"/>
      <c r="AG177" s="94"/>
      <c r="AH177" s="95"/>
    </row>
    <row r="178" spans="1:34" s="10" customFormat="1" ht="357" customHeight="1" x14ac:dyDescent="0.2">
      <c r="A178" s="79">
        <f>IF(ISBLANK(D178),"",COUNTA($D$2:D178))</f>
        <v>131</v>
      </c>
      <c r="B178" s="80">
        <f t="shared" si="65"/>
        <v>177</v>
      </c>
      <c r="C178" s="81"/>
      <c r="D178" s="80" t="s">
        <v>801</v>
      </c>
      <c r="E178" s="80" t="s">
        <v>1401</v>
      </c>
      <c r="F178" s="101" t="s">
        <v>1799</v>
      </c>
      <c r="G178" s="101" t="s">
        <v>1596</v>
      </c>
      <c r="H178" s="105" t="s">
        <v>1500</v>
      </c>
      <c r="I178" s="105" t="s">
        <v>1501</v>
      </c>
      <c r="J178" s="87" t="s">
        <v>1502</v>
      </c>
      <c r="K178" s="87">
        <v>1</v>
      </c>
      <c r="L178" s="120">
        <v>44409</v>
      </c>
      <c r="M178" s="120">
        <v>44561</v>
      </c>
      <c r="N178" s="85">
        <f t="shared" si="66"/>
        <v>21.714285714285715</v>
      </c>
      <c r="O178" s="87" t="s">
        <v>1719</v>
      </c>
      <c r="P178" s="87">
        <v>1</v>
      </c>
      <c r="Q178" s="108">
        <f t="shared" si="53"/>
        <v>100</v>
      </c>
      <c r="R178" s="90">
        <f t="shared" si="54"/>
        <v>21.714285714285715</v>
      </c>
      <c r="S178" s="90">
        <f t="shared" si="55"/>
        <v>21.714285714285715</v>
      </c>
      <c r="T178" s="90">
        <f t="shared" si="56"/>
        <v>21.714285714285715</v>
      </c>
      <c r="U178" s="81"/>
      <c r="V178" s="91" t="str">
        <f t="shared" si="57"/>
        <v>CUMPLIDA</v>
      </c>
      <c r="W178" s="91" t="str">
        <f t="shared" si="58"/>
        <v>CUMPLIDO</v>
      </c>
      <c r="X178" s="80" t="s">
        <v>1556</v>
      </c>
      <c r="Y178" s="79" t="str">
        <f t="shared" si="67"/>
        <v>H13AF2020</v>
      </c>
      <c r="Z178" s="92">
        <f t="shared" si="59"/>
        <v>1</v>
      </c>
      <c r="AA178" s="92" t="str">
        <f t="shared" si="68"/>
        <v>H13AF2020 - 1</v>
      </c>
      <c r="AB178" s="76">
        <f t="shared" si="61"/>
        <v>5</v>
      </c>
      <c r="AC178" s="76">
        <f t="shared" si="62"/>
        <v>5</v>
      </c>
      <c r="AD178" s="76" t="str">
        <f t="shared" si="60"/>
        <v>H13AF2020.</v>
      </c>
      <c r="AE178" s="76" t="str">
        <f t="shared" si="63"/>
        <v>H13AF2020</v>
      </c>
      <c r="AF178" s="93"/>
      <c r="AG178" s="94"/>
      <c r="AH178" s="95"/>
    </row>
    <row r="179" spans="1:34" s="10" customFormat="1" ht="357" customHeight="1" x14ac:dyDescent="0.2">
      <c r="A179" s="79">
        <f>IF(ISBLANK(D179),"",COUNTA($D$2:D179))</f>
        <v>132</v>
      </c>
      <c r="B179" s="80">
        <f t="shared" si="65"/>
        <v>178</v>
      </c>
      <c r="C179" s="81"/>
      <c r="D179" s="80" t="s">
        <v>711</v>
      </c>
      <c r="E179" s="80" t="s">
        <v>1401</v>
      </c>
      <c r="F179" s="101" t="s">
        <v>1800</v>
      </c>
      <c r="G179" s="101" t="s">
        <v>1597</v>
      </c>
      <c r="H179" s="105" t="s">
        <v>1593</v>
      </c>
      <c r="I179" s="105" t="s">
        <v>1594</v>
      </c>
      <c r="J179" s="87" t="s">
        <v>1502</v>
      </c>
      <c r="K179" s="87">
        <v>1</v>
      </c>
      <c r="L179" s="120">
        <v>44409</v>
      </c>
      <c r="M179" s="120">
        <v>44561</v>
      </c>
      <c r="N179" s="85">
        <f t="shared" si="66"/>
        <v>21.714285714285715</v>
      </c>
      <c r="O179" s="87" t="s">
        <v>1719</v>
      </c>
      <c r="P179" s="87">
        <v>1</v>
      </c>
      <c r="Q179" s="108">
        <f t="shared" si="53"/>
        <v>100</v>
      </c>
      <c r="R179" s="90">
        <f t="shared" si="54"/>
        <v>21.714285714285715</v>
      </c>
      <c r="S179" s="90">
        <f t="shared" si="55"/>
        <v>21.714285714285715</v>
      </c>
      <c r="T179" s="90">
        <f t="shared" si="56"/>
        <v>21.714285714285715</v>
      </c>
      <c r="U179" s="81"/>
      <c r="V179" s="91" t="str">
        <f t="shared" si="57"/>
        <v>CUMPLIDA</v>
      </c>
      <c r="W179" s="91" t="str">
        <f t="shared" si="58"/>
        <v>CUMPLIDO</v>
      </c>
      <c r="X179" s="80" t="s">
        <v>1556</v>
      </c>
      <c r="Y179" s="79" t="str">
        <f t="shared" si="67"/>
        <v>H14AF2020</v>
      </c>
      <c r="Z179" s="92">
        <f t="shared" si="59"/>
        <v>1</v>
      </c>
      <c r="AA179" s="92" t="str">
        <f t="shared" si="68"/>
        <v>H14AF2020 - 1</v>
      </c>
      <c r="AB179" s="76">
        <f t="shared" si="61"/>
        <v>5</v>
      </c>
      <c r="AC179" s="76">
        <f t="shared" si="62"/>
        <v>5</v>
      </c>
      <c r="AD179" s="76" t="str">
        <f t="shared" si="60"/>
        <v>H14AF2020.</v>
      </c>
      <c r="AE179" s="76" t="str">
        <f t="shared" si="63"/>
        <v>H14AF2020</v>
      </c>
      <c r="AF179" s="93"/>
      <c r="AG179" s="94"/>
      <c r="AH179" s="95"/>
    </row>
    <row r="180" spans="1:34" s="10" customFormat="1" ht="357" customHeight="1" x14ac:dyDescent="0.2">
      <c r="A180" s="79">
        <f>IF(ISBLANK(D180),"",COUNTA($D$2:D180))</f>
        <v>133</v>
      </c>
      <c r="B180" s="80">
        <f t="shared" si="65"/>
        <v>179</v>
      </c>
      <c r="C180" s="81"/>
      <c r="D180" s="80" t="s">
        <v>711</v>
      </c>
      <c r="E180" s="80" t="s">
        <v>1401</v>
      </c>
      <c r="F180" s="101" t="s">
        <v>1801</v>
      </c>
      <c r="G180" s="101" t="s">
        <v>1598</v>
      </c>
      <c r="H180" s="105" t="s">
        <v>1599</v>
      </c>
      <c r="I180" s="87" t="s">
        <v>1600</v>
      </c>
      <c r="J180" s="87" t="s">
        <v>347</v>
      </c>
      <c r="K180" s="87">
        <v>1</v>
      </c>
      <c r="L180" s="120">
        <v>44409</v>
      </c>
      <c r="M180" s="120">
        <v>44561</v>
      </c>
      <c r="N180" s="85">
        <f t="shared" si="66"/>
        <v>21.714285714285715</v>
      </c>
      <c r="O180" s="87" t="s">
        <v>1718</v>
      </c>
      <c r="P180" s="87">
        <v>0.5</v>
      </c>
      <c r="Q180" s="108">
        <f t="shared" si="53"/>
        <v>50</v>
      </c>
      <c r="R180" s="90">
        <f t="shared" si="54"/>
        <v>10.857142857142858</v>
      </c>
      <c r="S180" s="90">
        <f t="shared" si="55"/>
        <v>10.857142857142858</v>
      </c>
      <c r="T180" s="90">
        <f t="shared" si="56"/>
        <v>21.714285714285715</v>
      </c>
      <c r="U180" s="81"/>
      <c r="V180" s="91" t="str">
        <f t="shared" si="57"/>
        <v>VENCIDA</v>
      </c>
      <c r="W180" s="91" t="str">
        <f t="shared" si="58"/>
        <v>VENCIDO</v>
      </c>
      <c r="X180" s="80" t="s">
        <v>1556</v>
      </c>
      <c r="Y180" s="79" t="str">
        <f t="shared" si="67"/>
        <v>H15AF2020</v>
      </c>
      <c r="Z180" s="92">
        <f t="shared" si="59"/>
        <v>1</v>
      </c>
      <c r="AA180" s="92" t="str">
        <f t="shared" si="68"/>
        <v>H15AF2020 - 1</v>
      </c>
      <c r="AB180" s="76">
        <f t="shared" si="61"/>
        <v>1</v>
      </c>
      <c r="AC180" s="76">
        <f t="shared" si="62"/>
        <v>1</v>
      </c>
      <c r="AD180" s="76" t="str">
        <f t="shared" si="60"/>
        <v>H15AF2020.</v>
      </c>
      <c r="AE180" s="76" t="str">
        <f t="shared" si="63"/>
        <v>H15AF2020</v>
      </c>
      <c r="AF180" s="93"/>
      <c r="AG180" s="94"/>
      <c r="AH180" s="95"/>
    </row>
    <row r="181" spans="1:34" s="10" customFormat="1" ht="357" customHeight="1" x14ac:dyDescent="0.2">
      <c r="A181" s="79">
        <f>IF(ISBLANK(D181),"",COUNTA($D$2:D181))</f>
        <v>134</v>
      </c>
      <c r="B181" s="80">
        <f t="shared" si="65"/>
        <v>180</v>
      </c>
      <c r="C181" s="81"/>
      <c r="D181" s="80" t="s">
        <v>1559</v>
      </c>
      <c r="E181" s="80" t="s">
        <v>967</v>
      </c>
      <c r="F181" s="101" t="s">
        <v>1802</v>
      </c>
      <c r="G181" s="101" t="s">
        <v>1601</v>
      </c>
      <c r="H181" s="105" t="s">
        <v>1593</v>
      </c>
      <c r="I181" s="105" t="s">
        <v>1594</v>
      </c>
      <c r="J181" s="87" t="s">
        <v>1502</v>
      </c>
      <c r="K181" s="87">
        <v>1</v>
      </c>
      <c r="L181" s="120">
        <v>44409</v>
      </c>
      <c r="M181" s="120">
        <v>44561</v>
      </c>
      <c r="N181" s="85">
        <f t="shared" si="66"/>
        <v>21.714285714285715</v>
      </c>
      <c r="O181" s="87" t="s">
        <v>1722</v>
      </c>
      <c r="P181" s="87">
        <v>1</v>
      </c>
      <c r="Q181" s="108">
        <f t="shared" si="53"/>
        <v>100</v>
      </c>
      <c r="R181" s="90">
        <f t="shared" si="54"/>
        <v>21.714285714285715</v>
      </c>
      <c r="S181" s="90">
        <f t="shared" si="55"/>
        <v>21.714285714285715</v>
      </c>
      <c r="T181" s="90">
        <f t="shared" si="56"/>
        <v>21.714285714285715</v>
      </c>
      <c r="U181" s="81"/>
      <c r="V181" s="91" t="str">
        <f t="shared" si="57"/>
        <v>CUMPLIDA</v>
      </c>
      <c r="W181" s="91" t="str">
        <f t="shared" si="58"/>
        <v>CUMPLIDO</v>
      </c>
      <c r="X181" s="80" t="s">
        <v>1556</v>
      </c>
      <c r="Y181" s="79" t="str">
        <f t="shared" si="67"/>
        <v>H16AF2020</v>
      </c>
      <c r="Z181" s="92">
        <f t="shared" si="59"/>
        <v>1</v>
      </c>
      <c r="AA181" s="92" t="str">
        <f t="shared" si="68"/>
        <v>H16AF2020 - 1</v>
      </c>
      <c r="AB181" s="76">
        <f t="shared" si="61"/>
        <v>5</v>
      </c>
      <c r="AC181" s="76">
        <f t="shared" si="62"/>
        <v>5</v>
      </c>
      <c r="AD181" s="76" t="str">
        <f t="shared" si="60"/>
        <v>H16AF2020.</v>
      </c>
      <c r="AE181" s="76" t="str">
        <f t="shared" si="63"/>
        <v>H16AF2020</v>
      </c>
      <c r="AF181" s="93"/>
      <c r="AG181" s="94"/>
      <c r="AH181" s="95"/>
    </row>
    <row r="182" spans="1:34" s="10" customFormat="1" ht="357" customHeight="1" x14ac:dyDescent="0.2">
      <c r="A182" s="79">
        <f>IF(ISBLANK(D182),"",COUNTA($D$2:D182))</f>
        <v>135</v>
      </c>
      <c r="B182" s="80">
        <f t="shared" si="65"/>
        <v>181</v>
      </c>
      <c r="C182" s="81"/>
      <c r="D182" s="80" t="s">
        <v>711</v>
      </c>
      <c r="E182" s="80" t="s">
        <v>967</v>
      </c>
      <c r="F182" s="101" t="s">
        <v>1803</v>
      </c>
      <c r="G182" s="101" t="s">
        <v>1602</v>
      </c>
      <c r="H182" s="105" t="s">
        <v>1603</v>
      </c>
      <c r="I182" s="105" t="s">
        <v>1604</v>
      </c>
      <c r="J182" s="105" t="s">
        <v>1605</v>
      </c>
      <c r="K182" s="87">
        <v>1</v>
      </c>
      <c r="L182" s="120">
        <v>44409</v>
      </c>
      <c r="M182" s="120">
        <v>44561</v>
      </c>
      <c r="N182" s="85">
        <f t="shared" si="66"/>
        <v>21.714285714285715</v>
      </c>
      <c r="O182" s="87" t="s">
        <v>1694</v>
      </c>
      <c r="P182" s="87">
        <v>0.1</v>
      </c>
      <c r="Q182" s="108">
        <f t="shared" si="53"/>
        <v>10</v>
      </c>
      <c r="R182" s="90">
        <f t="shared" si="54"/>
        <v>2.1714285714285717</v>
      </c>
      <c r="S182" s="90">
        <f t="shared" si="55"/>
        <v>2.1714285714285717</v>
      </c>
      <c r="T182" s="90">
        <f t="shared" si="56"/>
        <v>21.714285714285715</v>
      </c>
      <c r="U182" s="81"/>
      <c r="V182" s="91" t="str">
        <f t="shared" si="57"/>
        <v>VENCIDA</v>
      </c>
      <c r="W182" s="91" t="str">
        <f t="shared" si="58"/>
        <v>VENCIDO</v>
      </c>
      <c r="X182" s="80" t="s">
        <v>1556</v>
      </c>
      <c r="Y182" s="79" t="str">
        <f t="shared" si="67"/>
        <v>H17AF2020</v>
      </c>
      <c r="Z182" s="92">
        <f t="shared" si="59"/>
        <v>1</v>
      </c>
      <c r="AA182" s="92" t="str">
        <f t="shared" si="68"/>
        <v>H17AF2020 - 1</v>
      </c>
      <c r="AB182" s="76">
        <f t="shared" si="61"/>
        <v>1</v>
      </c>
      <c r="AC182" s="76">
        <f t="shared" si="62"/>
        <v>1</v>
      </c>
      <c r="AD182" s="76" t="str">
        <f t="shared" si="60"/>
        <v>H17AF2020.</v>
      </c>
      <c r="AE182" s="76" t="str">
        <f t="shared" si="63"/>
        <v>H17AF2020</v>
      </c>
      <c r="AF182" s="93"/>
      <c r="AG182" s="94"/>
      <c r="AH182" s="95"/>
    </row>
    <row r="183" spans="1:34" s="10" customFormat="1" ht="357" customHeight="1" x14ac:dyDescent="0.2">
      <c r="A183" s="79">
        <f>IF(ISBLANK(D183),"",COUNTA($D$2:D183))</f>
        <v>136</v>
      </c>
      <c r="B183" s="80">
        <f t="shared" si="65"/>
        <v>182</v>
      </c>
      <c r="C183" s="81"/>
      <c r="D183" s="80" t="s">
        <v>711</v>
      </c>
      <c r="E183" s="80" t="s">
        <v>1271</v>
      </c>
      <c r="F183" s="101" t="s">
        <v>1804</v>
      </c>
      <c r="G183" s="101" t="s">
        <v>1606</v>
      </c>
      <c r="H183" s="105" t="s">
        <v>1238</v>
      </c>
      <c r="I183" s="105" t="s">
        <v>1245</v>
      </c>
      <c r="J183" s="87" t="s">
        <v>1240</v>
      </c>
      <c r="K183" s="87">
        <v>1</v>
      </c>
      <c r="L183" s="120">
        <v>44409</v>
      </c>
      <c r="M183" s="120">
        <v>44561</v>
      </c>
      <c r="N183" s="85">
        <f t="shared" si="66"/>
        <v>21.714285714285715</v>
      </c>
      <c r="O183" s="87" t="s">
        <v>1690</v>
      </c>
      <c r="P183" s="87">
        <v>1</v>
      </c>
      <c r="Q183" s="108">
        <f t="shared" si="53"/>
        <v>100</v>
      </c>
      <c r="R183" s="90">
        <f t="shared" si="54"/>
        <v>21.714285714285715</v>
      </c>
      <c r="S183" s="90">
        <f t="shared" si="55"/>
        <v>21.714285714285715</v>
      </c>
      <c r="T183" s="90">
        <f t="shared" si="56"/>
        <v>21.714285714285715</v>
      </c>
      <c r="U183" s="81"/>
      <c r="V183" s="91" t="str">
        <f t="shared" si="57"/>
        <v>CUMPLIDA</v>
      </c>
      <c r="W183" s="91" t="str">
        <f t="shared" si="58"/>
        <v>CUMPLIDO</v>
      </c>
      <c r="X183" s="80" t="s">
        <v>1556</v>
      </c>
      <c r="Y183" s="79" t="str">
        <f t="shared" si="67"/>
        <v>H18AF2020</v>
      </c>
      <c r="Z183" s="92">
        <f t="shared" si="59"/>
        <v>1</v>
      </c>
      <c r="AA183" s="92" t="str">
        <f t="shared" si="68"/>
        <v>H18AF2020 - 1</v>
      </c>
      <c r="AB183" s="76">
        <f t="shared" si="61"/>
        <v>5</v>
      </c>
      <c r="AC183" s="76">
        <f t="shared" si="62"/>
        <v>5</v>
      </c>
      <c r="AD183" s="76" t="str">
        <f t="shared" si="60"/>
        <v>H18AF2020.</v>
      </c>
      <c r="AE183" s="76" t="str">
        <f t="shared" si="63"/>
        <v>H18AF2020</v>
      </c>
      <c r="AF183" s="93"/>
      <c r="AG183" s="94"/>
      <c r="AH183" s="95"/>
    </row>
    <row r="184" spans="1:34" s="10" customFormat="1" ht="357" customHeight="1" x14ac:dyDescent="0.2">
      <c r="A184" s="79">
        <f>IF(ISBLANK(D184),"",COUNTA($D$2:D184))</f>
        <v>137</v>
      </c>
      <c r="B184" s="80">
        <f t="shared" si="65"/>
        <v>183</v>
      </c>
      <c r="C184" s="81"/>
      <c r="D184" s="80" t="s">
        <v>710</v>
      </c>
      <c r="E184" s="80" t="s">
        <v>1658</v>
      </c>
      <c r="F184" s="101" t="s">
        <v>1805</v>
      </c>
      <c r="G184" s="101" t="s">
        <v>1607</v>
      </c>
      <c r="H184" s="105" t="s">
        <v>1608</v>
      </c>
      <c r="I184" s="105" t="s">
        <v>1609</v>
      </c>
      <c r="J184" s="87" t="s">
        <v>1610</v>
      </c>
      <c r="K184" s="87">
        <v>1</v>
      </c>
      <c r="L184" s="120">
        <v>44396</v>
      </c>
      <c r="M184" s="120">
        <v>44561</v>
      </c>
      <c r="N184" s="85">
        <f t="shared" si="66"/>
        <v>23.571428571428573</v>
      </c>
      <c r="O184" s="87" t="s">
        <v>1697</v>
      </c>
      <c r="P184" s="87">
        <v>1</v>
      </c>
      <c r="Q184" s="108">
        <f t="shared" si="53"/>
        <v>100</v>
      </c>
      <c r="R184" s="90">
        <f t="shared" si="54"/>
        <v>23.571428571428573</v>
      </c>
      <c r="S184" s="90">
        <f t="shared" si="55"/>
        <v>23.571428571428573</v>
      </c>
      <c r="T184" s="90">
        <f t="shared" si="56"/>
        <v>23.571428571428573</v>
      </c>
      <c r="U184" s="81"/>
      <c r="V184" s="91" t="str">
        <f t="shared" si="57"/>
        <v>CUMPLIDA</v>
      </c>
      <c r="W184" s="91" t="str">
        <f t="shared" si="58"/>
        <v>CUMPLIDO</v>
      </c>
      <c r="X184" s="80" t="s">
        <v>1556</v>
      </c>
      <c r="Y184" s="79" t="str">
        <f t="shared" si="67"/>
        <v>H19AF2020</v>
      </c>
      <c r="Z184" s="92">
        <f t="shared" si="59"/>
        <v>1</v>
      </c>
      <c r="AA184" s="92" t="str">
        <f t="shared" si="68"/>
        <v>H19AF2020 - 1</v>
      </c>
      <c r="AB184" s="76">
        <f t="shared" si="61"/>
        <v>5</v>
      </c>
      <c r="AC184" s="76">
        <f t="shared" si="62"/>
        <v>5</v>
      </c>
      <c r="AD184" s="76" t="str">
        <f t="shared" si="60"/>
        <v>H19AF2020.</v>
      </c>
      <c r="AE184" s="76" t="str">
        <f t="shared" si="63"/>
        <v>H19AF2020</v>
      </c>
      <c r="AF184" s="93"/>
      <c r="AG184" s="94"/>
      <c r="AH184" s="95"/>
    </row>
    <row r="185" spans="1:34" s="10" customFormat="1" ht="357" customHeight="1" x14ac:dyDescent="0.2">
      <c r="A185" s="79">
        <f>IF(ISBLANK(D185),"",COUNTA($D$2:D185))</f>
        <v>138</v>
      </c>
      <c r="B185" s="80">
        <f t="shared" si="65"/>
        <v>184</v>
      </c>
      <c r="C185" s="81"/>
      <c r="D185" s="80" t="s">
        <v>710</v>
      </c>
      <c r="E185" s="80" t="s">
        <v>1271</v>
      </c>
      <c r="F185" s="101" t="s">
        <v>1806</v>
      </c>
      <c r="G185" s="101" t="s">
        <v>1611</v>
      </c>
      <c r="H185" s="105" t="s">
        <v>1661</v>
      </c>
      <c r="I185" s="105" t="s">
        <v>1612</v>
      </c>
      <c r="J185" s="87" t="s">
        <v>1613</v>
      </c>
      <c r="K185" s="87">
        <v>1</v>
      </c>
      <c r="L185" s="120">
        <v>44409</v>
      </c>
      <c r="M185" s="120">
        <v>44774</v>
      </c>
      <c r="N185" s="85">
        <f t="shared" si="66"/>
        <v>52.142857142857146</v>
      </c>
      <c r="O185" s="87" t="s">
        <v>1696</v>
      </c>
      <c r="P185" s="87">
        <v>0</v>
      </c>
      <c r="Q185" s="108">
        <f t="shared" si="53"/>
        <v>0</v>
      </c>
      <c r="R185" s="90">
        <f t="shared" si="54"/>
        <v>0</v>
      </c>
      <c r="S185" s="90">
        <f t="shared" si="55"/>
        <v>0</v>
      </c>
      <c r="T185" s="90">
        <f t="shared" si="56"/>
        <v>52.142857142857146</v>
      </c>
      <c r="U185" s="81"/>
      <c r="V185" s="91" t="str">
        <f t="shared" si="57"/>
        <v>VENCIDA</v>
      </c>
      <c r="W185" s="91" t="str">
        <f t="shared" si="58"/>
        <v>VENCIDO</v>
      </c>
      <c r="X185" s="80" t="s">
        <v>1556</v>
      </c>
      <c r="Y185" s="79" t="str">
        <f t="shared" si="67"/>
        <v>H20AF2020</v>
      </c>
      <c r="Z185" s="92">
        <f t="shared" si="59"/>
        <v>1</v>
      </c>
      <c r="AA185" s="92" t="str">
        <f t="shared" si="68"/>
        <v>H20AF2020 - 1</v>
      </c>
      <c r="AB185" s="76">
        <f t="shared" si="61"/>
        <v>1</v>
      </c>
      <c r="AC185" s="76">
        <f t="shared" si="62"/>
        <v>1</v>
      </c>
      <c r="AD185" s="76" t="str">
        <f t="shared" si="60"/>
        <v>H20AF2020.</v>
      </c>
      <c r="AE185" s="76" t="str">
        <f t="shared" si="63"/>
        <v>H20AF2020</v>
      </c>
      <c r="AF185" s="93"/>
      <c r="AG185" s="94"/>
      <c r="AH185" s="95"/>
    </row>
    <row r="186" spans="1:34" s="10" customFormat="1" ht="357" customHeight="1" x14ac:dyDescent="0.2">
      <c r="A186" s="79">
        <f>IF(ISBLANK(D186),"",COUNTA($D$2:D186))</f>
        <v>139</v>
      </c>
      <c r="B186" s="80">
        <f t="shared" si="65"/>
        <v>185</v>
      </c>
      <c r="C186" s="81"/>
      <c r="D186" s="80" t="s">
        <v>710</v>
      </c>
      <c r="E186" s="80" t="s">
        <v>967</v>
      </c>
      <c r="F186" s="101" t="s">
        <v>1807</v>
      </c>
      <c r="G186" s="101" t="s">
        <v>1614</v>
      </c>
      <c r="H186" s="105" t="s">
        <v>1593</v>
      </c>
      <c r="I186" s="105" t="s">
        <v>1594</v>
      </c>
      <c r="J186" s="87" t="s">
        <v>1502</v>
      </c>
      <c r="K186" s="87">
        <v>1</v>
      </c>
      <c r="L186" s="120">
        <v>44409</v>
      </c>
      <c r="M186" s="120">
        <v>44561</v>
      </c>
      <c r="N186" s="85">
        <f t="shared" si="66"/>
        <v>21.714285714285715</v>
      </c>
      <c r="O186" s="87" t="s">
        <v>1698</v>
      </c>
      <c r="P186" s="87">
        <v>1</v>
      </c>
      <c r="Q186" s="108">
        <f t="shared" si="53"/>
        <v>100</v>
      </c>
      <c r="R186" s="90">
        <f t="shared" si="54"/>
        <v>21.714285714285715</v>
      </c>
      <c r="S186" s="90">
        <f t="shared" si="55"/>
        <v>21.714285714285715</v>
      </c>
      <c r="T186" s="90">
        <f t="shared" si="56"/>
        <v>21.714285714285715</v>
      </c>
      <c r="U186" s="81"/>
      <c r="V186" s="91" t="str">
        <f t="shared" si="57"/>
        <v>CUMPLIDA</v>
      </c>
      <c r="W186" s="91" t="str">
        <f t="shared" si="58"/>
        <v>CUMPLIDO</v>
      </c>
      <c r="X186" s="80" t="s">
        <v>1556</v>
      </c>
      <c r="Y186" s="79" t="str">
        <f t="shared" si="67"/>
        <v>H21AF2020</v>
      </c>
      <c r="Z186" s="92">
        <f t="shared" si="59"/>
        <v>1</v>
      </c>
      <c r="AA186" s="92" t="str">
        <f t="shared" si="68"/>
        <v>H21AF2020 - 1</v>
      </c>
      <c r="AB186" s="76">
        <f t="shared" si="61"/>
        <v>5</v>
      </c>
      <c r="AC186" s="76">
        <f t="shared" si="62"/>
        <v>5</v>
      </c>
      <c r="AD186" s="76" t="str">
        <f t="shared" si="60"/>
        <v>H21AF2020.</v>
      </c>
      <c r="AE186" s="76" t="str">
        <f t="shared" si="63"/>
        <v>H21AF2020</v>
      </c>
      <c r="AF186" s="93"/>
      <c r="AG186" s="94"/>
      <c r="AH186" s="95"/>
    </row>
    <row r="187" spans="1:34" s="10" customFormat="1" ht="357" customHeight="1" x14ac:dyDescent="0.2">
      <c r="A187" s="79">
        <f>IF(ISBLANK(D187),"",COUNTA($D$2:D187))</f>
        <v>140</v>
      </c>
      <c r="B187" s="80">
        <f t="shared" si="65"/>
        <v>186</v>
      </c>
      <c r="C187" s="81"/>
      <c r="D187" s="80" t="s">
        <v>1560</v>
      </c>
      <c r="E187" s="80" t="s">
        <v>967</v>
      </c>
      <c r="F187" s="101" t="s">
        <v>1808</v>
      </c>
      <c r="G187" s="101" t="s">
        <v>1615</v>
      </c>
      <c r="H187" s="105" t="s">
        <v>1616</v>
      </c>
      <c r="I187" s="105" t="s">
        <v>1617</v>
      </c>
      <c r="J187" s="87" t="s">
        <v>1502</v>
      </c>
      <c r="K187" s="87">
        <v>1</v>
      </c>
      <c r="L187" s="120">
        <v>44409</v>
      </c>
      <c r="M187" s="120">
        <v>44561</v>
      </c>
      <c r="N187" s="85">
        <f t="shared" si="66"/>
        <v>21.714285714285715</v>
      </c>
      <c r="O187" s="87" t="s">
        <v>1698</v>
      </c>
      <c r="P187" s="87">
        <v>1</v>
      </c>
      <c r="Q187" s="108">
        <f t="shared" si="53"/>
        <v>100</v>
      </c>
      <c r="R187" s="90">
        <f t="shared" si="54"/>
        <v>21.714285714285715</v>
      </c>
      <c r="S187" s="90">
        <f t="shared" si="55"/>
        <v>21.714285714285715</v>
      </c>
      <c r="T187" s="90">
        <f t="shared" si="56"/>
        <v>21.714285714285715</v>
      </c>
      <c r="U187" s="81"/>
      <c r="V187" s="91" t="str">
        <f t="shared" si="57"/>
        <v>CUMPLIDA</v>
      </c>
      <c r="W187" s="91" t="str">
        <f t="shared" si="58"/>
        <v>CUMPLIDO</v>
      </c>
      <c r="X187" s="80" t="s">
        <v>1556</v>
      </c>
      <c r="Y187" s="79" t="str">
        <f t="shared" si="67"/>
        <v>H22AF2020</v>
      </c>
      <c r="Z187" s="92">
        <f t="shared" si="59"/>
        <v>1</v>
      </c>
      <c r="AA187" s="92" t="str">
        <f t="shared" si="68"/>
        <v>H22AF2020 - 1</v>
      </c>
      <c r="AB187" s="76">
        <f t="shared" si="61"/>
        <v>5</v>
      </c>
      <c r="AC187" s="76">
        <f t="shared" si="62"/>
        <v>5</v>
      </c>
      <c r="AD187" s="76" t="str">
        <f t="shared" si="60"/>
        <v>H22AF2020.</v>
      </c>
      <c r="AE187" s="76" t="str">
        <f t="shared" si="63"/>
        <v>H22AF2020</v>
      </c>
      <c r="AF187" s="93"/>
      <c r="AG187" s="94"/>
      <c r="AH187" s="95"/>
    </row>
    <row r="188" spans="1:34" s="10" customFormat="1" ht="357" customHeight="1" x14ac:dyDescent="0.2">
      <c r="A188" s="79">
        <f>IF(ISBLANK(D188),"",COUNTA($D$2:D188))</f>
        <v>141</v>
      </c>
      <c r="B188" s="80">
        <f t="shared" si="65"/>
        <v>187</v>
      </c>
      <c r="C188" s="81"/>
      <c r="D188" s="80" t="s">
        <v>710</v>
      </c>
      <c r="E188" s="80" t="s">
        <v>967</v>
      </c>
      <c r="F188" s="101" t="s">
        <v>1809</v>
      </c>
      <c r="G188" s="101" t="s">
        <v>1618</v>
      </c>
      <c r="H188" s="105" t="s">
        <v>1452</v>
      </c>
      <c r="I188" s="105" t="s">
        <v>1501</v>
      </c>
      <c r="J188" s="87" t="s">
        <v>1502</v>
      </c>
      <c r="K188" s="87">
        <v>1</v>
      </c>
      <c r="L188" s="120">
        <v>44409</v>
      </c>
      <c r="M188" s="120">
        <v>44561</v>
      </c>
      <c r="N188" s="85">
        <f t="shared" si="66"/>
        <v>21.714285714285715</v>
      </c>
      <c r="O188" s="87" t="s">
        <v>1698</v>
      </c>
      <c r="P188" s="87">
        <v>1</v>
      </c>
      <c r="Q188" s="108">
        <f t="shared" si="53"/>
        <v>100</v>
      </c>
      <c r="R188" s="90">
        <f t="shared" si="54"/>
        <v>21.714285714285715</v>
      </c>
      <c r="S188" s="90">
        <f t="shared" si="55"/>
        <v>21.714285714285715</v>
      </c>
      <c r="T188" s="90">
        <f t="shared" si="56"/>
        <v>21.714285714285715</v>
      </c>
      <c r="U188" s="81"/>
      <c r="V188" s="91" t="str">
        <f t="shared" si="57"/>
        <v>CUMPLIDA</v>
      </c>
      <c r="W188" s="91" t="str">
        <f t="shared" si="58"/>
        <v>CUMPLIDO</v>
      </c>
      <c r="X188" s="80" t="s">
        <v>1556</v>
      </c>
      <c r="Y188" s="79" t="str">
        <f t="shared" si="67"/>
        <v>H23AF2020</v>
      </c>
      <c r="Z188" s="92">
        <f t="shared" si="59"/>
        <v>1</v>
      </c>
      <c r="AA188" s="92" t="str">
        <f t="shared" si="68"/>
        <v>H23AF2020 - 1</v>
      </c>
      <c r="AB188" s="76">
        <f t="shared" si="61"/>
        <v>5</v>
      </c>
      <c r="AC188" s="76">
        <f t="shared" si="62"/>
        <v>5</v>
      </c>
      <c r="AD188" s="76" t="str">
        <f t="shared" si="60"/>
        <v>H23AF2020.</v>
      </c>
      <c r="AE188" s="76" t="str">
        <f t="shared" si="63"/>
        <v>H23AF2020</v>
      </c>
      <c r="AF188" s="93"/>
      <c r="AG188" s="94"/>
      <c r="AH188" s="95"/>
    </row>
    <row r="189" spans="1:34" s="10" customFormat="1" ht="357" customHeight="1" x14ac:dyDescent="0.2">
      <c r="A189" s="79">
        <f>IF(ISBLANK(D189),"",COUNTA($D$2:D189))</f>
        <v>142</v>
      </c>
      <c r="B189" s="80">
        <f t="shared" si="65"/>
        <v>188</v>
      </c>
      <c r="C189" s="81"/>
      <c r="D189" s="80" t="s">
        <v>711</v>
      </c>
      <c r="E189" s="80" t="s">
        <v>1443</v>
      </c>
      <c r="F189" s="101" t="s">
        <v>1810</v>
      </c>
      <c r="G189" s="101" t="s">
        <v>1619</v>
      </c>
      <c r="H189" s="105" t="s">
        <v>1238</v>
      </c>
      <c r="I189" s="105" t="s">
        <v>1245</v>
      </c>
      <c r="J189" s="87" t="s">
        <v>1240</v>
      </c>
      <c r="K189" s="87">
        <v>1</v>
      </c>
      <c r="L189" s="120">
        <v>44409</v>
      </c>
      <c r="M189" s="120">
        <v>44561</v>
      </c>
      <c r="N189" s="85">
        <f t="shared" si="66"/>
        <v>21.714285714285715</v>
      </c>
      <c r="O189" s="87" t="s">
        <v>1690</v>
      </c>
      <c r="P189" s="87">
        <v>1</v>
      </c>
      <c r="Q189" s="108">
        <f t="shared" si="53"/>
        <v>100</v>
      </c>
      <c r="R189" s="90">
        <f t="shared" si="54"/>
        <v>21.714285714285715</v>
      </c>
      <c r="S189" s="90">
        <f t="shared" si="55"/>
        <v>21.714285714285715</v>
      </c>
      <c r="T189" s="90">
        <f t="shared" si="56"/>
        <v>21.714285714285715</v>
      </c>
      <c r="U189" s="81"/>
      <c r="V189" s="91" t="str">
        <f t="shared" si="57"/>
        <v>CUMPLIDA</v>
      </c>
      <c r="W189" s="91" t="str">
        <f t="shared" si="58"/>
        <v>CUMPLIDO</v>
      </c>
      <c r="X189" s="80" t="s">
        <v>1556</v>
      </c>
      <c r="Y189" s="79" t="str">
        <f t="shared" si="67"/>
        <v>H24AF2020</v>
      </c>
      <c r="Z189" s="92">
        <f t="shared" si="59"/>
        <v>1</v>
      </c>
      <c r="AA189" s="92" t="str">
        <f t="shared" si="68"/>
        <v>H24AF2020 - 1</v>
      </c>
      <c r="AB189" s="76">
        <f t="shared" si="61"/>
        <v>5</v>
      </c>
      <c r="AC189" s="76">
        <f t="shared" si="62"/>
        <v>5</v>
      </c>
      <c r="AD189" s="76" t="str">
        <f t="shared" si="60"/>
        <v>H24AF2020.</v>
      </c>
      <c r="AE189" s="76" t="str">
        <f t="shared" si="63"/>
        <v>H24AF2020</v>
      </c>
      <c r="AF189" s="93"/>
      <c r="AG189" s="94"/>
      <c r="AH189" s="95"/>
    </row>
    <row r="190" spans="1:34" s="10" customFormat="1" ht="273" customHeight="1" x14ac:dyDescent="0.2">
      <c r="A190" s="79">
        <f>IF(ISBLANK(D190),"",COUNTA($D$2:D190))</f>
        <v>143</v>
      </c>
      <c r="B190" s="80">
        <f t="shared" si="65"/>
        <v>189</v>
      </c>
      <c r="C190" s="81"/>
      <c r="D190" s="87" t="s">
        <v>1546</v>
      </c>
      <c r="E190" s="87" t="s">
        <v>1073</v>
      </c>
      <c r="F190" s="101" t="s">
        <v>2028</v>
      </c>
      <c r="G190" s="101" t="s">
        <v>1545</v>
      </c>
      <c r="H190" s="82" t="s">
        <v>1550</v>
      </c>
      <c r="I190" s="82" t="s">
        <v>1549</v>
      </c>
      <c r="J190" s="79" t="s">
        <v>1548</v>
      </c>
      <c r="K190" s="79">
        <v>1</v>
      </c>
      <c r="L190" s="124">
        <v>44377</v>
      </c>
      <c r="M190" s="124">
        <v>44561</v>
      </c>
      <c r="N190" s="85">
        <f t="shared" ref="N190:N210" si="69">(+M190-L190)/7</f>
        <v>26.285714285714285</v>
      </c>
      <c r="O190" s="80" t="s">
        <v>1959</v>
      </c>
      <c r="P190" s="87">
        <v>0</v>
      </c>
      <c r="Q190" s="108">
        <f t="shared" si="53"/>
        <v>0</v>
      </c>
      <c r="R190" s="90">
        <f t="shared" si="54"/>
        <v>0</v>
      </c>
      <c r="S190" s="90">
        <f t="shared" si="55"/>
        <v>0</v>
      </c>
      <c r="T190" s="90">
        <f t="shared" si="56"/>
        <v>26.285714285714285</v>
      </c>
      <c r="U190" s="87"/>
      <c r="V190" s="91" t="str">
        <f t="shared" si="57"/>
        <v>VENCIDA</v>
      </c>
      <c r="W190" s="91" t="str">
        <f t="shared" si="58"/>
        <v>VENCIDO</v>
      </c>
      <c r="X190" s="125" t="s">
        <v>1551</v>
      </c>
      <c r="Y190" s="79" t="str">
        <f t="shared" si="67"/>
        <v>H1Denuncia2020-187038-82111-D</v>
      </c>
      <c r="Z190" s="92">
        <f t="shared" si="59"/>
        <v>1</v>
      </c>
      <c r="AA190" s="92" t="str">
        <f t="shared" si="68"/>
        <v>H1Denuncia2020-187038-82111-D - 1</v>
      </c>
      <c r="AB190" s="76">
        <f t="shared" si="61"/>
        <v>1</v>
      </c>
      <c r="AC190" s="76">
        <f t="shared" si="62"/>
        <v>1</v>
      </c>
      <c r="AD190" s="76" t="str">
        <f t="shared" si="60"/>
        <v>H1Denuncia2020-187038-82111-D.</v>
      </c>
      <c r="AE190" s="76" t="str">
        <f t="shared" si="63"/>
        <v>H1Denuncia2020-187038-82111-D</v>
      </c>
      <c r="AF190" s="93"/>
      <c r="AG190" s="94"/>
      <c r="AH190" s="95"/>
    </row>
    <row r="191" spans="1:34" s="10" customFormat="1" ht="357" customHeight="1" x14ac:dyDescent="0.2">
      <c r="A191" s="79">
        <f>IF(ISBLANK(D191),"",COUNTA($D$2:D191))</f>
        <v>144</v>
      </c>
      <c r="B191" s="80">
        <f t="shared" si="65"/>
        <v>190</v>
      </c>
      <c r="C191" s="81"/>
      <c r="D191" s="80" t="s">
        <v>1269</v>
      </c>
      <c r="E191" s="80" t="s">
        <v>1241</v>
      </c>
      <c r="F191" s="82" t="s">
        <v>1460</v>
      </c>
      <c r="G191" s="82" t="s">
        <v>1461</v>
      </c>
      <c r="H191" s="82" t="s">
        <v>1238</v>
      </c>
      <c r="I191" s="82" t="s">
        <v>1245</v>
      </c>
      <c r="J191" s="79" t="s">
        <v>1240</v>
      </c>
      <c r="K191" s="79">
        <v>1</v>
      </c>
      <c r="L191" s="124">
        <v>44185</v>
      </c>
      <c r="M191" s="124">
        <v>44285</v>
      </c>
      <c r="N191" s="85">
        <f t="shared" si="69"/>
        <v>14.285714285714286</v>
      </c>
      <c r="O191" s="87" t="s">
        <v>1690</v>
      </c>
      <c r="P191" s="87">
        <v>1</v>
      </c>
      <c r="Q191" s="108">
        <f t="shared" si="53"/>
        <v>100</v>
      </c>
      <c r="R191" s="90">
        <f t="shared" si="54"/>
        <v>14.285714285714286</v>
      </c>
      <c r="S191" s="90">
        <f t="shared" si="55"/>
        <v>14.285714285714286</v>
      </c>
      <c r="T191" s="90">
        <f t="shared" si="56"/>
        <v>14.285714285714286</v>
      </c>
      <c r="U191" s="87"/>
      <c r="V191" s="91" t="str">
        <f t="shared" si="57"/>
        <v>CUMPLIDA</v>
      </c>
      <c r="W191" s="91" t="str">
        <f t="shared" si="58"/>
        <v>CUMPLIDO</v>
      </c>
      <c r="X191" s="125" t="s">
        <v>1510</v>
      </c>
      <c r="Y191" s="79" t="str">
        <f t="shared" si="67"/>
        <v>H1AT73</v>
      </c>
      <c r="Z191" s="92">
        <f t="shared" si="59"/>
        <v>1</v>
      </c>
      <c r="AA191" s="92" t="str">
        <f t="shared" si="68"/>
        <v>H1AT73 - 1</v>
      </c>
      <c r="AB191" s="76">
        <f t="shared" si="61"/>
        <v>5</v>
      </c>
      <c r="AC191" s="76">
        <f t="shared" si="62"/>
        <v>5</v>
      </c>
      <c r="AD191" s="76" t="str">
        <f t="shared" si="60"/>
        <v>H1AT73.</v>
      </c>
      <c r="AE191" s="76" t="str">
        <f t="shared" si="63"/>
        <v>H1AT73</v>
      </c>
      <c r="AF191" s="93"/>
      <c r="AG191" s="94"/>
      <c r="AH191" s="95"/>
    </row>
    <row r="192" spans="1:34" s="10" customFormat="1" ht="357" customHeight="1" x14ac:dyDescent="0.2">
      <c r="A192" s="79">
        <f>IF(ISBLANK(D192),"",COUNTA($D$2:D192))</f>
        <v>145</v>
      </c>
      <c r="B192" s="80">
        <f t="shared" si="65"/>
        <v>191</v>
      </c>
      <c r="C192" s="81"/>
      <c r="D192" s="80" t="s">
        <v>1269</v>
      </c>
      <c r="E192" s="80" t="s">
        <v>967</v>
      </c>
      <c r="F192" s="82" t="s">
        <v>1462</v>
      </c>
      <c r="G192" s="82" t="s">
        <v>1463</v>
      </c>
      <c r="H192" s="82" t="s">
        <v>1500</v>
      </c>
      <c r="I192" s="82" t="s">
        <v>1501</v>
      </c>
      <c r="J192" s="79" t="s">
        <v>1502</v>
      </c>
      <c r="K192" s="79">
        <v>1</v>
      </c>
      <c r="L192" s="124">
        <v>44185</v>
      </c>
      <c r="M192" s="124">
        <v>44346</v>
      </c>
      <c r="N192" s="85">
        <f t="shared" si="69"/>
        <v>23</v>
      </c>
      <c r="O192" s="80" t="s">
        <v>1689</v>
      </c>
      <c r="P192" s="87">
        <v>1</v>
      </c>
      <c r="Q192" s="108">
        <f t="shared" si="53"/>
        <v>100</v>
      </c>
      <c r="R192" s="90">
        <f t="shared" si="54"/>
        <v>23</v>
      </c>
      <c r="S192" s="90">
        <f t="shared" si="55"/>
        <v>23</v>
      </c>
      <c r="T192" s="90">
        <f t="shared" si="56"/>
        <v>23</v>
      </c>
      <c r="U192" s="87"/>
      <c r="V192" s="91" t="str">
        <f t="shared" si="57"/>
        <v>CUMPLIDA</v>
      </c>
      <c r="W192" s="91" t="str">
        <f t="shared" si="58"/>
        <v>CUMPLIDO</v>
      </c>
      <c r="X192" s="125" t="s">
        <v>1510</v>
      </c>
      <c r="Y192" s="79" t="str">
        <f t="shared" si="67"/>
        <v>H2AT73</v>
      </c>
      <c r="Z192" s="92">
        <f t="shared" si="59"/>
        <v>1</v>
      </c>
      <c r="AA192" s="92" t="str">
        <f t="shared" si="68"/>
        <v>H2AT73 - 1</v>
      </c>
      <c r="AB192" s="76">
        <f t="shared" si="61"/>
        <v>5</v>
      </c>
      <c r="AC192" s="76">
        <f t="shared" si="62"/>
        <v>5</v>
      </c>
      <c r="AD192" s="76" t="str">
        <f t="shared" si="60"/>
        <v>H2AT73.</v>
      </c>
      <c r="AE192" s="76" t="str">
        <f t="shared" si="63"/>
        <v>H2AT73</v>
      </c>
      <c r="AF192" s="93"/>
      <c r="AG192" s="94"/>
      <c r="AH192" s="95"/>
    </row>
    <row r="193" spans="1:34" s="10" customFormat="1" ht="357" customHeight="1" x14ac:dyDescent="0.2">
      <c r="A193" s="79">
        <f>IF(ISBLANK(D193),"",COUNTA($D$2:D193))</f>
        <v>146</v>
      </c>
      <c r="B193" s="80">
        <f t="shared" si="65"/>
        <v>192</v>
      </c>
      <c r="C193" s="81"/>
      <c r="D193" s="80" t="s">
        <v>1269</v>
      </c>
      <c r="E193" s="80" t="s">
        <v>967</v>
      </c>
      <c r="F193" s="82" t="s">
        <v>1464</v>
      </c>
      <c r="G193" s="82" t="s">
        <v>1465</v>
      </c>
      <c r="H193" s="82" t="s">
        <v>1500</v>
      </c>
      <c r="I193" s="82" t="s">
        <v>1503</v>
      </c>
      <c r="J193" s="79" t="s">
        <v>1502</v>
      </c>
      <c r="K193" s="79">
        <v>1</v>
      </c>
      <c r="L193" s="124">
        <v>44185</v>
      </c>
      <c r="M193" s="124">
        <v>44346</v>
      </c>
      <c r="N193" s="85">
        <f t="shared" si="69"/>
        <v>23</v>
      </c>
      <c r="O193" s="80" t="s">
        <v>1689</v>
      </c>
      <c r="P193" s="87">
        <v>1</v>
      </c>
      <c r="Q193" s="108">
        <f t="shared" si="53"/>
        <v>100</v>
      </c>
      <c r="R193" s="90">
        <f t="shared" si="54"/>
        <v>23</v>
      </c>
      <c r="S193" s="90">
        <f t="shared" si="55"/>
        <v>23</v>
      </c>
      <c r="T193" s="90">
        <f t="shared" si="56"/>
        <v>23</v>
      </c>
      <c r="U193" s="87"/>
      <c r="V193" s="91" t="str">
        <f t="shared" si="57"/>
        <v>CUMPLIDA</v>
      </c>
      <c r="W193" s="91" t="str">
        <f t="shared" si="58"/>
        <v>CUMPLIDO</v>
      </c>
      <c r="X193" s="125" t="s">
        <v>1510</v>
      </c>
      <c r="Y193" s="79" t="str">
        <f t="shared" si="67"/>
        <v>H3AT73</v>
      </c>
      <c r="Z193" s="92">
        <f t="shared" si="59"/>
        <v>1</v>
      </c>
      <c r="AA193" s="92" t="str">
        <f t="shared" si="68"/>
        <v>H3AT73 - 1</v>
      </c>
      <c r="AB193" s="76">
        <f t="shared" si="61"/>
        <v>5</v>
      </c>
      <c r="AC193" s="76">
        <f t="shared" si="62"/>
        <v>5</v>
      </c>
      <c r="AD193" s="76" t="str">
        <f t="shared" si="60"/>
        <v>H3AT73.</v>
      </c>
      <c r="AE193" s="76" t="str">
        <f t="shared" si="63"/>
        <v>H3AT73</v>
      </c>
      <c r="AF193" s="93"/>
      <c r="AG193" s="94"/>
      <c r="AH193" s="95"/>
    </row>
    <row r="194" spans="1:34" s="10" customFormat="1" ht="357" customHeight="1" x14ac:dyDescent="0.2">
      <c r="A194" s="79">
        <f>IF(ISBLANK(D194),"",COUNTA($D$2:D194))</f>
        <v>147</v>
      </c>
      <c r="B194" s="80">
        <f t="shared" si="65"/>
        <v>193</v>
      </c>
      <c r="C194" s="81"/>
      <c r="D194" s="80" t="s">
        <v>1457</v>
      </c>
      <c r="E194" s="80" t="s">
        <v>1443</v>
      </c>
      <c r="F194" s="82" t="s">
        <v>1466</v>
      </c>
      <c r="G194" s="82" t="s">
        <v>1467</v>
      </c>
      <c r="H194" s="82" t="s">
        <v>1452</v>
      </c>
      <c r="I194" s="82" t="s">
        <v>1503</v>
      </c>
      <c r="J194" s="79" t="s">
        <v>1502</v>
      </c>
      <c r="K194" s="79">
        <v>1</v>
      </c>
      <c r="L194" s="124">
        <v>44185</v>
      </c>
      <c r="M194" s="124">
        <v>44346</v>
      </c>
      <c r="N194" s="85">
        <f t="shared" si="69"/>
        <v>23</v>
      </c>
      <c r="O194" s="80" t="s">
        <v>1689</v>
      </c>
      <c r="P194" s="87">
        <v>1</v>
      </c>
      <c r="Q194" s="108">
        <f t="shared" ref="Q194:Q257" si="70">IF(P194/K194&gt;1,100,+P194/K194*100)</f>
        <v>100</v>
      </c>
      <c r="R194" s="90">
        <f t="shared" ref="R194:R257" si="71">+N194*Q194/100</f>
        <v>23</v>
      </c>
      <c r="S194" s="90">
        <f t="shared" ref="S194:S257" si="72">IF(M194&lt;=$AG$1,R194,0)</f>
        <v>23</v>
      </c>
      <c r="T194" s="90">
        <f t="shared" ref="T194:T257" si="73">IF($AG$1&gt;=M194,N194,0)</f>
        <v>23</v>
      </c>
      <c r="U194" s="87"/>
      <c r="V194" s="91" t="str">
        <f t="shared" ref="V194:V257" si="74">IF(Q194=100,"CUMPLIDA",IF(M194-$AG$1&lt;0,"VENCIDA",IF(M194-$AG$1&lt;=30,"PRÓXIMA A VENCER",IF(Q194&gt;0,"CON AVANCE","EN TERMINO"))))</f>
        <v>CUMPLIDA</v>
      </c>
      <c r="W194" s="91" t="str">
        <f t="shared" ref="W194:W257" si="75">IF(A194&lt;&gt;"",IF(AC194=1,"VENCIDO",IF(AC194=2,"PRÓXIMO A VENCER",IF(AC194=3,"EN TERMINO",IF(AC194=4,"CON AVANCE",IF(AC194=5,"CUMPLIDO",))))),"")</f>
        <v>CUMPLIDO</v>
      </c>
      <c r="X194" s="125" t="s">
        <v>1510</v>
      </c>
      <c r="Y194" s="79" t="str">
        <f t="shared" si="67"/>
        <v>H4AT73</v>
      </c>
      <c r="Z194" s="92">
        <f t="shared" ref="Z194:Z257" si="76">IF(A194&lt;&gt;"",1,Z193+1)</f>
        <v>1</v>
      </c>
      <c r="AA194" s="92" t="str">
        <f t="shared" si="68"/>
        <v>H4AT73 - 1</v>
      </c>
      <c r="AB194" s="76">
        <f t="shared" si="61"/>
        <v>5</v>
      </c>
      <c r="AC194" s="76">
        <f t="shared" si="62"/>
        <v>5</v>
      </c>
      <c r="AD194" s="76" t="str">
        <f t="shared" ref="AD194:AD257" si="77">IF(A194&lt;&gt;"",MID(F194,1,FIND(" ",F194,1)-1),AD193)</f>
        <v>H4AT73.</v>
      </c>
      <c r="AE194" s="76" t="str">
        <f t="shared" si="63"/>
        <v>H4AT73</v>
      </c>
      <c r="AF194" s="93"/>
      <c r="AG194" s="94"/>
      <c r="AH194" s="95"/>
    </row>
    <row r="195" spans="1:34" s="10" customFormat="1" ht="357" customHeight="1" x14ac:dyDescent="0.2">
      <c r="A195" s="79">
        <f>IF(ISBLANK(D195),"",COUNTA($D$2:D195))</f>
        <v>148</v>
      </c>
      <c r="B195" s="80">
        <f t="shared" si="65"/>
        <v>194</v>
      </c>
      <c r="C195" s="81"/>
      <c r="D195" s="80" t="s">
        <v>1269</v>
      </c>
      <c r="E195" s="80" t="s">
        <v>1497</v>
      </c>
      <c r="F195" s="82" t="s">
        <v>1468</v>
      </c>
      <c r="G195" s="82" t="s">
        <v>1469</v>
      </c>
      <c r="H195" s="82" t="s">
        <v>1452</v>
      </c>
      <c r="I195" s="82" t="s">
        <v>1448</v>
      </c>
      <c r="J195" s="79" t="s">
        <v>1502</v>
      </c>
      <c r="K195" s="79">
        <v>1</v>
      </c>
      <c r="L195" s="124">
        <v>44185</v>
      </c>
      <c r="M195" s="124">
        <v>44346</v>
      </c>
      <c r="N195" s="85">
        <f t="shared" si="69"/>
        <v>23</v>
      </c>
      <c r="O195" s="80" t="s">
        <v>1689</v>
      </c>
      <c r="P195" s="87">
        <v>1</v>
      </c>
      <c r="Q195" s="108">
        <f t="shared" si="70"/>
        <v>100</v>
      </c>
      <c r="R195" s="90">
        <f t="shared" si="71"/>
        <v>23</v>
      </c>
      <c r="S195" s="90">
        <f t="shared" si="72"/>
        <v>23</v>
      </c>
      <c r="T195" s="90">
        <f t="shared" si="73"/>
        <v>23</v>
      </c>
      <c r="U195" s="87"/>
      <c r="V195" s="91" t="str">
        <f t="shared" si="74"/>
        <v>CUMPLIDA</v>
      </c>
      <c r="W195" s="91" t="str">
        <f t="shared" si="75"/>
        <v>CUMPLIDO</v>
      </c>
      <c r="X195" s="125" t="s">
        <v>1510</v>
      </c>
      <c r="Y195" s="79" t="str">
        <f t="shared" si="67"/>
        <v>H5AT73</v>
      </c>
      <c r="Z195" s="92">
        <f t="shared" si="76"/>
        <v>1</v>
      </c>
      <c r="AA195" s="92" t="str">
        <f t="shared" si="68"/>
        <v>H5AT73 - 1</v>
      </c>
      <c r="AB195" s="76">
        <f t="shared" ref="AB195:AB258" si="78">IF(V195="VENCIDA",1,IF(V195="PRÓXIMA A VENCER",2,IF(V195="EN TERMINO",3,IF(V195="CON AVANCE",4,IF(V195="CUMPLIDA",5,)))))</f>
        <v>5</v>
      </c>
      <c r="AC195" s="76">
        <f t="shared" ref="AC195:AC258" si="79">IF(Z196=Z195+1,MIN(AB195,AC196),AB195)</f>
        <v>5</v>
      </c>
      <c r="AD195" s="76" t="str">
        <f t="shared" si="77"/>
        <v>H5AT73.</v>
      </c>
      <c r="AE195" s="76" t="str">
        <f t="shared" ref="AE195:AE258" si="80">IFERROR(MID(AD195,1,FIND(".",AD195,1)-1),AD195)</f>
        <v>H5AT73</v>
      </c>
      <c r="AF195" s="93"/>
      <c r="AG195" s="94"/>
      <c r="AH195" s="95"/>
    </row>
    <row r="196" spans="1:34" s="10" customFormat="1" ht="357" customHeight="1" x14ac:dyDescent="0.2">
      <c r="A196" s="79">
        <f>IF(ISBLANK(D196),"",COUNTA($D$2:D196))</f>
        <v>149</v>
      </c>
      <c r="B196" s="80">
        <f t="shared" si="65"/>
        <v>195</v>
      </c>
      <c r="C196" s="81"/>
      <c r="D196" s="80" t="s">
        <v>1457</v>
      </c>
      <c r="E196" s="80" t="s">
        <v>967</v>
      </c>
      <c r="F196" s="82" t="s">
        <v>1662</v>
      </c>
      <c r="G196" s="82" t="s">
        <v>1663</v>
      </c>
      <c r="H196" s="82" t="s">
        <v>1453</v>
      </c>
      <c r="I196" s="82" t="s">
        <v>1448</v>
      </c>
      <c r="J196" s="79" t="s">
        <v>1502</v>
      </c>
      <c r="K196" s="79">
        <v>1</v>
      </c>
      <c r="L196" s="124">
        <v>44185</v>
      </c>
      <c r="M196" s="124">
        <v>44346</v>
      </c>
      <c r="N196" s="85">
        <f t="shared" si="69"/>
        <v>23</v>
      </c>
      <c r="O196" s="80" t="s">
        <v>1689</v>
      </c>
      <c r="P196" s="87">
        <v>1</v>
      </c>
      <c r="Q196" s="108">
        <f t="shared" si="70"/>
        <v>100</v>
      </c>
      <c r="R196" s="90">
        <f t="shared" si="71"/>
        <v>23</v>
      </c>
      <c r="S196" s="90">
        <f t="shared" si="72"/>
        <v>23</v>
      </c>
      <c r="T196" s="90">
        <f t="shared" si="73"/>
        <v>23</v>
      </c>
      <c r="U196" s="87"/>
      <c r="V196" s="91" t="str">
        <f t="shared" si="74"/>
        <v>CUMPLIDA</v>
      </c>
      <c r="W196" s="91" t="str">
        <f t="shared" si="75"/>
        <v>CUMPLIDO</v>
      </c>
      <c r="X196" s="125" t="s">
        <v>1510</v>
      </c>
      <c r="Y196" s="79" t="str">
        <f t="shared" si="67"/>
        <v>H6AT73</v>
      </c>
      <c r="Z196" s="92">
        <f t="shared" si="76"/>
        <v>1</v>
      </c>
      <c r="AA196" s="92" t="str">
        <f t="shared" si="68"/>
        <v>H6AT73 - 1</v>
      </c>
      <c r="AB196" s="76">
        <f t="shared" si="78"/>
        <v>5</v>
      </c>
      <c r="AC196" s="76">
        <f t="shared" si="79"/>
        <v>5</v>
      </c>
      <c r="AD196" s="76" t="str">
        <f t="shared" si="77"/>
        <v>H6AT73.</v>
      </c>
      <c r="AE196" s="76" t="str">
        <f t="shared" si="80"/>
        <v>H6AT73</v>
      </c>
      <c r="AF196" s="93"/>
      <c r="AG196" s="94"/>
      <c r="AH196" s="95"/>
    </row>
    <row r="197" spans="1:34" s="10" customFormat="1" ht="357" customHeight="1" x14ac:dyDescent="0.2">
      <c r="A197" s="79">
        <f>IF(ISBLANK(D197),"",COUNTA($D$2:D197))</f>
        <v>150</v>
      </c>
      <c r="B197" s="80">
        <f t="shared" si="65"/>
        <v>196</v>
      </c>
      <c r="C197" s="81"/>
      <c r="D197" s="80" t="s">
        <v>1457</v>
      </c>
      <c r="E197" s="80" t="s">
        <v>967</v>
      </c>
      <c r="F197" s="82" t="s">
        <v>1470</v>
      </c>
      <c r="G197" s="82" t="s">
        <v>1471</v>
      </c>
      <c r="H197" s="82" t="s">
        <v>1453</v>
      </c>
      <c r="I197" s="82" t="s">
        <v>1448</v>
      </c>
      <c r="J197" s="79" t="s">
        <v>1502</v>
      </c>
      <c r="K197" s="79">
        <v>1</v>
      </c>
      <c r="L197" s="124">
        <v>44185</v>
      </c>
      <c r="M197" s="124">
        <v>44346</v>
      </c>
      <c r="N197" s="85">
        <f t="shared" si="69"/>
        <v>23</v>
      </c>
      <c r="O197" s="80" t="s">
        <v>1689</v>
      </c>
      <c r="P197" s="87">
        <v>1</v>
      </c>
      <c r="Q197" s="108">
        <f t="shared" si="70"/>
        <v>100</v>
      </c>
      <c r="R197" s="90">
        <f t="shared" si="71"/>
        <v>23</v>
      </c>
      <c r="S197" s="90">
        <f t="shared" si="72"/>
        <v>23</v>
      </c>
      <c r="T197" s="90">
        <f t="shared" si="73"/>
        <v>23</v>
      </c>
      <c r="U197" s="87"/>
      <c r="V197" s="91" t="str">
        <f t="shared" si="74"/>
        <v>CUMPLIDA</v>
      </c>
      <c r="W197" s="91" t="str">
        <f t="shared" si="75"/>
        <v>CUMPLIDO</v>
      </c>
      <c r="X197" s="125" t="s">
        <v>1510</v>
      </c>
      <c r="Y197" s="79" t="str">
        <f t="shared" si="67"/>
        <v>H7AT73</v>
      </c>
      <c r="Z197" s="92">
        <f t="shared" si="76"/>
        <v>1</v>
      </c>
      <c r="AA197" s="92" t="str">
        <f t="shared" si="68"/>
        <v>H7AT73 - 1</v>
      </c>
      <c r="AB197" s="76">
        <f t="shared" si="78"/>
        <v>5</v>
      </c>
      <c r="AC197" s="76">
        <f t="shared" si="79"/>
        <v>5</v>
      </c>
      <c r="AD197" s="76" t="str">
        <f t="shared" si="77"/>
        <v>H7AT73.</v>
      </c>
      <c r="AE197" s="76" t="str">
        <f t="shared" si="80"/>
        <v>H7AT73</v>
      </c>
      <c r="AF197" s="93"/>
      <c r="AG197" s="94"/>
      <c r="AH197" s="95"/>
    </row>
    <row r="198" spans="1:34" s="10" customFormat="1" ht="357" customHeight="1" x14ac:dyDescent="0.2">
      <c r="A198" s="79">
        <f>IF(ISBLANK(D198),"",COUNTA($D$2:D198))</f>
        <v>151</v>
      </c>
      <c r="B198" s="80">
        <f t="shared" si="65"/>
        <v>197</v>
      </c>
      <c r="C198" s="81"/>
      <c r="D198" s="80" t="s">
        <v>1269</v>
      </c>
      <c r="E198" s="80" t="s">
        <v>967</v>
      </c>
      <c r="F198" s="82" t="s">
        <v>1472</v>
      </c>
      <c r="G198" s="82" t="s">
        <v>1473</v>
      </c>
      <c r="H198" s="82" t="s">
        <v>1453</v>
      </c>
      <c r="I198" s="82" t="s">
        <v>1448</v>
      </c>
      <c r="J198" s="79" t="s">
        <v>1502</v>
      </c>
      <c r="K198" s="79">
        <v>1</v>
      </c>
      <c r="L198" s="124">
        <v>44185</v>
      </c>
      <c r="M198" s="124">
        <v>44346</v>
      </c>
      <c r="N198" s="85">
        <f t="shared" si="69"/>
        <v>23</v>
      </c>
      <c r="O198" s="80" t="s">
        <v>1689</v>
      </c>
      <c r="P198" s="87">
        <v>1</v>
      </c>
      <c r="Q198" s="108">
        <f t="shared" si="70"/>
        <v>100</v>
      </c>
      <c r="R198" s="90">
        <f t="shared" si="71"/>
        <v>23</v>
      </c>
      <c r="S198" s="90">
        <f t="shared" si="72"/>
        <v>23</v>
      </c>
      <c r="T198" s="90">
        <f t="shared" si="73"/>
        <v>23</v>
      </c>
      <c r="U198" s="87"/>
      <c r="V198" s="91" t="str">
        <f t="shared" si="74"/>
        <v>CUMPLIDA</v>
      </c>
      <c r="W198" s="91" t="str">
        <f t="shared" si="75"/>
        <v>CUMPLIDO</v>
      </c>
      <c r="X198" s="125" t="s">
        <v>1511</v>
      </c>
      <c r="Y198" s="79" t="str">
        <f t="shared" si="67"/>
        <v>H1AT74</v>
      </c>
      <c r="Z198" s="92">
        <f t="shared" si="76"/>
        <v>1</v>
      </c>
      <c r="AA198" s="92" t="str">
        <f t="shared" si="68"/>
        <v>H1AT74 - 1</v>
      </c>
      <c r="AB198" s="76">
        <f t="shared" si="78"/>
        <v>5</v>
      </c>
      <c r="AC198" s="76">
        <f t="shared" si="79"/>
        <v>5</v>
      </c>
      <c r="AD198" s="76" t="str">
        <f t="shared" si="77"/>
        <v>H1AT74.</v>
      </c>
      <c r="AE198" s="76" t="str">
        <f t="shared" si="80"/>
        <v>H1AT74</v>
      </c>
      <c r="AF198" s="93"/>
      <c r="AG198" s="94"/>
      <c r="AH198" s="95"/>
    </row>
    <row r="199" spans="1:34" s="10" customFormat="1" ht="357" customHeight="1" x14ac:dyDescent="0.2">
      <c r="A199" s="79">
        <f>IF(ISBLANK(D199),"",COUNTA($D$2:D199))</f>
        <v>152</v>
      </c>
      <c r="B199" s="80">
        <f t="shared" si="65"/>
        <v>198</v>
      </c>
      <c r="C199" s="81"/>
      <c r="D199" s="80" t="s">
        <v>1269</v>
      </c>
      <c r="E199" s="80" t="s">
        <v>1271</v>
      </c>
      <c r="F199" s="101" t="s">
        <v>1474</v>
      </c>
      <c r="G199" s="101" t="s">
        <v>1475</v>
      </c>
      <c r="H199" s="82" t="s">
        <v>1238</v>
      </c>
      <c r="I199" s="82" t="s">
        <v>1245</v>
      </c>
      <c r="J199" s="79" t="s">
        <v>1240</v>
      </c>
      <c r="K199" s="79">
        <v>1</v>
      </c>
      <c r="L199" s="124">
        <v>44185</v>
      </c>
      <c r="M199" s="124">
        <v>44285</v>
      </c>
      <c r="N199" s="85">
        <f t="shared" si="69"/>
        <v>14.285714285714286</v>
      </c>
      <c r="O199" s="87" t="s">
        <v>1690</v>
      </c>
      <c r="P199" s="87">
        <v>1</v>
      </c>
      <c r="Q199" s="108">
        <f t="shared" si="70"/>
        <v>100</v>
      </c>
      <c r="R199" s="90">
        <f t="shared" si="71"/>
        <v>14.285714285714286</v>
      </c>
      <c r="S199" s="90">
        <f t="shared" si="72"/>
        <v>14.285714285714286</v>
      </c>
      <c r="T199" s="90">
        <f t="shared" si="73"/>
        <v>14.285714285714286</v>
      </c>
      <c r="U199" s="87"/>
      <c r="V199" s="91" t="str">
        <f t="shared" si="74"/>
        <v>CUMPLIDA</v>
      </c>
      <c r="W199" s="91" t="str">
        <f t="shared" si="75"/>
        <v>CUMPLIDO</v>
      </c>
      <c r="X199" s="125" t="s">
        <v>1512</v>
      </c>
      <c r="Y199" s="79" t="str">
        <f t="shared" si="67"/>
        <v>H1AT75</v>
      </c>
      <c r="Z199" s="92">
        <f t="shared" si="76"/>
        <v>1</v>
      </c>
      <c r="AA199" s="92" t="str">
        <f t="shared" si="68"/>
        <v>H1AT75 - 1</v>
      </c>
      <c r="AB199" s="76">
        <f t="shared" si="78"/>
        <v>5</v>
      </c>
      <c r="AC199" s="76">
        <f t="shared" si="79"/>
        <v>5</v>
      </c>
      <c r="AD199" s="76" t="str">
        <f t="shared" si="77"/>
        <v>H1AT75.</v>
      </c>
      <c r="AE199" s="76" t="str">
        <f t="shared" si="80"/>
        <v>H1AT75</v>
      </c>
      <c r="AF199" s="93"/>
      <c r="AG199" s="94"/>
      <c r="AH199" s="95"/>
    </row>
    <row r="200" spans="1:34" s="10" customFormat="1" ht="357" customHeight="1" x14ac:dyDescent="0.2">
      <c r="A200" s="79">
        <f>IF(ISBLANK(D200),"",COUNTA($D$2:D200))</f>
        <v>153</v>
      </c>
      <c r="B200" s="80">
        <f t="shared" si="65"/>
        <v>199</v>
      </c>
      <c r="C200" s="81"/>
      <c r="D200" s="80" t="s">
        <v>1269</v>
      </c>
      <c r="E200" s="80" t="s">
        <v>1498</v>
      </c>
      <c r="F200" s="101" t="s">
        <v>1476</v>
      </c>
      <c r="G200" s="101" t="s">
        <v>1477</v>
      </c>
      <c r="H200" s="82" t="s">
        <v>1238</v>
      </c>
      <c r="I200" s="82" t="s">
        <v>1245</v>
      </c>
      <c r="J200" s="79" t="s">
        <v>1240</v>
      </c>
      <c r="K200" s="79">
        <v>1</v>
      </c>
      <c r="L200" s="124">
        <v>44185</v>
      </c>
      <c r="M200" s="124">
        <v>44285</v>
      </c>
      <c r="N200" s="85">
        <f t="shared" si="69"/>
        <v>14.285714285714286</v>
      </c>
      <c r="O200" s="87" t="s">
        <v>1690</v>
      </c>
      <c r="P200" s="87">
        <v>1</v>
      </c>
      <c r="Q200" s="108">
        <f t="shared" si="70"/>
        <v>100</v>
      </c>
      <c r="R200" s="90">
        <f t="shared" si="71"/>
        <v>14.285714285714286</v>
      </c>
      <c r="S200" s="90">
        <f t="shared" si="72"/>
        <v>14.285714285714286</v>
      </c>
      <c r="T200" s="90">
        <f t="shared" si="73"/>
        <v>14.285714285714286</v>
      </c>
      <c r="U200" s="87"/>
      <c r="V200" s="91" t="str">
        <f t="shared" si="74"/>
        <v>CUMPLIDA</v>
      </c>
      <c r="W200" s="91" t="str">
        <f t="shared" si="75"/>
        <v>CUMPLIDO</v>
      </c>
      <c r="X200" s="125" t="s">
        <v>1512</v>
      </c>
      <c r="Y200" s="79" t="str">
        <f t="shared" si="67"/>
        <v>H2AT75</v>
      </c>
      <c r="Z200" s="92">
        <f t="shared" si="76"/>
        <v>1</v>
      </c>
      <c r="AA200" s="92" t="str">
        <f t="shared" si="68"/>
        <v>H2AT75 - 1</v>
      </c>
      <c r="AB200" s="76">
        <f t="shared" si="78"/>
        <v>5</v>
      </c>
      <c r="AC200" s="76">
        <f t="shared" si="79"/>
        <v>5</v>
      </c>
      <c r="AD200" s="76" t="str">
        <f t="shared" si="77"/>
        <v>H2AT75.</v>
      </c>
      <c r="AE200" s="76" t="str">
        <f t="shared" si="80"/>
        <v>H2AT75</v>
      </c>
      <c r="AF200" s="93"/>
      <c r="AG200" s="94"/>
      <c r="AH200" s="95"/>
    </row>
    <row r="201" spans="1:34" s="10" customFormat="1" ht="357" customHeight="1" x14ac:dyDescent="0.2">
      <c r="A201" s="79">
        <f>IF(ISBLANK(D201),"",COUNTA($D$2:D201))</f>
        <v>154</v>
      </c>
      <c r="B201" s="80">
        <f t="shared" si="65"/>
        <v>200</v>
      </c>
      <c r="C201" s="81"/>
      <c r="D201" s="80" t="s">
        <v>1269</v>
      </c>
      <c r="E201" s="80" t="s">
        <v>1365</v>
      </c>
      <c r="F201" s="101" t="s">
        <v>1478</v>
      </c>
      <c r="G201" s="101" t="s">
        <v>1479</v>
      </c>
      <c r="H201" s="82" t="s">
        <v>1453</v>
      </c>
      <c r="I201" s="82" t="s">
        <v>1448</v>
      </c>
      <c r="J201" s="79" t="s">
        <v>1502</v>
      </c>
      <c r="K201" s="79">
        <v>1</v>
      </c>
      <c r="L201" s="124">
        <v>44185</v>
      </c>
      <c r="M201" s="124">
        <v>44346</v>
      </c>
      <c r="N201" s="85">
        <f t="shared" si="69"/>
        <v>23</v>
      </c>
      <c r="O201" s="80" t="s">
        <v>1689</v>
      </c>
      <c r="P201" s="87">
        <v>1</v>
      </c>
      <c r="Q201" s="108">
        <f t="shared" si="70"/>
        <v>100</v>
      </c>
      <c r="R201" s="90">
        <f t="shared" si="71"/>
        <v>23</v>
      </c>
      <c r="S201" s="90">
        <f t="shared" si="72"/>
        <v>23</v>
      </c>
      <c r="T201" s="90">
        <f t="shared" si="73"/>
        <v>23</v>
      </c>
      <c r="U201" s="87"/>
      <c r="V201" s="91" t="str">
        <f t="shared" si="74"/>
        <v>CUMPLIDA</v>
      </c>
      <c r="W201" s="91" t="str">
        <f t="shared" si="75"/>
        <v>CUMPLIDO</v>
      </c>
      <c r="X201" s="125" t="s">
        <v>1512</v>
      </c>
      <c r="Y201" s="79" t="str">
        <f t="shared" si="67"/>
        <v>H3AT75</v>
      </c>
      <c r="Z201" s="92">
        <f t="shared" si="76"/>
        <v>1</v>
      </c>
      <c r="AA201" s="92" t="str">
        <f t="shared" si="68"/>
        <v>H3AT75 - 1</v>
      </c>
      <c r="AB201" s="76">
        <f t="shared" si="78"/>
        <v>5</v>
      </c>
      <c r="AC201" s="76">
        <f t="shared" si="79"/>
        <v>5</v>
      </c>
      <c r="AD201" s="76" t="str">
        <f t="shared" si="77"/>
        <v>H3AT75.</v>
      </c>
      <c r="AE201" s="76" t="str">
        <f t="shared" si="80"/>
        <v>H3AT75</v>
      </c>
      <c r="AF201" s="93"/>
      <c r="AG201" s="94"/>
      <c r="AH201" s="95"/>
    </row>
    <row r="202" spans="1:34" s="10" customFormat="1" ht="357" customHeight="1" x14ac:dyDescent="0.2">
      <c r="A202" s="79">
        <f>IF(ISBLANK(D202),"",COUNTA($D$2:D202))</f>
        <v>155</v>
      </c>
      <c r="B202" s="80">
        <f t="shared" si="65"/>
        <v>201</v>
      </c>
      <c r="C202" s="81"/>
      <c r="D202" s="80" t="s">
        <v>1269</v>
      </c>
      <c r="E202" s="80" t="s">
        <v>1443</v>
      </c>
      <c r="F202" s="101" t="s">
        <v>1480</v>
      </c>
      <c r="G202" s="101" t="s">
        <v>1481</v>
      </c>
      <c r="H202" s="82" t="s">
        <v>1238</v>
      </c>
      <c r="I202" s="82" t="s">
        <v>1245</v>
      </c>
      <c r="J202" s="79" t="s">
        <v>1240</v>
      </c>
      <c r="K202" s="79">
        <v>1</v>
      </c>
      <c r="L202" s="124">
        <v>44185</v>
      </c>
      <c r="M202" s="124">
        <v>44285</v>
      </c>
      <c r="N202" s="85">
        <f t="shared" si="69"/>
        <v>14.285714285714286</v>
      </c>
      <c r="O202" s="80" t="s">
        <v>1689</v>
      </c>
      <c r="P202" s="87">
        <v>1</v>
      </c>
      <c r="Q202" s="108">
        <f t="shared" si="70"/>
        <v>100</v>
      </c>
      <c r="R202" s="90">
        <f t="shared" si="71"/>
        <v>14.285714285714286</v>
      </c>
      <c r="S202" s="90">
        <f t="shared" si="72"/>
        <v>14.285714285714286</v>
      </c>
      <c r="T202" s="90">
        <f t="shared" si="73"/>
        <v>14.285714285714286</v>
      </c>
      <c r="U202" s="87"/>
      <c r="V202" s="91" t="str">
        <f t="shared" si="74"/>
        <v>CUMPLIDA</v>
      </c>
      <c r="W202" s="91" t="str">
        <f t="shared" si="75"/>
        <v>CUMPLIDO</v>
      </c>
      <c r="X202" s="125" t="s">
        <v>1512</v>
      </c>
      <c r="Y202" s="79" t="str">
        <f t="shared" si="67"/>
        <v>H4AT75</v>
      </c>
      <c r="Z202" s="92">
        <f t="shared" si="76"/>
        <v>1</v>
      </c>
      <c r="AA202" s="92" t="str">
        <f t="shared" si="68"/>
        <v>H4AT75 - 1</v>
      </c>
      <c r="AB202" s="76">
        <f t="shared" si="78"/>
        <v>5</v>
      </c>
      <c r="AC202" s="76">
        <f t="shared" si="79"/>
        <v>5</v>
      </c>
      <c r="AD202" s="76" t="str">
        <f t="shared" si="77"/>
        <v>H4AT75.</v>
      </c>
      <c r="AE202" s="76" t="str">
        <f t="shared" si="80"/>
        <v>H4AT75</v>
      </c>
      <c r="AF202" s="93"/>
      <c r="AG202" s="94"/>
      <c r="AH202" s="95"/>
    </row>
    <row r="203" spans="1:34" s="10" customFormat="1" ht="357" customHeight="1" x14ac:dyDescent="0.2">
      <c r="A203" s="79">
        <f>IF(ISBLANK(D203),"",COUNTA($D$2:D203))</f>
        <v>156</v>
      </c>
      <c r="B203" s="80">
        <f t="shared" si="65"/>
        <v>202</v>
      </c>
      <c r="C203" s="81"/>
      <c r="D203" s="80" t="s">
        <v>1269</v>
      </c>
      <c r="E203" s="80" t="s">
        <v>983</v>
      </c>
      <c r="F203" s="101" t="s">
        <v>2475</v>
      </c>
      <c r="G203" s="101" t="s">
        <v>1482</v>
      </c>
      <c r="H203" s="82" t="s">
        <v>1504</v>
      </c>
      <c r="I203" s="82" t="s">
        <v>1505</v>
      </c>
      <c r="J203" s="79" t="s">
        <v>1506</v>
      </c>
      <c r="K203" s="79">
        <v>1</v>
      </c>
      <c r="L203" s="124">
        <v>44197</v>
      </c>
      <c r="M203" s="124">
        <v>44384</v>
      </c>
      <c r="N203" s="85">
        <f t="shared" si="69"/>
        <v>26.714285714285715</v>
      </c>
      <c r="O203" s="80" t="s">
        <v>1693</v>
      </c>
      <c r="P203" s="87">
        <v>0</v>
      </c>
      <c r="Q203" s="108">
        <f t="shared" si="70"/>
        <v>0</v>
      </c>
      <c r="R203" s="90">
        <f t="shared" si="71"/>
        <v>0</v>
      </c>
      <c r="S203" s="90">
        <f t="shared" si="72"/>
        <v>0</v>
      </c>
      <c r="T203" s="90">
        <f t="shared" si="73"/>
        <v>26.714285714285715</v>
      </c>
      <c r="U203" s="87"/>
      <c r="V203" s="91" t="str">
        <f t="shared" si="74"/>
        <v>VENCIDA</v>
      </c>
      <c r="W203" s="91" t="str">
        <f t="shared" si="75"/>
        <v>VENCIDO</v>
      </c>
      <c r="X203" s="125" t="s">
        <v>1512</v>
      </c>
      <c r="Y203" s="79" t="str">
        <f t="shared" si="67"/>
        <v>H5AT75</v>
      </c>
      <c r="Z203" s="92">
        <f t="shared" si="76"/>
        <v>1</v>
      </c>
      <c r="AA203" s="92" t="str">
        <f t="shared" si="68"/>
        <v>H5AT75 - 1</v>
      </c>
      <c r="AB203" s="76">
        <f t="shared" si="78"/>
        <v>1</v>
      </c>
      <c r="AC203" s="76">
        <f t="shared" si="79"/>
        <v>1</v>
      </c>
      <c r="AD203" s="76" t="str">
        <f t="shared" si="77"/>
        <v>H5AT75.</v>
      </c>
      <c r="AE203" s="76" t="str">
        <f t="shared" si="80"/>
        <v>H5AT75</v>
      </c>
      <c r="AF203" s="93"/>
      <c r="AG203" s="94"/>
      <c r="AH203" s="95"/>
    </row>
    <row r="204" spans="1:34" s="10" customFormat="1" ht="357" customHeight="1" x14ac:dyDescent="0.2">
      <c r="A204" s="79">
        <f>IF(ISBLANK(D204),"",COUNTA($D$2:D204))</f>
        <v>157</v>
      </c>
      <c r="B204" s="80">
        <f t="shared" si="65"/>
        <v>203</v>
      </c>
      <c r="C204" s="81"/>
      <c r="D204" s="80" t="s">
        <v>1269</v>
      </c>
      <c r="E204" s="80" t="s">
        <v>983</v>
      </c>
      <c r="F204" s="101" t="s">
        <v>1483</v>
      </c>
      <c r="G204" s="101" t="s">
        <v>1484</v>
      </c>
      <c r="H204" s="82" t="s">
        <v>1508</v>
      </c>
      <c r="I204" s="82" t="s">
        <v>1507</v>
      </c>
      <c r="J204" s="79" t="s">
        <v>1509</v>
      </c>
      <c r="K204" s="79">
        <v>1</v>
      </c>
      <c r="L204" s="124">
        <v>44197</v>
      </c>
      <c r="M204" s="124">
        <v>44353</v>
      </c>
      <c r="N204" s="85">
        <f t="shared" si="69"/>
        <v>22.285714285714285</v>
      </c>
      <c r="O204" s="80" t="s">
        <v>768</v>
      </c>
      <c r="P204" s="87">
        <v>0</v>
      </c>
      <c r="Q204" s="108">
        <f t="shared" si="70"/>
        <v>0</v>
      </c>
      <c r="R204" s="90">
        <f t="shared" si="71"/>
        <v>0</v>
      </c>
      <c r="S204" s="90">
        <f t="shared" si="72"/>
        <v>0</v>
      </c>
      <c r="T204" s="90">
        <f t="shared" si="73"/>
        <v>22.285714285714285</v>
      </c>
      <c r="U204" s="87"/>
      <c r="V204" s="91" t="str">
        <f t="shared" si="74"/>
        <v>VENCIDA</v>
      </c>
      <c r="W204" s="91" t="str">
        <f t="shared" si="75"/>
        <v>VENCIDO</v>
      </c>
      <c r="X204" s="125" t="s">
        <v>1512</v>
      </c>
      <c r="Y204" s="79" t="str">
        <f t="shared" si="67"/>
        <v>H6AT75</v>
      </c>
      <c r="Z204" s="92">
        <f t="shared" si="76"/>
        <v>1</v>
      </c>
      <c r="AA204" s="92" t="str">
        <f t="shared" si="68"/>
        <v>H6AT75 - 1</v>
      </c>
      <c r="AB204" s="76">
        <f t="shared" si="78"/>
        <v>1</v>
      </c>
      <c r="AC204" s="76">
        <f t="shared" si="79"/>
        <v>1</v>
      </c>
      <c r="AD204" s="76" t="str">
        <f t="shared" si="77"/>
        <v>H6AT75.</v>
      </c>
      <c r="AE204" s="76" t="str">
        <f t="shared" si="80"/>
        <v>H6AT75</v>
      </c>
      <c r="AF204" s="93"/>
      <c r="AG204" s="94"/>
      <c r="AH204" s="95"/>
    </row>
    <row r="205" spans="1:34" s="10" customFormat="1" ht="357" customHeight="1" x14ac:dyDescent="0.2">
      <c r="A205" s="79">
        <f>IF(ISBLANK(D205),"",COUNTA($D$2:D205))</f>
        <v>158</v>
      </c>
      <c r="B205" s="80">
        <f t="shared" si="65"/>
        <v>204</v>
      </c>
      <c r="C205" s="81"/>
      <c r="D205" s="80" t="s">
        <v>1458</v>
      </c>
      <c r="E205" s="80" t="s">
        <v>1444</v>
      </c>
      <c r="F205" s="101" t="s">
        <v>1485</v>
      </c>
      <c r="G205" s="101" t="s">
        <v>1486</v>
      </c>
      <c r="H205" s="82" t="s">
        <v>1238</v>
      </c>
      <c r="I205" s="82" t="s">
        <v>1245</v>
      </c>
      <c r="J205" s="79" t="s">
        <v>1240</v>
      </c>
      <c r="K205" s="79">
        <v>1</v>
      </c>
      <c r="L205" s="124">
        <v>44185</v>
      </c>
      <c r="M205" s="124">
        <v>44285</v>
      </c>
      <c r="N205" s="85">
        <f t="shared" si="69"/>
        <v>14.285714285714286</v>
      </c>
      <c r="O205" s="87" t="s">
        <v>1690</v>
      </c>
      <c r="P205" s="87">
        <v>1</v>
      </c>
      <c r="Q205" s="108">
        <f t="shared" si="70"/>
        <v>100</v>
      </c>
      <c r="R205" s="90">
        <f t="shared" si="71"/>
        <v>14.285714285714286</v>
      </c>
      <c r="S205" s="90">
        <f t="shared" si="72"/>
        <v>14.285714285714286</v>
      </c>
      <c r="T205" s="90">
        <f t="shared" si="73"/>
        <v>14.285714285714286</v>
      </c>
      <c r="U205" s="87"/>
      <c r="V205" s="91" t="str">
        <f t="shared" si="74"/>
        <v>CUMPLIDA</v>
      </c>
      <c r="W205" s="91" t="str">
        <f t="shared" si="75"/>
        <v>CUMPLIDO</v>
      </c>
      <c r="X205" s="125" t="s">
        <v>1512</v>
      </c>
      <c r="Y205" s="79" t="str">
        <f t="shared" si="67"/>
        <v>H7AT75</v>
      </c>
      <c r="Z205" s="92">
        <f t="shared" si="76"/>
        <v>1</v>
      </c>
      <c r="AA205" s="92" t="str">
        <f t="shared" si="68"/>
        <v>H7AT75 - 1</v>
      </c>
      <c r="AB205" s="76">
        <f t="shared" si="78"/>
        <v>5</v>
      </c>
      <c r="AC205" s="76">
        <f t="shared" si="79"/>
        <v>5</v>
      </c>
      <c r="AD205" s="76" t="str">
        <f t="shared" si="77"/>
        <v>H7AT75.</v>
      </c>
      <c r="AE205" s="76" t="str">
        <f t="shared" si="80"/>
        <v>H7AT75</v>
      </c>
      <c r="AF205" s="93"/>
      <c r="AG205" s="94"/>
      <c r="AH205" s="95"/>
    </row>
    <row r="206" spans="1:34" s="10" customFormat="1" ht="357" customHeight="1" x14ac:dyDescent="0.2">
      <c r="A206" s="79">
        <f>IF(ISBLANK(D206),"",COUNTA($D$2:D206))</f>
        <v>159</v>
      </c>
      <c r="B206" s="80">
        <f t="shared" si="65"/>
        <v>205</v>
      </c>
      <c r="C206" s="81"/>
      <c r="D206" s="87" t="s">
        <v>711</v>
      </c>
      <c r="E206" s="80" t="s">
        <v>1241</v>
      </c>
      <c r="F206" s="101" t="s">
        <v>1487</v>
      </c>
      <c r="G206" s="101" t="s">
        <v>1488</v>
      </c>
      <c r="H206" s="82" t="s">
        <v>1238</v>
      </c>
      <c r="I206" s="82" t="s">
        <v>1245</v>
      </c>
      <c r="J206" s="79" t="s">
        <v>1240</v>
      </c>
      <c r="K206" s="79">
        <v>1</v>
      </c>
      <c r="L206" s="124">
        <v>44185</v>
      </c>
      <c r="M206" s="124">
        <v>44285</v>
      </c>
      <c r="N206" s="85">
        <f t="shared" si="69"/>
        <v>14.285714285714286</v>
      </c>
      <c r="O206" s="87" t="s">
        <v>1690</v>
      </c>
      <c r="P206" s="87">
        <v>1</v>
      </c>
      <c r="Q206" s="108">
        <f t="shared" si="70"/>
        <v>100</v>
      </c>
      <c r="R206" s="90">
        <f t="shared" si="71"/>
        <v>14.285714285714286</v>
      </c>
      <c r="S206" s="90">
        <f t="shared" si="72"/>
        <v>14.285714285714286</v>
      </c>
      <c r="T206" s="90">
        <f t="shared" si="73"/>
        <v>14.285714285714286</v>
      </c>
      <c r="U206" s="87"/>
      <c r="V206" s="91" t="str">
        <f t="shared" si="74"/>
        <v>CUMPLIDA</v>
      </c>
      <c r="W206" s="91" t="str">
        <f t="shared" si="75"/>
        <v>CUMPLIDO</v>
      </c>
      <c r="X206" s="125" t="s">
        <v>1512</v>
      </c>
      <c r="Y206" s="79" t="str">
        <f t="shared" si="67"/>
        <v>H8AT75</v>
      </c>
      <c r="Z206" s="92">
        <f t="shared" si="76"/>
        <v>1</v>
      </c>
      <c r="AA206" s="92" t="str">
        <f t="shared" si="68"/>
        <v>H8AT75 - 1</v>
      </c>
      <c r="AB206" s="76">
        <f t="shared" si="78"/>
        <v>5</v>
      </c>
      <c r="AC206" s="76">
        <f t="shared" si="79"/>
        <v>5</v>
      </c>
      <c r="AD206" s="76" t="str">
        <f t="shared" si="77"/>
        <v>H8AT75.</v>
      </c>
      <c r="AE206" s="76" t="str">
        <f t="shared" si="80"/>
        <v>H8AT75</v>
      </c>
      <c r="AF206" s="93"/>
      <c r="AG206" s="94"/>
      <c r="AH206" s="95"/>
    </row>
    <row r="207" spans="1:34" s="10" customFormat="1" ht="357" customHeight="1" x14ac:dyDescent="0.2">
      <c r="A207" s="79">
        <f>IF(ISBLANK(D207),"",COUNTA($D$2:D207))</f>
        <v>160</v>
      </c>
      <c r="B207" s="80">
        <f t="shared" si="65"/>
        <v>206</v>
      </c>
      <c r="C207" s="81"/>
      <c r="D207" s="80" t="s">
        <v>1269</v>
      </c>
      <c r="E207" s="80" t="s">
        <v>1499</v>
      </c>
      <c r="F207" s="101" t="s">
        <v>1489</v>
      </c>
      <c r="G207" s="101" t="s">
        <v>1490</v>
      </c>
      <c r="H207" s="82" t="s">
        <v>1453</v>
      </c>
      <c r="I207" s="82" t="s">
        <v>1448</v>
      </c>
      <c r="J207" s="79" t="s">
        <v>1502</v>
      </c>
      <c r="K207" s="79">
        <v>1</v>
      </c>
      <c r="L207" s="124">
        <v>44185</v>
      </c>
      <c r="M207" s="124">
        <v>44346</v>
      </c>
      <c r="N207" s="85">
        <f t="shared" si="69"/>
        <v>23</v>
      </c>
      <c r="O207" s="80" t="s">
        <v>1689</v>
      </c>
      <c r="P207" s="87">
        <v>1</v>
      </c>
      <c r="Q207" s="108">
        <f t="shared" si="70"/>
        <v>100</v>
      </c>
      <c r="R207" s="90">
        <f t="shared" si="71"/>
        <v>23</v>
      </c>
      <c r="S207" s="90">
        <f t="shared" si="72"/>
        <v>23</v>
      </c>
      <c r="T207" s="90">
        <f t="shared" si="73"/>
        <v>23</v>
      </c>
      <c r="U207" s="87"/>
      <c r="V207" s="91" t="str">
        <f t="shared" si="74"/>
        <v>CUMPLIDA</v>
      </c>
      <c r="W207" s="91" t="str">
        <f t="shared" si="75"/>
        <v>CUMPLIDO</v>
      </c>
      <c r="X207" s="125" t="s">
        <v>1512</v>
      </c>
      <c r="Y207" s="79" t="str">
        <f t="shared" si="67"/>
        <v>H9AT75</v>
      </c>
      <c r="Z207" s="92">
        <f t="shared" si="76"/>
        <v>1</v>
      </c>
      <c r="AA207" s="92" t="str">
        <f t="shared" si="68"/>
        <v>H9AT75 - 1</v>
      </c>
      <c r="AB207" s="76">
        <f t="shared" si="78"/>
        <v>5</v>
      </c>
      <c r="AC207" s="76">
        <f t="shared" si="79"/>
        <v>5</v>
      </c>
      <c r="AD207" s="76" t="str">
        <f t="shared" si="77"/>
        <v>H9AT75.</v>
      </c>
      <c r="AE207" s="76" t="str">
        <f t="shared" si="80"/>
        <v>H9AT75</v>
      </c>
      <c r="AF207" s="93"/>
      <c r="AG207" s="94"/>
      <c r="AH207" s="95"/>
    </row>
    <row r="208" spans="1:34" s="10" customFormat="1" ht="357" customHeight="1" x14ac:dyDescent="0.2">
      <c r="A208" s="79">
        <f>IF(ISBLANK(D208),"",COUNTA($D$2:D208))</f>
        <v>161</v>
      </c>
      <c r="B208" s="80">
        <f t="shared" si="65"/>
        <v>207</v>
      </c>
      <c r="C208" s="81"/>
      <c r="D208" s="100" t="s">
        <v>1459</v>
      </c>
      <c r="E208" s="80" t="s">
        <v>1443</v>
      </c>
      <c r="F208" s="101" t="s">
        <v>1491</v>
      </c>
      <c r="G208" s="101" t="s">
        <v>1492</v>
      </c>
      <c r="H208" s="82" t="s">
        <v>1453</v>
      </c>
      <c r="I208" s="82" t="s">
        <v>1448</v>
      </c>
      <c r="J208" s="79" t="s">
        <v>1502</v>
      </c>
      <c r="K208" s="79">
        <v>1</v>
      </c>
      <c r="L208" s="124">
        <v>44185</v>
      </c>
      <c r="M208" s="124">
        <v>44346</v>
      </c>
      <c r="N208" s="85">
        <f t="shared" si="69"/>
        <v>23</v>
      </c>
      <c r="O208" s="80" t="s">
        <v>1689</v>
      </c>
      <c r="P208" s="87">
        <v>1</v>
      </c>
      <c r="Q208" s="108">
        <f t="shared" si="70"/>
        <v>100</v>
      </c>
      <c r="R208" s="90">
        <f t="shared" si="71"/>
        <v>23</v>
      </c>
      <c r="S208" s="90">
        <f t="shared" si="72"/>
        <v>23</v>
      </c>
      <c r="T208" s="90">
        <f t="shared" si="73"/>
        <v>23</v>
      </c>
      <c r="U208" s="87"/>
      <c r="V208" s="91" t="str">
        <f t="shared" si="74"/>
        <v>CUMPLIDA</v>
      </c>
      <c r="W208" s="91" t="str">
        <f t="shared" si="75"/>
        <v>CUMPLIDO</v>
      </c>
      <c r="X208" s="125" t="s">
        <v>1512</v>
      </c>
      <c r="Y208" s="79" t="str">
        <f t="shared" si="67"/>
        <v>H10AT75</v>
      </c>
      <c r="Z208" s="92">
        <f t="shared" si="76"/>
        <v>1</v>
      </c>
      <c r="AA208" s="92" t="str">
        <f t="shared" si="68"/>
        <v>H10AT75 - 1</v>
      </c>
      <c r="AB208" s="76">
        <f t="shared" si="78"/>
        <v>5</v>
      </c>
      <c r="AC208" s="76">
        <f t="shared" si="79"/>
        <v>5</v>
      </c>
      <c r="AD208" s="76" t="str">
        <f t="shared" si="77"/>
        <v>H10AT75.</v>
      </c>
      <c r="AE208" s="76" t="str">
        <f t="shared" si="80"/>
        <v>H10AT75</v>
      </c>
      <c r="AF208" s="93"/>
      <c r="AG208" s="94"/>
      <c r="AH208" s="95"/>
    </row>
    <row r="209" spans="1:34" s="10" customFormat="1" ht="357" customHeight="1" x14ac:dyDescent="0.2">
      <c r="A209" s="79">
        <f>IF(ISBLANK(D209),"",COUNTA($D$2:D209))</f>
        <v>162</v>
      </c>
      <c r="B209" s="80">
        <f t="shared" si="65"/>
        <v>208</v>
      </c>
      <c r="C209" s="81"/>
      <c r="D209" s="100" t="s">
        <v>711</v>
      </c>
      <c r="E209" s="80" t="s">
        <v>1443</v>
      </c>
      <c r="F209" s="101" t="s">
        <v>1493</v>
      </c>
      <c r="G209" s="101" t="s">
        <v>1494</v>
      </c>
      <c r="H209" s="82" t="s">
        <v>1453</v>
      </c>
      <c r="I209" s="82" t="s">
        <v>1448</v>
      </c>
      <c r="J209" s="79" t="s">
        <v>1502</v>
      </c>
      <c r="K209" s="79">
        <v>1</v>
      </c>
      <c r="L209" s="124">
        <v>44185</v>
      </c>
      <c r="M209" s="124">
        <v>44346</v>
      </c>
      <c r="N209" s="85">
        <f t="shared" si="69"/>
        <v>23</v>
      </c>
      <c r="O209" s="80" t="s">
        <v>1689</v>
      </c>
      <c r="P209" s="87">
        <v>1</v>
      </c>
      <c r="Q209" s="108">
        <f t="shared" si="70"/>
        <v>100</v>
      </c>
      <c r="R209" s="90">
        <f t="shared" si="71"/>
        <v>23</v>
      </c>
      <c r="S209" s="90">
        <f t="shared" si="72"/>
        <v>23</v>
      </c>
      <c r="T209" s="90">
        <f t="shared" si="73"/>
        <v>23</v>
      </c>
      <c r="U209" s="87"/>
      <c r="V209" s="91" t="str">
        <f t="shared" si="74"/>
        <v>CUMPLIDA</v>
      </c>
      <c r="W209" s="91" t="str">
        <f t="shared" si="75"/>
        <v>CUMPLIDO</v>
      </c>
      <c r="X209" s="125" t="s">
        <v>1512</v>
      </c>
      <c r="Y209" s="79" t="str">
        <f t="shared" si="67"/>
        <v>H11AT75</v>
      </c>
      <c r="Z209" s="92">
        <f t="shared" si="76"/>
        <v>1</v>
      </c>
      <c r="AA209" s="92" t="str">
        <f t="shared" si="68"/>
        <v>H11AT75 - 1</v>
      </c>
      <c r="AB209" s="76">
        <f t="shared" si="78"/>
        <v>5</v>
      </c>
      <c r="AC209" s="76">
        <f t="shared" si="79"/>
        <v>5</v>
      </c>
      <c r="AD209" s="76" t="str">
        <f t="shared" si="77"/>
        <v>H11AT75.</v>
      </c>
      <c r="AE209" s="76" t="str">
        <f t="shared" si="80"/>
        <v>H11AT75</v>
      </c>
      <c r="AF209" s="93"/>
      <c r="AG209" s="94"/>
      <c r="AH209" s="95"/>
    </row>
    <row r="210" spans="1:34" s="10" customFormat="1" ht="357" customHeight="1" x14ac:dyDescent="0.2">
      <c r="A210" s="79">
        <f>IF(ISBLANK(D210),"",COUNTA($D$2:D210))</f>
        <v>163</v>
      </c>
      <c r="B210" s="80">
        <f t="shared" ref="B210:B273" si="81">ROW()-1</f>
        <v>209</v>
      </c>
      <c r="C210" s="81"/>
      <c r="D210" s="80" t="s">
        <v>1269</v>
      </c>
      <c r="E210" s="80" t="s">
        <v>967</v>
      </c>
      <c r="F210" s="101" t="s">
        <v>1495</v>
      </c>
      <c r="G210" s="101" t="s">
        <v>1496</v>
      </c>
      <c r="H210" s="82" t="s">
        <v>1453</v>
      </c>
      <c r="I210" s="82" t="s">
        <v>1448</v>
      </c>
      <c r="J210" s="79" t="s">
        <v>1502</v>
      </c>
      <c r="K210" s="79">
        <v>1</v>
      </c>
      <c r="L210" s="124">
        <v>44185</v>
      </c>
      <c r="M210" s="124">
        <v>44346</v>
      </c>
      <c r="N210" s="85">
        <f t="shared" si="69"/>
        <v>23</v>
      </c>
      <c r="O210" s="80" t="s">
        <v>1689</v>
      </c>
      <c r="P210" s="87">
        <v>1</v>
      </c>
      <c r="Q210" s="108">
        <f t="shared" si="70"/>
        <v>100</v>
      </c>
      <c r="R210" s="90">
        <f t="shared" si="71"/>
        <v>23</v>
      </c>
      <c r="S210" s="90">
        <f t="shared" si="72"/>
        <v>23</v>
      </c>
      <c r="T210" s="90">
        <f t="shared" si="73"/>
        <v>23</v>
      </c>
      <c r="U210" s="87"/>
      <c r="V210" s="91" t="str">
        <f t="shared" si="74"/>
        <v>CUMPLIDA</v>
      </c>
      <c r="W210" s="91" t="str">
        <f t="shared" si="75"/>
        <v>CUMPLIDO</v>
      </c>
      <c r="X210" s="125" t="s">
        <v>1512</v>
      </c>
      <c r="Y210" s="79" t="str">
        <f t="shared" si="67"/>
        <v>H12AT75</v>
      </c>
      <c r="Z210" s="92">
        <f t="shared" si="76"/>
        <v>1</v>
      </c>
      <c r="AA210" s="92" t="str">
        <f t="shared" si="68"/>
        <v>H12AT75 - 1</v>
      </c>
      <c r="AB210" s="76">
        <f t="shared" si="78"/>
        <v>5</v>
      </c>
      <c r="AC210" s="76">
        <f t="shared" si="79"/>
        <v>5</v>
      </c>
      <c r="AD210" s="76" t="str">
        <f t="shared" si="77"/>
        <v>H12AT75.</v>
      </c>
      <c r="AE210" s="76" t="str">
        <f t="shared" si="80"/>
        <v>H12AT75</v>
      </c>
      <c r="AF210" s="93"/>
      <c r="AG210" s="94"/>
      <c r="AH210" s="95"/>
    </row>
    <row r="211" spans="1:34" s="10" customFormat="1" ht="357" customHeight="1" x14ac:dyDescent="0.2">
      <c r="A211" s="79">
        <f>IF(ISBLANK(D211),"",COUNTA($D$2:D211))</f>
        <v>164</v>
      </c>
      <c r="B211" s="80">
        <f t="shared" si="81"/>
        <v>210</v>
      </c>
      <c r="C211" s="81"/>
      <c r="D211" s="80" t="s">
        <v>800</v>
      </c>
      <c r="E211" s="79" t="s">
        <v>1442</v>
      </c>
      <c r="F211" s="126" t="s">
        <v>1407</v>
      </c>
      <c r="G211" s="82" t="s">
        <v>1408</v>
      </c>
      <c r="H211" s="105" t="s">
        <v>1238</v>
      </c>
      <c r="I211" s="105" t="s">
        <v>1245</v>
      </c>
      <c r="J211" s="87" t="s">
        <v>1240</v>
      </c>
      <c r="K211" s="87">
        <v>1</v>
      </c>
      <c r="L211" s="120">
        <v>44185</v>
      </c>
      <c r="M211" s="120">
        <v>44285</v>
      </c>
      <c r="N211" s="85">
        <f t="shared" ref="N211:N213" si="82">(+M211-L211)/7</f>
        <v>14.285714285714286</v>
      </c>
      <c r="O211" s="87" t="s">
        <v>1690</v>
      </c>
      <c r="P211" s="87">
        <v>1</v>
      </c>
      <c r="Q211" s="108">
        <f t="shared" si="70"/>
        <v>100</v>
      </c>
      <c r="R211" s="90">
        <f t="shared" si="71"/>
        <v>14.285714285714286</v>
      </c>
      <c r="S211" s="90">
        <f t="shared" si="72"/>
        <v>14.285714285714286</v>
      </c>
      <c r="T211" s="90">
        <f t="shared" si="73"/>
        <v>14.285714285714286</v>
      </c>
      <c r="U211" s="87"/>
      <c r="V211" s="91" t="str">
        <f t="shared" si="74"/>
        <v>CUMPLIDA</v>
      </c>
      <c r="W211" s="91" t="str">
        <f t="shared" si="75"/>
        <v>CUMPLIDO</v>
      </c>
      <c r="X211" s="125" t="s">
        <v>1445</v>
      </c>
      <c r="Y211" s="79" t="str">
        <f t="shared" si="67"/>
        <v>H1AC19</v>
      </c>
      <c r="Z211" s="92">
        <f t="shared" si="76"/>
        <v>1</v>
      </c>
      <c r="AA211" s="92" t="str">
        <f t="shared" si="68"/>
        <v>H1AC19 - 1</v>
      </c>
      <c r="AB211" s="76">
        <f t="shared" si="78"/>
        <v>5</v>
      </c>
      <c r="AC211" s="76">
        <f t="shared" si="79"/>
        <v>5</v>
      </c>
      <c r="AD211" s="76" t="str">
        <f t="shared" si="77"/>
        <v>H1AC19.</v>
      </c>
      <c r="AE211" s="76" t="str">
        <f t="shared" si="80"/>
        <v>H1AC19</v>
      </c>
      <c r="AF211" s="93"/>
      <c r="AG211" s="94"/>
      <c r="AH211" s="95"/>
    </row>
    <row r="212" spans="1:34" s="10" customFormat="1" ht="357" customHeight="1" x14ac:dyDescent="0.2">
      <c r="A212" s="79">
        <f>IF(ISBLANK(D212),"",COUNTA($D$2:D212))</f>
        <v>165</v>
      </c>
      <c r="B212" s="80">
        <f t="shared" si="81"/>
        <v>211</v>
      </c>
      <c r="C212" s="81"/>
      <c r="D212" s="80" t="s">
        <v>800</v>
      </c>
      <c r="E212" s="79" t="s">
        <v>1442</v>
      </c>
      <c r="F212" s="82" t="s">
        <v>1409</v>
      </c>
      <c r="G212" s="82" t="s">
        <v>1410</v>
      </c>
      <c r="H212" s="105" t="s">
        <v>1238</v>
      </c>
      <c r="I212" s="105" t="s">
        <v>1245</v>
      </c>
      <c r="J212" s="87" t="s">
        <v>1240</v>
      </c>
      <c r="K212" s="87">
        <v>1</v>
      </c>
      <c r="L212" s="120">
        <v>44185</v>
      </c>
      <c r="M212" s="120">
        <v>44285</v>
      </c>
      <c r="N212" s="85">
        <f t="shared" si="82"/>
        <v>14.285714285714286</v>
      </c>
      <c r="O212" s="87" t="s">
        <v>1690</v>
      </c>
      <c r="P212" s="87">
        <v>1</v>
      </c>
      <c r="Q212" s="108">
        <f t="shared" si="70"/>
        <v>100</v>
      </c>
      <c r="R212" s="90">
        <f t="shared" si="71"/>
        <v>14.285714285714286</v>
      </c>
      <c r="S212" s="90">
        <f t="shared" si="72"/>
        <v>14.285714285714286</v>
      </c>
      <c r="T212" s="90">
        <f t="shared" si="73"/>
        <v>14.285714285714286</v>
      </c>
      <c r="U212" s="87"/>
      <c r="V212" s="91" t="str">
        <f t="shared" si="74"/>
        <v>CUMPLIDA</v>
      </c>
      <c r="W212" s="91" t="str">
        <f t="shared" si="75"/>
        <v>CUMPLIDO</v>
      </c>
      <c r="X212" s="125" t="s">
        <v>1445</v>
      </c>
      <c r="Y212" s="79" t="str">
        <f t="shared" si="67"/>
        <v>H2AC19</v>
      </c>
      <c r="Z212" s="92">
        <f t="shared" si="76"/>
        <v>1</v>
      </c>
      <c r="AA212" s="92" t="str">
        <f t="shared" si="68"/>
        <v>H2AC19 - 1</v>
      </c>
      <c r="AB212" s="76">
        <f t="shared" si="78"/>
        <v>5</v>
      </c>
      <c r="AC212" s="76">
        <f t="shared" si="79"/>
        <v>5</v>
      </c>
      <c r="AD212" s="76" t="str">
        <f t="shared" si="77"/>
        <v>H2AC19.</v>
      </c>
      <c r="AE212" s="76" t="str">
        <f t="shared" si="80"/>
        <v>H2AC19</v>
      </c>
      <c r="AF212" s="93"/>
      <c r="AG212" s="94"/>
      <c r="AH212" s="95"/>
    </row>
    <row r="213" spans="1:34" s="10" customFormat="1" ht="357" customHeight="1" x14ac:dyDescent="0.2">
      <c r="A213" s="79">
        <f>IF(ISBLANK(D213),"",COUNTA($D$2:D213))</f>
        <v>166</v>
      </c>
      <c r="B213" s="80">
        <f t="shared" si="81"/>
        <v>212</v>
      </c>
      <c r="C213" s="81"/>
      <c r="D213" s="79" t="s">
        <v>711</v>
      </c>
      <c r="E213" s="79" t="s">
        <v>1443</v>
      </c>
      <c r="F213" s="82" t="s">
        <v>1411</v>
      </c>
      <c r="G213" s="82" t="s">
        <v>1412</v>
      </c>
      <c r="H213" s="127" t="s">
        <v>1451</v>
      </c>
      <c r="I213" s="127" t="s">
        <v>1446</v>
      </c>
      <c r="J213" s="127" t="s">
        <v>1447</v>
      </c>
      <c r="K213" s="88">
        <v>1</v>
      </c>
      <c r="L213" s="122">
        <v>44225</v>
      </c>
      <c r="M213" s="122">
        <v>44347</v>
      </c>
      <c r="N213" s="85">
        <f t="shared" si="82"/>
        <v>17.428571428571427</v>
      </c>
      <c r="O213" s="100" t="s">
        <v>304</v>
      </c>
      <c r="P213" s="87">
        <v>1</v>
      </c>
      <c r="Q213" s="108">
        <f t="shared" si="70"/>
        <v>100</v>
      </c>
      <c r="R213" s="90">
        <f t="shared" si="71"/>
        <v>17.428571428571427</v>
      </c>
      <c r="S213" s="90">
        <f t="shared" si="72"/>
        <v>17.428571428571427</v>
      </c>
      <c r="T213" s="90">
        <f t="shared" si="73"/>
        <v>17.428571428571427</v>
      </c>
      <c r="U213" s="87"/>
      <c r="V213" s="91" t="str">
        <f t="shared" si="74"/>
        <v>CUMPLIDA</v>
      </c>
      <c r="W213" s="91" t="str">
        <f t="shared" si="75"/>
        <v>CUMPLIDO</v>
      </c>
      <c r="X213" s="125" t="s">
        <v>1445</v>
      </c>
      <c r="Y213" s="79" t="str">
        <f t="shared" si="67"/>
        <v>H3AC19</v>
      </c>
      <c r="Z213" s="92">
        <f t="shared" si="76"/>
        <v>1</v>
      </c>
      <c r="AA213" s="92" t="str">
        <f t="shared" si="68"/>
        <v>H3AC19 - 1</v>
      </c>
      <c r="AB213" s="76">
        <f t="shared" si="78"/>
        <v>5</v>
      </c>
      <c r="AC213" s="76">
        <f t="shared" si="79"/>
        <v>5</v>
      </c>
      <c r="AD213" s="76" t="str">
        <f t="shared" si="77"/>
        <v>H3AC19.</v>
      </c>
      <c r="AE213" s="76" t="str">
        <f t="shared" si="80"/>
        <v>H3AC19</v>
      </c>
      <c r="AF213" s="93"/>
      <c r="AG213" s="94"/>
      <c r="AH213" s="95"/>
    </row>
    <row r="214" spans="1:34" s="10" customFormat="1" ht="357" customHeight="1" x14ac:dyDescent="0.2">
      <c r="A214" s="79">
        <f>IF(ISBLANK(D214),"",COUNTA($D$2:D214))</f>
        <v>167</v>
      </c>
      <c r="B214" s="80">
        <f t="shared" si="81"/>
        <v>213</v>
      </c>
      <c r="C214" s="81"/>
      <c r="D214" s="80" t="s">
        <v>710</v>
      </c>
      <c r="E214" s="79" t="s">
        <v>1444</v>
      </c>
      <c r="F214" s="82" t="s">
        <v>1413</v>
      </c>
      <c r="G214" s="82" t="s">
        <v>1414</v>
      </c>
      <c r="H214" s="105" t="s">
        <v>1238</v>
      </c>
      <c r="I214" s="105" t="s">
        <v>1245</v>
      </c>
      <c r="J214" s="87" t="s">
        <v>1240</v>
      </c>
      <c r="K214" s="87">
        <v>1</v>
      </c>
      <c r="L214" s="120">
        <v>44185</v>
      </c>
      <c r="M214" s="120">
        <v>44285</v>
      </c>
      <c r="N214" s="85">
        <f t="shared" ref="N214:N227" si="83">(+M214-L214)/7</f>
        <v>14.285714285714286</v>
      </c>
      <c r="O214" s="87" t="s">
        <v>1690</v>
      </c>
      <c r="P214" s="87">
        <v>1</v>
      </c>
      <c r="Q214" s="108">
        <f t="shared" si="70"/>
        <v>100</v>
      </c>
      <c r="R214" s="90">
        <f t="shared" si="71"/>
        <v>14.285714285714286</v>
      </c>
      <c r="S214" s="90">
        <f t="shared" si="72"/>
        <v>14.285714285714286</v>
      </c>
      <c r="T214" s="90">
        <f t="shared" si="73"/>
        <v>14.285714285714286</v>
      </c>
      <c r="U214" s="87"/>
      <c r="V214" s="91" t="str">
        <f t="shared" si="74"/>
        <v>CUMPLIDA</v>
      </c>
      <c r="W214" s="91" t="str">
        <f t="shared" si="75"/>
        <v>CUMPLIDO</v>
      </c>
      <c r="X214" s="125" t="s">
        <v>1445</v>
      </c>
      <c r="Y214" s="79" t="str">
        <f t="shared" si="67"/>
        <v>H4AC19</v>
      </c>
      <c r="Z214" s="92">
        <f t="shared" si="76"/>
        <v>1</v>
      </c>
      <c r="AA214" s="92" t="str">
        <f t="shared" si="68"/>
        <v>H4AC19 - 1</v>
      </c>
      <c r="AB214" s="76">
        <f t="shared" si="78"/>
        <v>5</v>
      </c>
      <c r="AC214" s="76">
        <f t="shared" si="79"/>
        <v>5</v>
      </c>
      <c r="AD214" s="76" t="str">
        <f t="shared" si="77"/>
        <v>H4AC19.</v>
      </c>
      <c r="AE214" s="76" t="str">
        <f t="shared" si="80"/>
        <v>H4AC19</v>
      </c>
      <c r="AF214" s="93"/>
      <c r="AG214" s="94"/>
      <c r="AH214" s="95"/>
    </row>
    <row r="215" spans="1:34" s="10" customFormat="1" ht="357" customHeight="1" x14ac:dyDescent="0.2">
      <c r="A215" s="79">
        <f>IF(ISBLANK(D215),"",COUNTA($D$2:D215))</f>
        <v>168</v>
      </c>
      <c r="B215" s="80">
        <f t="shared" si="81"/>
        <v>214</v>
      </c>
      <c r="C215" s="81"/>
      <c r="D215" s="80" t="s">
        <v>710</v>
      </c>
      <c r="E215" s="79" t="s">
        <v>1271</v>
      </c>
      <c r="F215" s="82" t="s">
        <v>1415</v>
      </c>
      <c r="G215" s="82" t="s">
        <v>1416</v>
      </c>
      <c r="H215" s="105" t="s">
        <v>1238</v>
      </c>
      <c r="I215" s="105" t="s">
        <v>1245</v>
      </c>
      <c r="J215" s="87" t="s">
        <v>1240</v>
      </c>
      <c r="K215" s="87">
        <v>1</v>
      </c>
      <c r="L215" s="120">
        <v>44185</v>
      </c>
      <c r="M215" s="120">
        <v>44285</v>
      </c>
      <c r="N215" s="85">
        <f t="shared" si="83"/>
        <v>14.285714285714286</v>
      </c>
      <c r="O215" s="87" t="s">
        <v>1690</v>
      </c>
      <c r="P215" s="87">
        <v>1</v>
      </c>
      <c r="Q215" s="108">
        <f t="shared" si="70"/>
        <v>100</v>
      </c>
      <c r="R215" s="90">
        <f t="shared" si="71"/>
        <v>14.285714285714286</v>
      </c>
      <c r="S215" s="90">
        <f t="shared" si="72"/>
        <v>14.285714285714286</v>
      </c>
      <c r="T215" s="90">
        <f t="shared" si="73"/>
        <v>14.285714285714286</v>
      </c>
      <c r="U215" s="87"/>
      <c r="V215" s="91" t="str">
        <f t="shared" si="74"/>
        <v>CUMPLIDA</v>
      </c>
      <c r="W215" s="91" t="str">
        <f t="shared" si="75"/>
        <v>CUMPLIDO</v>
      </c>
      <c r="X215" s="125" t="s">
        <v>1445</v>
      </c>
      <c r="Y215" s="79" t="str">
        <f t="shared" si="67"/>
        <v>H5AC19</v>
      </c>
      <c r="Z215" s="92">
        <f t="shared" si="76"/>
        <v>1</v>
      </c>
      <c r="AA215" s="92" t="str">
        <f t="shared" si="68"/>
        <v>H5AC19 - 1</v>
      </c>
      <c r="AB215" s="76">
        <f t="shared" si="78"/>
        <v>5</v>
      </c>
      <c r="AC215" s="76">
        <f t="shared" si="79"/>
        <v>5</v>
      </c>
      <c r="AD215" s="76" t="str">
        <f t="shared" si="77"/>
        <v>H5AC19.</v>
      </c>
      <c r="AE215" s="76" t="str">
        <f t="shared" si="80"/>
        <v>H5AC19</v>
      </c>
      <c r="AF215" s="93"/>
      <c r="AG215" s="94"/>
      <c r="AH215" s="95"/>
    </row>
    <row r="216" spans="1:34" s="10" customFormat="1" ht="357" customHeight="1" x14ac:dyDescent="0.2">
      <c r="A216" s="79">
        <f>IF(ISBLANK(D216),"",COUNTA($D$2:D216))</f>
        <v>169</v>
      </c>
      <c r="B216" s="80">
        <f t="shared" si="81"/>
        <v>215</v>
      </c>
      <c r="C216" s="81"/>
      <c r="D216" s="80" t="s">
        <v>803</v>
      </c>
      <c r="E216" s="79" t="s">
        <v>1444</v>
      </c>
      <c r="F216" s="82" t="s">
        <v>1417</v>
      </c>
      <c r="G216" s="82" t="s">
        <v>1418</v>
      </c>
      <c r="H216" s="105" t="s">
        <v>1238</v>
      </c>
      <c r="I216" s="105" t="s">
        <v>1245</v>
      </c>
      <c r="J216" s="87" t="s">
        <v>1240</v>
      </c>
      <c r="K216" s="87">
        <v>1</v>
      </c>
      <c r="L216" s="120">
        <v>44185</v>
      </c>
      <c r="M216" s="120">
        <v>44285</v>
      </c>
      <c r="N216" s="85">
        <f t="shared" si="83"/>
        <v>14.285714285714286</v>
      </c>
      <c r="O216" s="87" t="s">
        <v>1690</v>
      </c>
      <c r="P216" s="87">
        <v>1</v>
      </c>
      <c r="Q216" s="108">
        <f t="shared" si="70"/>
        <v>100</v>
      </c>
      <c r="R216" s="90">
        <f t="shared" si="71"/>
        <v>14.285714285714286</v>
      </c>
      <c r="S216" s="90">
        <f t="shared" si="72"/>
        <v>14.285714285714286</v>
      </c>
      <c r="T216" s="90">
        <f t="shared" si="73"/>
        <v>14.285714285714286</v>
      </c>
      <c r="U216" s="87"/>
      <c r="V216" s="91" t="str">
        <f t="shared" si="74"/>
        <v>CUMPLIDA</v>
      </c>
      <c r="W216" s="91" t="str">
        <f t="shared" si="75"/>
        <v>CUMPLIDO</v>
      </c>
      <c r="X216" s="125" t="s">
        <v>1445</v>
      </c>
      <c r="Y216" s="79" t="str">
        <f t="shared" si="67"/>
        <v>H6AC19</v>
      </c>
      <c r="Z216" s="92">
        <f t="shared" si="76"/>
        <v>1</v>
      </c>
      <c r="AA216" s="92" t="str">
        <f t="shared" si="68"/>
        <v>H6AC19 - 1</v>
      </c>
      <c r="AB216" s="76">
        <f t="shared" si="78"/>
        <v>5</v>
      </c>
      <c r="AC216" s="76">
        <f t="shared" si="79"/>
        <v>5</v>
      </c>
      <c r="AD216" s="76" t="str">
        <f t="shared" si="77"/>
        <v>H6AC19.</v>
      </c>
      <c r="AE216" s="76" t="str">
        <f t="shared" si="80"/>
        <v>H6AC19</v>
      </c>
      <c r="AF216" s="93"/>
      <c r="AG216" s="94"/>
      <c r="AH216" s="95"/>
    </row>
    <row r="217" spans="1:34" s="10" customFormat="1" ht="357" customHeight="1" x14ac:dyDescent="0.2">
      <c r="A217" s="79">
        <f>IF(ISBLANK(D217),"",COUNTA($D$2:D217))</f>
        <v>170</v>
      </c>
      <c r="B217" s="80">
        <f t="shared" si="81"/>
        <v>216</v>
      </c>
      <c r="C217" s="81"/>
      <c r="D217" s="80" t="s">
        <v>711</v>
      </c>
      <c r="E217" s="79" t="s">
        <v>1271</v>
      </c>
      <c r="F217" s="82" t="s">
        <v>1419</v>
      </c>
      <c r="G217" s="82" t="s">
        <v>1420</v>
      </c>
      <c r="H217" s="105" t="s">
        <v>1238</v>
      </c>
      <c r="I217" s="105" t="s">
        <v>1245</v>
      </c>
      <c r="J217" s="87" t="s">
        <v>1240</v>
      </c>
      <c r="K217" s="87">
        <v>1</v>
      </c>
      <c r="L217" s="120">
        <v>44185</v>
      </c>
      <c r="M217" s="120">
        <v>44285</v>
      </c>
      <c r="N217" s="85">
        <f t="shared" si="83"/>
        <v>14.285714285714286</v>
      </c>
      <c r="O217" s="87" t="s">
        <v>1690</v>
      </c>
      <c r="P217" s="87">
        <v>1</v>
      </c>
      <c r="Q217" s="108">
        <f t="shared" si="70"/>
        <v>100</v>
      </c>
      <c r="R217" s="90">
        <f t="shared" si="71"/>
        <v>14.285714285714286</v>
      </c>
      <c r="S217" s="90">
        <f t="shared" si="72"/>
        <v>14.285714285714286</v>
      </c>
      <c r="T217" s="90">
        <f t="shared" si="73"/>
        <v>14.285714285714286</v>
      </c>
      <c r="U217" s="87"/>
      <c r="V217" s="91" t="str">
        <f t="shared" si="74"/>
        <v>CUMPLIDA</v>
      </c>
      <c r="W217" s="91" t="str">
        <f t="shared" si="75"/>
        <v>CUMPLIDO</v>
      </c>
      <c r="X217" s="125" t="s">
        <v>1445</v>
      </c>
      <c r="Y217" s="79" t="str">
        <f t="shared" si="67"/>
        <v>H7AC19</v>
      </c>
      <c r="Z217" s="92">
        <f t="shared" si="76"/>
        <v>1</v>
      </c>
      <c r="AA217" s="92" t="str">
        <f t="shared" si="68"/>
        <v>H7AC19 - 1</v>
      </c>
      <c r="AB217" s="76">
        <f t="shared" si="78"/>
        <v>5</v>
      </c>
      <c r="AC217" s="76">
        <f t="shared" si="79"/>
        <v>5</v>
      </c>
      <c r="AD217" s="76" t="str">
        <f t="shared" si="77"/>
        <v>H7AC19.</v>
      </c>
      <c r="AE217" s="76" t="str">
        <f t="shared" si="80"/>
        <v>H7AC19</v>
      </c>
      <c r="AF217" s="93"/>
      <c r="AG217" s="94"/>
      <c r="AH217" s="95"/>
    </row>
    <row r="218" spans="1:34" s="10" customFormat="1" ht="409.5" customHeight="1" x14ac:dyDescent="0.2">
      <c r="A218" s="79">
        <f>IF(ISBLANK(D218),"",COUNTA($D$2:D218))</f>
        <v>171</v>
      </c>
      <c r="B218" s="80">
        <f t="shared" si="81"/>
        <v>217</v>
      </c>
      <c r="C218" s="81"/>
      <c r="D218" s="80" t="s">
        <v>710</v>
      </c>
      <c r="E218" s="79" t="s">
        <v>1271</v>
      </c>
      <c r="F218" s="82" t="s">
        <v>1421</v>
      </c>
      <c r="G218" s="82" t="s">
        <v>1422</v>
      </c>
      <c r="H218" s="105" t="s">
        <v>1238</v>
      </c>
      <c r="I218" s="105" t="s">
        <v>1245</v>
      </c>
      <c r="J218" s="87" t="s">
        <v>1240</v>
      </c>
      <c r="K218" s="87">
        <v>1</v>
      </c>
      <c r="L218" s="120">
        <v>44185</v>
      </c>
      <c r="M218" s="120">
        <v>44285</v>
      </c>
      <c r="N218" s="85">
        <f t="shared" si="83"/>
        <v>14.285714285714286</v>
      </c>
      <c r="O218" s="87" t="s">
        <v>1690</v>
      </c>
      <c r="P218" s="87">
        <v>1</v>
      </c>
      <c r="Q218" s="108">
        <f t="shared" si="70"/>
        <v>100</v>
      </c>
      <c r="R218" s="90">
        <f t="shared" si="71"/>
        <v>14.285714285714286</v>
      </c>
      <c r="S218" s="90">
        <f t="shared" si="72"/>
        <v>14.285714285714286</v>
      </c>
      <c r="T218" s="90">
        <f t="shared" si="73"/>
        <v>14.285714285714286</v>
      </c>
      <c r="U218" s="87"/>
      <c r="V218" s="91" t="str">
        <f t="shared" si="74"/>
        <v>CUMPLIDA</v>
      </c>
      <c r="W218" s="91" t="str">
        <f t="shared" si="75"/>
        <v>CUMPLIDO</v>
      </c>
      <c r="X218" s="125" t="s">
        <v>1445</v>
      </c>
      <c r="Y218" s="79" t="str">
        <f t="shared" si="67"/>
        <v>H8AC19</v>
      </c>
      <c r="Z218" s="92">
        <f t="shared" si="76"/>
        <v>1</v>
      </c>
      <c r="AA218" s="92" t="str">
        <f t="shared" si="68"/>
        <v>H8AC19 - 1</v>
      </c>
      <c r="AB218" s="76">
        <f t="shared" si="78"/>
        <v>5</v>
      </c>
      <c r="AC218" s="76">
        <f t="shared" si="79"/>
        <v>5</v>
      </c>
      <c r="AD218" s="76" t="str">
        <f t="shared" si="77"/>
        <v>H8AC19.</v>
      </c>
      <c r="AE218" s="76" t="str">
        <f t="shared" si="80"/>
        <v>H8AC19</v>
      </c>
      <c r="AF218" s="93"/>
      <c r="AG218" s="94"/>
      <c r="AH218" s="95"/>
    </row>
    <row r="219" spans="1:34" s="10" customFormat="1" ht="357" customHeight="1" x14ac:dyDescent="0.2">
      <c r="A219" s="79">
        <f>IF(ISBLANK(D219),"",COUNTA($D$2:D219))</f>
        <v>172</v>
      </c>
      <c r="B219" s="80">
        <f t="shared" si="81"/>
        <v>218</v>
      </c>
      <c r="C219" s="81"/>
      <c r="D219" s="87" t="s">
        <v>710</v>
      </c>
      <c r="E219" s="100" t="s">
        <v>1365</v>
      </c>
      <c r="F219" s="101" t="s">
        <v>1423</v>
      </c>
      <c r="G219" s="101" t="s">
        <v>1424</v>
      </c>
      <c r="H219" s="105" t="s">
        <v>1452</v>
      </c>
      <c r="I219" s="105" t="s">
        <v>1448</v>
      </c>
      <c r="J219" s="105" t="s">
        <v>1449</v>
      </c>
      <c r="K219" s="87">
        <v>1</v>
      </c>
      <c r="L219" s="120">
        <v>44185</v>
      </c>
      <c r="M219" s="122">
        <v>44346</v>
      </c>
      <c r="N219" s="85">
        <f t="shared" si="83"/>
        <v>23</v>
      </c>
      <c r="O219" s="80" t="s">
        <v>1689</v>
      </c>
      <c r="P219" s="87">
        <v>1</v>
      </c>
      <c r="Q219" s="108">
        <f t="shared" si="70"/>
        <v>100</v>
      </c>
      <c r="R219" s="90">
        <f t="shared" si="71"/>
        <v>23</v>
      </c>
      <c r="S219" s="90">
        <f t="shared" si="72"/>
        <v>23</v>
      </c>
      <c r="T219" s="90">
        <f t="shared" si="73"/>
        <v>23</v>
      </c>
      <c r="U219" s="87"/>
      <c r="V219" s="91" t="str">
        <f t="shared" si="74"/>
        <v>CUMPLIDA</v>
      </c>
      <c r="W219" s="91" t="str">
        <f t="shared" si="75"/>
        <v>CUMPLIDO</v>
      </c>
      <c r="X219" s="125" t="s">
        <v>1445</v>
      </c>
      <c r="Y219" s="79" t="str">
        <f t="shared" si="67"/>
        <v>H9AC19</v>
      </c>
      <c r="Z219" s="92">
        <f t="shared" si="76"/>
        <v>1</v>
      </c>
      <c r="AA219" s="92" t="str">
        <f t="shared" si="68"/>
        <v>H9AC19 - 1</v>
      </c>
      <c r="AB219" s="76">
        <f t="shared" si="78"/>
        <v>5</v>
      </c>
      <c r="AC219" s="76">
        <f t="shared" si="79"/>
        <v>5</v>
      </c>
      <c r="AD219" s="76" t="str">
        <f t="shared" si="77"/>
        <v>H9AC19.</v>
      </c>
      <c r="AE219" s="76" t="str">
        <f t="shared" si="80"/>
        <v>H9AC19</v>
      </c>
      <c r="AF219" s="93"/>
      <c r="AG219" s="94"/>
      <c r="AH219" s="95"/>
    </row>
    <row r="220" spans="1:34" s="10" customFormat="1" ht="357" customHeight="1" x14ac:dyDescent="0.2">
      <c r="A220" s="79">
        <f>IF(ISBLANK(D220),"",COUNTA($D$2:D220))</f>
        <v>173</v>
      </c>
      <c r="B220" s="80">
        <f t="shared" si="81"/>
        <v>219</v>
      </c>
      <c r="C220" s="81"/>
      <c r="D220" s="87" t="s">
        <v>711</v>
      </c>
      <c r="E220" s="100" t="s">
        <v>1365</v>
      </c>
      <c r="F220" s="101" t="s">
        <v>1425</v>
      </c>
      <c r="G220" s="101" t="s">
        <v>1426</v>
      </c>
      <c r="H220" s="105" t="s">
        <v>1453</v>
      </c>
      <c r="I220" s="105" t="s">
        <v>1448</v>
      </c>
      <c r="J220" s="105" t="s">
        <v>1449</v>
      </c>
      <c r="K220" s="87">
        <v>1</v>
      </c>
      <c r="L220" s="120">
        <v>44185</v>
      </c>
      <c r="M220" s="122">
        <v>44346</v>
      </c>
      <c r="N220" s="85">
        <f t="shared" si="83"/>
        <v>23</v>
      </c>
      <c r="O220" s="80" t="s">
        <v>1689</v>
      </c>
      <c r="P220" s="87">
        <v>1</v>
      </c>
      <c r="Q220" s="108">
        <f t="shared" si="70"/>
        <v>100</v>
      </c>
      <c r="R220" s="90">
        <f t="shared" si="71"/>
        <v>23</v>
      </c>
      <c r="S220" s="90">
        <f t="shared" si="72"/>
        <v>23</v>
      </c>
      <c r="T220" s="90">
        <f t="shared" si="73"/>
        <v>23</v>
      </c>
      <c r="U220" s="87"/>
      <c r="V220" s="91" t="str">
        <f t="shared" si="74"/>
        <v>CUMPLIDA</v>
      </c>
      <c r="W220" s="91" t="str">
        <f t="shared" si="75"/>
        <v>CUMPLIDO</v>
      </c>
      <c r="X220" s="125" t="s">
        <v>1445</v>
      </c>
      <c r="Y220" s="79" t="str">
        <f t="shared" si="67"/>
        <v>H10AC19</v>
      </c>
      <c r="Z220" s="92">
        <f t="shared" si="76"/>
        <v>1</v>
      </c>
      <c r="AA220" s="92" t="str">
        <f t="shared" si="68"/>
        <v>H10AC19 - 1</v>
      </c>
      <c r="AB220" s="76">
        <f t="shared" si="78"/>
        <v>5</v>
      </c>
      <c r="AC220" s="76">
        <f t="shared" si="79"/>
        <v>5</v>
      </c>
      <c r="AD220" s="76" t="str">
        <f t="shared" si="77"/>
        <v>H10AC19.</v>
      </c>
      <c r="AE220" s="76" t="str">
        <f t="shared" si="80"/>
        <v>H10AC19</v>
      </c>
      <c r="AF220" s="93"/>
      <c r="AG220" s="94"/>
      <c r="AH220" s="95"/>
    </row>
    <row r="221" spans="1:34" s="10" customFormat="1" ht="357" customHeight="1" x14ac:dyDescent="0.2">
      <c r="A221" s="79">
        <f>IF(ISBLANK(D221),"",COUNTA($D$2:D221))</f>
        <v>174</v>
      </c>
      <c r="B221" s="80">
        <f t="shared" si="81"/>
        <v>220</v>
      </c>
      <c r="C221" s="81"/>
      <c r="D221" s="87" t="s">
        <v>710</v>
      </c>
      <c r="E221" s="100" t="s">
        <v>1365</v>
      </c>
      <c r="F221" s="101" t="s">
        <v>1427</v>
      </c>
      <c r="G221" s="101" t="s">
        <v>1428</v>
      </c>
      <c r="H221" s="105" t="s">
        <v>1453</v>
      </c>
      <c r="I221" s="105" t="s">
        <v>1448</v>
      </c>
      <c r="J221" s="105" t="s">
        <v>1449</v>
      </c>
      <c r="K221" s="87">
        <v>1</v>
      </c>
      <c r="L221" s="120">
        <v>44185</v>
      </c>
      <c r="M221" s="122">
        <v>44346</v>
      </c>
      <c r="N221" s="85">
        <f t="shared" si="83"/>
        <v>23</v>
      </c>
      <c r="O221" s="80" t="s">
        <v>1689</v>
      </c>
      <c r="P221" s="87">
        <v>1</v>
      </c>
      <c r="Q221" s="108">
        <f t="shared" si="70"/>
        <v>100</v>
      </c>
      <c r="R221" s="90">
        <f t="shared" si="71"/>
        <v>23</v>
      </c>
      <c r="S221" s="90">
        <f t="shared" si="72"/>
        <v>23</v>
      </c>
      <c r="T221" s="90">
        <f t="shared" si="73"/>
        <v>23</v>
      </c>
      <c r="U221" s="87"/>
      <c r="V221" s="91" t="str">
        <f t="shared" si="74"/>
        <v>CUMPLIDA</v>
      </c>
      <c r="W221" s="91" t="str">
        <f t="shared" si="75"/>
        <v>CUMPLIDO</v>
      </c>
      <c r="X221" s="125" t="s">
        <v>1445</v>
      </c>
      <c r="Y221" s="79" t="str">
        <f t="shared" si="67"/>
        <v>H11AC19</v>
      </c>
      <c r="Z221" s="92">
        <f t="shared" si="76"/>
        <v>1</v>
      </c>
      <c r="AA221" s="92" t="str">
        <f t="shared" si="68"/>
        <v>H11AC19 - 1</v>
      </c>
      <c r="AB221" s="76">
        <f t="shared" si="78"/>
        <v>5</v>
      </c>
      <c r="AC221" s="76">
        <f t="shared" si="79"/>
        <v>5</v>
      </c>
      <c r="AD221" s="76" t="str">
        <f t="shared" si="77"/>
        <v>H11AC19.</v>
      </c>
      <c r="AE221" s="76" t="str">
        <f t="shared" si="80"/>
        <v>H11AC19</v>
      </c>
      <c r="AF221" s="93"/>
      <c r="AG221" s="94"/>
      <c r="AH221" s="95"/>
    </row>
    <row r="222" spans="1:34" s="10" customFormat="1" ht="357" customHeight="1" x14ac:dyDescent="0.2">
      <c r="A222" s="79">
        <f>IF(ISBLANK(D222),"",COUNTA($D$2:D222))</f>
        <v>175</v>
      </c>
      <c r="B222" s="80">
        <f t="shared" si="81"/>
        <v>221</v>
      </c>
      <c r="C222" s="81"/>
      <c r="D222" s="87" t="s">
        <v>711</v>
      </c>
      <c r="E222" s="100" t="s">
        <v>1365</v>
      </c>
      <c r="F222" s="101" t="s">
        <v>1429</v>
      </c>
      <c r="G222" s="101" t="s">
        <v>1430</v>
      </c>
      <c r="H222" s="105" t="s">
        <v>1454</v>
      </c>
      <c r="I222" s="105" t="s">
        <v>1448</v>
      </c>
      <c r="J222" s="105" t="s">
        <v>1449</v>
      </c>
      <c r="K222" s="87">
        <v>1</v>
      </c>
      <c r="L222" s="120">
        <v>44185</v>
      </c>
      <c r="M222" s="122">
        <v>44346</v>
      </c>
      <c r="N222" s="85">
        <f t="shared" si="83"/>
        <v>23</v>
      </c>
      <c r="O222" s="80" t="s">
        <v>1689</v>
      </c>
      <c r="P222" s="87">
        <v>1</v>
      </c>
      <c r="Q222" s="108">
        <f t="shared" si="70"/>
        <v>100</v>
      </c>
      <c r="R222" s="90">
        <f t="shared" si="71"/>
        <v>23</v>
      </c>
      <c r="S222" s="90">
        <f t="shared" si="72"/>
        <v>23</v>
      </c>
      <c r="T222" s="90">
        <f t="shared" si="73"/>
        <v>23</v>
      </c>
      <c r="U222" s="87"/>
      <c r="V222" s="91" t="str">
        <f t="shared" si="74"/>
        <v>CUMPLIDA</v>
      </c>
      <c r="W222" s="91" t="str">
        <f t="shared" si="75"/>
        <v>CUMPLIDO</v>
      </c>
      <c r="X222" s="125" t="s">
        <v>1445</v>
      </c>
      <c r="Y222" s="79" t="str">
        <f t="shared" si="67"/>
        <v>H12AC19</v>
      </c>
      <c r="Z222" s="92">
        <f t="shared" si="76"/>
        <v>1</v>
      </c>
      <c r="AA222" s="92" t="str">
        <f t="shared" si="68"/>
        <v>H12AC19 - 1</v>
      </c>
      <c r="AB222" s="76">
        <f t="shared" si="78"/>
        <v>5</v>
      </c>
      <c r="AC222" s="76">
        <f t="shared" si="79"/>
        <v>5</v>
      </c>
      <c r="AD222" s="76" t="str">
        <f t="shared" si="77"/>
        <v>H12AC19.</v>
      </c>
      <c r="AE222" s="76" t="str">
        <f t="shared" si="80"/>
        <v>H12AC19</v>
      </c>
      <c r="AF222" s="93"/>
      <c r="AG222" s="94"/>
      <c r="AH222" s="95"/>
    </row>
    <row r="223" spans="1:34" s="10" customFormat="1" ht="357" customHeight="1" x14ac:dyDescent="0.2">
      <c r="A223" s="79">
        <f>IF(ISBLANK(D223),"",COUNTA($D$2:D223))</f>
        <v>176</v>
      </c>
      <c r="B223" s="80">
        <f t="shared" si="81"/>
        <v>222</v>
      </c>
      <c r="C223" s="81"/>
      <c r="D223" s="87" t="s">
        <v>711</v>
      </c>
      <c r="E223" s="100" t="s">
        <v>1365</v>
      </c>
      <c r="F223" s="101" t="s">
        <v>1431</v>
      </c>
      <c r="G223" s="101" t="s">
        <v>1432</v>
      </c>
      <c r="H223" s="105" t="s">
        <v>1454</v>
      </c>
      <c r="I223" s="105" t="s">
        <v>1450</v>
      </c>
      <c r="J223" s="105" t="s">
        <v>1449</v>
      </c>
      <c r="K223" s="87">
        <v>1</v>
      </c>
      <c r="L223" s="120">
        <v>44185</v>
      </c>
      <c r="M223" s="122">
        <v>44346</v>
      </c>
      <c r="N223" s="85">
        <f t="shared" si="83"/>
        <v>23</v>
      </c>
      <c r="O223" s="80" t="s">
        <v>1689</v>
      </c>
      <c r="P223" s="87">
        <v>1</v>
      </c>
      <c r="Q223" s="108">
        <f t="shared" si="70"/>
        <v>100</v>
      </c>
      <c r="R223" s="90">
        <f t="shared" si="71"/>
        <v>23</v>
      </c>
      <c r="S223" s="90">
        <f t="shared" si="72"/>
        <v>23</v>
      </c>
      <c r="T223" s="90">
        <f t="shared" si="73"/>
        <v>23</v>
      </c>
      <c r="U223" s="87"/>
      <c r="V223" s="91" t="str">
        <f t="shared" si="74"/>
        <v>CUMPLIDA</v>
      </c>
      <c r="W223" s="91" t="str">
        <f t="shared" si="75"/>
        <v>CUMPLIDO</v>
      </c>
      <c r="X223" s="125" t="s">
        <v>1445</v>
      </c>
      <c r="Y223" s="79" t="str">
        <f t="shared" si="67"/>
        <v>H13AC19</v>
      </c>
      <c r="Z223" s="92">
        <f t="shared" si="76"/>
        <v>1</v>
      </c>
      <c r="AA223" s="92" t="str">
        <f t="shared" si="68"/>
        <v>H13AC19 - 1</v>
      </c>
      <c r="AB223" s="76">
        <f t="shared" si="78"/>
        <v>5</v>
      </c>
      <c r="AC223" s="76">
        <f t="shared" si="79"/>
        <v>5</v>
      </c>
      <c r="AD223" s="76" t="str">
        <f t="shared" si="77"/>
        <v>H13AC19.</v>
      </c>
      <c r="AE223" s="76" t="str">
        <f t="shared" si="80"/>
        <v>H13AC19</v>
      </c>
      <c r="AF223" s="93"/>
      <c r="AG223" s="94"/>
      <c r="AH223" s="95"/>
    </row>
    <row r="224" spans="1:34" s="10" customFormat="1" ht="357" customHeight="1" x14ac:dyDescent="0.2">
      <c r="A224" s="79">
        <f>IF(ISBLANK(D224),"",COUNTA($D$2:D224))</f>
        <v>177</v>
      </c>
      <c r="B224" s="80">
        <f t="shared" si="81"/>
        <v>223</v>
      </c>
      <c r="C224" s="81"/>
      <c r="D224" s="87" t="s">
        <v>711</v>
      </c>
      <c r="E224" s="100" t="s">
        <v>1365</v>
      </c>
      <c r="F224" s="101" t="s">
        <v>1433</v>
      </c>
      <c r="G224" s="101" t="s">
        <v>1434</v>
      </c>
      <c r="H224" s="105" t="s">
        <v>1454</v>
      </c>
      <c r="I224" s="105" t="s">
        <v>1448</v>
      </c>
      <c r="J224" s="105" t="s">
        <v>1449</v>
      </c>
      <c r="K224" s="87">
        <v>1</v>
      </c>
      <c r="L224" s="120">
        <v>44185</v>
      </c>
      <c r="M224" s="122">
        <v>44346</v>
      </c>
      <c r="N224" s="85">
        <f t="shared" si="83"/>
        <v>23</v>
      </c>
      <c r="O224" s="80" t="s">
        <v>1689</v>
      </c>
      <c r="P224" s="87">
        <v>1</v>
      </c>
      <c r="Q224" s="108">
        <f t="shared" si="70"/>
        <v>100</v>
      </c>
      <c r="R224" s="90">
        <f t="shared" si="71"/>
        <v>23</v>
      </c>
      <c r="S224" s="90">
        <f t="shared" si="72"/>
        <v>23</v>
      </c>
      <c r="T224" s="90">
        <f t="shared" si="73"/>
        <v>23</v>
      </c>
      <c r="U224" s="87"/>
      <c r="V224" s="91" t="str">
        <f t="shared" si="74"/>
        <v>CUMPLIDA</v>
      </c>
      <c r="W224" s="91" t="str">
        <f t="shared" si="75"/>
        <v>CUMPLIDO</v>
      </c>
      <c r="X224" s="125" t="s">
        <v>1445</v>
      </c>
      <c r="Y224" s="79" t="str">
        <f t="shared" si="67"/>
        <v>H14AC19</v>
      </c>
      <c r="Z224" s="92">
        <f t="shared" si="76"/>
        <v>1</v>
      </c>
      <c r="AA224" s="92" t="str">
        <f t="shared" si="68"/>
        <v>H14AC19 - 1</v>
      </c>
      <c r="AB224" s="76">
        <f t="shared" si="78"/>
        <v>5</v>
      </c>
      <c r="AC224" s="76">
        <f t="shared" si="79"/>
        <v>5</v>
      </c>
      <c r="AD224" s="76" t="str">
        <f t="shared" si="77"/>
        <v>H14AC19.</v>
      </c>
      <c r="AE224" s="76" t="str">
        <f t="shared" si="80"/>
        <v>H14AC19</v>
      </c>
      <c r="AF224" s="93"/>
      <c r="AG224" s="94"/>
      <c r="AH224" s="95"/>
    </row>
    <row r="225" spans="1:34" s="10" customFormat="1" ht="357" customHeight="1" x14ac:dyDescent="0.2">
      <c r="A225" s="79">
        <f>IF(ISBLANK(D225),"",COUNTA($D$2:D225))</f>
        <v>178</v>
      </c>
      <c r="B225" s="80">
        <f t="shared" si="81"/>
        <v>224</v>
      </c>
      <c r="C225" s="81"/>
      <c r="D225" s="87" t="s">
        <v>1435</v>
      </c>
      <c r="E225" s="100" t="s">
        <v>1442</v>
      </c>
      <c r="F225" s="101" t="s">
        <v>1436</v>
      </c>
      <c r="G225" s="101" t="s">
        <v>1437</v>
      </c>
      <c r="H225" s="105" t="s">
        <v>1238</v>
      </c>
      <c r="I225" s="105" t="s">
        <v>1245</v>
      </c>
      <c r="J225" s="87" t="s">
        <v>1240</v>
      </c>
      <c r="K225" s="87">
        <v>1</v>
      </c>
      <c r="L225" s="120">
        <v>44185</v>
      </c>
      <c r="M225" s="120">
        <v>44285</v>
      </c>
      <c r="N225" s="85">
        <f t="shared" si="83"/>
        <v>14.285714285714286</v>
      </c>
      <c r="O225" s="87" t="s">
        <v>1690</v>
      </c>
      <c r="P225" s="87">
        <v>1</v>
      </c>
      <c r="Q225" s="108">
        <f t="shared" si="70"/>
        <v>100</v>
      </c>
      <c r="R225" s="90">
        <f t="shared" si="71"/>
        <v>14.285714285714286</v>
      </c>
      <c r="S225" s="90">
        <f t="shared" si="72"/>
        <v>14.285714285714286</v>
      </c>
      <c r="T225" s="90">
        <f t="shared" si="73"/>
        <v>14.285714285714286</v>
      </c>
      <c r="U225" s="87"/>
      <c r="V225" s="91" t="str">
        <f t="shared" si="74"/>
        <v>CUMPLIDA</v>
      </c>
      <c r="W225" s="91" t="str">
        <f t="shared" si="75"/>
        <v>CUMPLIDO</v>
      </c>
      <c r="X225" s="125" t="s">
        <v>1445</v>
      </c>
      <c r="Y225" s="79" t="str">
        <f t="shared" si="67"/>
        <v>H15AC19</v>
      </c>
      <c r="Z225" s="92">
        <f t="shared" si="76"/>
        <v>1</v>
      </c>
      <c r="AA225" s="92" t="str">
        <f t="shared" si="68"/>
        <v>H15AC19 - 1</v>
      </c>
      <c r="AB225" s="76">
        <f t="shared" si="78"/>
        <v>5</v>
      </c>
      <c r="AC225" s="76">
        <f t="shared" si="79"/>
        <v>5</v>
      </c>
      <c r="AD225" s="76" t="str">
        <f t="shared" si="77"/>
        <v>H15AC19.</v>
      </c>
      <c r="AE225" s="76" t="str">
        <f t="shared" si="80"/>
        <v>H15AC19</v>
      </c>
      <c r="AF225" s="93"/>
      <c r="AG225" s="94"/>
      <c r="AH225" s="95"/>
    </row>
    <row r="226" spans="1:34" s="10" customFormat="1" ht="357" customHeight="1" x14ac:dyDescent="0.2">
      <c r="A226" s="79">
        <f>IF(ISBLANK(D226),"",COUNTA($D$2:D226))</f>
        <v>179</v>
      </c>
      <c r="B226" s="80">
        <f t="shared" si="81"/>
        <v>225</v>
      </c>
      <c r="C226" s="81"/>
      <c r="D226" s="87" t="s">
        <v>711</v>
      </c>
      <c r="E226" s="100" t="s">
        <v>1271</v>
      </c>
      <c r="F226" s="101" t="s">
        <v>1438</v>
      </c>
      <c r="G226" s="101" t="s">
        <v>1439</v>
      </c>
      <c r="H226" s="105" t="s">
        <v>1238</v>
      </c>
      <c r="I226" s="105" t="s">
        <v>1245</v>
      </c>
      <c r="J226" s="87" t="s">
        <v>1240</v>
      </c>
      <c r="K226" s="87">
        <v>1</v>
      </c>
      <c r="L226" s="120">
        <v>44185</v>
      </c>
      <c r="M226" s="120">
        <v>44285</v>
      </c>
      <c r="N226" s="85">
        <f t="shared" si="83"/>
        <v>14.285714285714286</v>
      </c>
      <c r="O226" s="87" t="s">
        <v>1690</v>
      </c>
      <c r="P226" s="87">
        <v>1</v>
      </c>
      <c r="Q226" s="108">
        <f t="shared" si="70"/>
        <v>100</v>
      </c>
      <c r="R226" s="90">
        <f t="shared" si="71"/>
        <v>14.285714285714286</v>
      </c>
      <c r="S226" s="90">
        <f t="shared" si="72"/>
        <v>14.285714285714286</v>
      </c>
      <c r="T226" s="90">
        <f t="shared" si="73"/>
        <v>14.285714285714286</v>
      </c>
      <c r="U226" s="87"/>
      <c r="V226" s="91" t="str">
        <f t="shared" si="74"/>
        <v>CUMPLIDA</v>
      </c>
      <c r="W226" s="91" t="str">
        <f t="shared" si="75"/>
        <v>CUMPLIDO</v>
      </c>
      <c r="X226" s="125" t="s">
        <v>1445</v>
      </c>
      <c r="Y226" s="79" t="str">
        <f t="shared" si="67"/>
        <v>H16AC19</v>
      </c>
      <c r="Z226" s="92">
        <f t="shared" si="76"/>
        <v>1</v>
      </c>
      <c r="AA226" s="92" t="str">
        <f t="shared" si="68"/>
        <v>H16AC19 - 1</v>
      </c>
      <c r="AB226" s="76">
        <f t="shared" si="78"/>
        <v>5</v>
      </c>
      <c r="AC226" s="76">
        <f t="shared" si="79"/>
        <v>5</v>
      </c>
      <c r="AD226" s="76" t="str">
        <f t="shared" si="77"/>
        <v>H16AC19.</v>
      </c>
      <c r="AE226" s="76" t="str">
        <f t="shared" si="80"/>
        <v>H16AC19</v>
      </c>
      <c r="AF226" s="93"/>
      <c r="AG226" s="94"/>
      <c r="AH226" s="95"/>
    </row>
    <row r="227" spans="1:34" s="10" customFormat="1" ht="357" customHeight="1" x14ac:dyDescent="0.2">
      <c r="A227" s="79">
        <f>IF(ISBLANK(D227),"",COUNTA($D$2:D227))</f>
        <v>180</v>
      </c>
      <c r="B227" s="80">
        <f t="shared" si="81"/>
        <v>226</v>
      </c>
      <c r="C227" s="81"/>
      <c r="D227" s="87" t="s">
        <v>710</v>
      </c>
      <c r="E227" s="100" t="s">
        <v>1365</v>
      </c>
      <c r="F227" s="101" t="s">
        <v>1440</v>
      </c>
      <c r="G227" s="101" t="s">
        <v>1441</v>
      </c>
      <c r="H227" s="105" t="s">
        <v>1455</v>
      </c>
      <c r="I227" s="105" t="s">
        <v>1450</v>
      </c>
      <c r="J227" s="105" t="s">
        <v>1449</v>
      </c>
      <c r="K227" s="87">
        <v>1</v>
      </c>
      <c r="L227" s="120">
        <v>44185</v>
      </c>
      <c r="M227" s="122">
        <v>44346</v>
      </c>
      <c r="N227" s="85">
        <f t="shared" si="83"/>
        <v>23</v>
      </c>
      <c r="O227" s="80" t="s">
        <v>1689</v>
      </c>
      <c r="P227" s="87">
        <v>1</v>
      </c>
      <c r="Q227" s="108">
        <f t="shared" si="70"/>
        <v>100</v>
      </c>
      <c r="R227" s="90">
        <f t="shared" si="71"/>
        <v>23</v>
      </c>
      <c r="S227" s="90">
        <f t="shared" si="72"/>
        <v>23</v>
      </c>
      <c r="T227" s="90">
        <f t="shared" si="73"/>
        <v>23</v>
      </c>
      <c r="U227" s="87"/>
      <c r="V227" s="91" t="str">
        <f t="shared" si="74"/>
        <v>CUMPLIDA</v>
      </c>
      <c r="W227" s="91" t="str">
        <f t="shared" si="75"/>
        <v>CUMPLIDO</v>
      </c>
      <c r="X227" s="125" t="s">
        <v>1445</v>
      </c>
      <c r="Y227" s="79" t="str">
        <f t="shared" si="67"/>
        <v>H17AC19</v>
      </c>
      <c r="Z227" s="92">
        <f t="shared" si="76"/>
        <v>1</v>
      </c>
      <c r="AA227" s="92" t="str">
        <f t="shared" si="68"/>
        <v>H17AC19 - 1</v>
      </c>
      <c r="AB227" s="76">
        <f t="shared" si="78"/>
        <v>5</v>
      </c>
      <c r="AC227" s="76">
        <f t="shared" si="79"/>
        <v>5</v>
      </c>
      <c r="AD227" s="76" t="str">
        <f t="shared" si="77"/>
        <v>H17AC19.</v>
      </c>
      <c r="AE227" s="76" t="str">
        <f t="shared" si="80"/>
        <v>H17AC19</v>
      </c>
      <c r="AF227" s="93"/>
      <c r="AG227" s="94"/>
      <c r="AH227" s="95"/>
    </row>
    <row r="228" spans="1:34" s="10" customFormat="1" ht="409.5" customHeight="1" x14ac:dyDescent="0.2">
      <c r="A228" s="79">
        <f>IF(ISBLANK(D228),"",COUNTA($D$2:D228))</f>
        <v>181</v>
      </c>
      <c r="B228" s="80">
        <f t="shared" si="81"/>
        <v>227</v>
      </c>
      <c r="C228" s="81"/>
      <c r="D228" s="80" t="s">
        <v>1372</v>
      </c>
      <c r="E228" s="80" t="s">
        <v>1365</v>
      </c>
      <c r="F228" s="82" t="s">
        <v>1514</v>
      </c>
      <c r="G228" s="82" t="s">
        <v>1383</v>
      </c>
      <c r="H228" s="82" t="s">
        <v>1664</v>
      </c>
      <c r="I228" s="82" t="s">
        <v>1665</v>
      </c>
      <c r="J228" s="82" t="s">
        <v>1666</v>
      </c>
      <c r="K228" s="79">
        <v>1</v>
      </c>
      <c r="L228" s="124">
        <v>44084</v>
      </c>
      <c r="M228" s="124">
        <v>44196</v>
      </c>
      <c r="N228" s="85">
        <f t="shared" ref="N228:N238" si="84">(+M228-L228)/7</f>
        <v>16</v>
      </c>
      <c r="O228" s="80" t="s">
        <v>1699</v>
      </c>
      <c r="P228" s="87">
        <v>1</v>
      </c>
      <c r="Q228" s="108">
        <f t="shared" si="70"/>
        <v>100</v>
      </c>
      <c r="R228" s="90">
        <f t="shared" si="71"/>
        <v>16</v>
      </c>
      <c r="S228" s="90">
        <f t="shared" si="72"/>
        <v>16</v>
      </c>
      <c r="T228" s="90">
        <f t="shared" si="73"/>
        <v>16</v>
      </c>
      <c r="U228" s="87"/>
      <c r="V228" s="91" t="str">
        <f t="shared" si="74"/>
        <v>CUMPLIDA</v>
      </c>
      <c r="W228" s="91" t="str">
        <f t="shared" si="75"/>
        <v>VENCIDO</v>
      </c>
      <c r="X228" s="125" t="s">
        <v>1513</v>
      </c>
      <c r="Y228" s="79" t="str">
        <f t="shared" si="67"/>
        <v>H1AT75-OCAD</v>
      </c>
      <c r="Z228" s="92">
        <f t="shared" si="76"/>
        <v>1</v>
      </c>
      <c r="AA228" s="92" t="str">
        <f t="shared" si="68"/>
        <v>H1AT75-OCAD - 1</v>
      </c>
      <c r="AB228" s="76">
        <f t="shared" si="78"/>
        <v>5</v>
      </c>
      <c r="AC228" s="76">
        <f t="shared" si="79"/>
        <v>1</v>
      </c>
      <c r="AD228" s="76" t="str">
        <f t="shared" si="77"/>
        <v>H1AT75-OCAD</v>
      </c>
      <c r="AE228" s="76" t="str">
        <f t="shared" si="80"/>
        <v>H1AT75-OCAD</v>
      </c>
      <c r="AF228" s="93"/>
      <c r="AG228" s="94"/>
      <c r="AH228" s="95"/>
    </row>
    <row r="229" spans="1:34" s="10" customFormat="1" ht="405" customHeight="1" x14ac:dyDescent="0.2">
      <c r="A229" s="79" t="str">
        <f>IF(ISBLANK(D229),"",COUNTA($D$2:D229))</f>
        <v/>
      </c>
      <c r="B229" s="80">
        <f t="shared" si="81"/>
        <v>228</v>
      </c>
      <c r="C229" s="81"/>
      <c r="D229" s="80"/>
      <c r="E229" s="80" t="s">
        <v>1365</v>
      </c>
      <c r="F229" s="82" t="s">
        <v>1515</v>
      </c>
      <c r="G229" s="82" t="s">
        <v>1384</v>
      </c>
      <c r="H229" s="82" t="s">
        <v>1375</v>
      </c>
      <c r="I229" s="82" t="s">
        <v>1373</v>
      </c>
      <c r="J229" s="79" t="s">
        <v>1098</v>
      </c>
      <c r="K229" s="79">
        <v>16</v>
      </c>
      <c r="L229" s="124">
        <v>44104</v>
      </c>
      <c r="M229" s="124">
        <v>44561</v>
      </c>
      <c r="N229" s="85">
        <f t="shared" si="84"/>
        <v>65.285714285714292</v>
      </c>
      <c r="O229" s="87" t="s">
        <v>1696</v>
      </c>
      <c r="P229" s="87">
        <v>0</v>
      </c>
      <c r="Q229" s="108">
        <f t="shared" si="70"/>
        <v>0</v>
      </c>
      <c r="R229" s="90">
        <f t="shared" si="71"/>
        <v>0</v>
      </c>
      <c r="S229" s="90">
        <f t="shared" si="72"/>
        <v>0</v>
      </c>
      <c r="T229" s="90">
        <f t="shared" si="73"/>
        <v>65.285714285714292</v>
      </c>
      <c r="U229" s="87"/>
      <c r="V229" s="91" t="str">
        <f t="shared" si="74"/>
        <v>VENCIDA</v>
      </c>
      <c r="W229" s="91" t="str">
        <f t="shared" si="75"/>
        <v/>
      </c>
      <c r="X229" s="125" t="s">
        <v>1513</v>
      </c>
      <c r="Y229" s="79" t="str">
        <f t="shared" si="67"/>
        <v>H1AT75-OCAD</v>
      </c>
      <c r="Z229" s="92">
        <f t="shared" si="76"/>
        <v>2</v>
      </c>
      <c r="AA229" s="92" t="str">
        <f t="shared" si="68"/>
        <v>H1AT75-OCAD - 2</v>
      </c>
      <c r="AB229" s="76">
        <f t="shared" si="78"/>
        <v>1</v>
      </c>
      <c r="AC229" s="76">
        <f t="shared" si="79"/>
        <v>1</v>
      </c>
      <c r="AD229" s="76" t="str">
        <f t="shared" si="77"/>
        <v>H1AT75-OCAD</v>
      </c>
      <c r="AE229" s="76" t="str">
        <f t="shared" si="80"/>
        <v>H1AT75-OCAD</v>
      </c>
      <c r="AF229" s="93"/>
      <c r="AG229" s="94"/>
      <c r="AH229" s="95"/>
    </row>
    <row r="230" spans="1:34" s="10" customFormat="1" ht="382.5" customHeight="1" x14ac:dyDescent="0.2">
      <c r="A230" s="79" t="str">
        <f>IF(ISBLANK(D230),"",COUNTA($D$2:D230))</f>
        <v/>
      </c>
      <c r="B230" s="80">
        <f t="shared" si="81"/>
        <v>229</v>
      </c>
      <c r="C230" s="81"/>
      <c r="D230" s="80"/>
      <c r="E230" s="80" t="s">
        <v>1365</v>
      </c>
      <c r="F230" s="82" t="s">
        <v>1516</v>
      </c>
      <c r="G230" s="82" t="s">
        <v>1385</v>
      </c>
      <c r="H230" s="82" t="s">
        <v>1386</v>
      </c>
      <c r="I230" s="82" t="s">
        <v>1387</v>
      </c>
      <c r="J230" s="82" t="s">
        <v>1374</v>
      </c>
      <c r="K230" s="79">
        <v>1</v>
      </c>
      <c r="L230" s="124">
        <v>44084</v>
      </c>
      <c r="M230" s="124">
        <v>44196</v>
      </c>
      <c r="N230" s="85">
        <f t="shared" si="84"/>
        <v>16</v>
      </c>
      <c r="O230" s="87" t="s">
        <v>1696</v>
      </c>
      <c r="P230" s="87">
        <v>0</v>
      </c>
      <c r="Q230" s="108">
        <f t="shared" si="70"/>
        <v>0</v>
      </c>
      <c r="R230" s="90">
        <f t="shared" si="71"/>
        <v>0</v>
      </c>
      <c r="S230" s="90">
        <f t="shared" si="72"/>
        <v>0</v>
      </c>
      <c r="T230" s="90">
        <f t="shared" si="73"/>
        <v>16</v>
      </c>
      <c r="U230" s="87"/>
      <c r="V230" s="91" t="str">
        <f t="shared" si="74"/>
        <v>VENCIDA</v>
      </c>
      <c r="W230" s="91" t="str">
        <f t="shared" si="75"/>
        <v/>
      </c>
      <c r="X230" s="125" t="s">
        <v>1513</v>
      </c>
      <c r="Y230" s="79" t="str">
        <f t="shared" si="67"/>
        <v>H1AT75-OCAD</v>
      </c>
      <c r="Z230" s="92">
        <f t="shared" si="76"/>
        <v>3</v>
      </c>
      <c r="AA230" s="92" t="str">
        <f t="shared" si="68"/>
        <v>H1AT75-OCAD - 3</v>
      </c>
      <c r="AB230" s="76">
        <f t="shared" si="78"/>
        <v>1</v>
      </c>
      <c r="AC230" s="76">
        <f t="shared" si="79"/>
        <v>1</v>
      </c>
      <c r="AD230" s="76" t="str">
        <f t="shared" si="77"/>
        <v>H1AT75-OCAD</v>
      </c>
      <c r="AE230" s="76" t="str">
        <f t="shared" si="80"/>
        <v>H1AT75-OCAD</v>
      </c>
      <c r="AF230" s="93"/>
      <c r="AG230" s="94"/>
      <c r="AH230" s="95"/>
    </row>
    <row r="231" spans="1:34" s="10" customFormat="1" ht="385.5" customHeight="1" x14ac:dyDescent="0.2">
      <c r="A231" s="79" t="str">
        <f>IF(ISBLANK(D231),"",COUNTA($D$2:D231))</f>
        <v/>
      </c>
      <c r="B231" s="80">
        <f t="shared" si="81"/>
        <v>230</v>
      </c>
      <c r="C231" s="81"/>
      <c r="D231" s="80"/>
      <c r="E231" s="80" t="s">
        <v>1365</v>
      </c>
      <c r="F231" s="82" t="s">
        <v>1517</v>
      </c>
      <c r="G231" s="82" t="s">
        <v>1388</v>
      </c>
      <c r="H231" s="82" t="s">
        <v>1389</v>
      </c>
      <c r="I231" s="82" t="s">
        <v>1376</v>
      </c>
      <c r="J231" s="82" t="s">
        <v>1377</v>
      </c>
      <c r="K231" s="79">
        <v>1</v>
      </c>
      <c r="L231" s="124">
        <v>44084</v>
      </c>
      <c r="M231" s="124">
        <v>44196</v>
      </c>
      <c r="N231" s="85">
        <f t="shared" si="84"/>
        <v>16</v>
      </c>
      <c r="O231" s="87" t="s">
        <v>1696</v>
      </c>
      <c r="P231" s="87">
        <v>0</v>
      </c>
      <c r="Q231" s="108">
        <f t="shared" si="70"/>
        <v>0</v>
      </c>
      <c r="R231" s="90">
        <f t="shared" si="71"/>
        <v>0</v>
      </c>
      <c r="S231" s="90">
        <f t="shared" si="72"/>
        <v>0</v>
      </c>
      <c r="T231" s="90">
        <f t="shared" si="73"/>
        <v>16</v>
      </c>
      <c r="U231" s="87"/>
      <c r="V231" s="91" t="str">
        <f t="shared" si="74"/>
        <v>VENCIDA</v>
      </c>
      <c r="W231" s="91" t="str">
        <f t="shared" si="75"/>
        <v/>
      </c>
      <c r="X231" s="125" t="s">
        <v>1513</v>
      </c>
      <c r="Y231" s="79" t="str">
        <f t="shared" si="67"/>
        <v>H1AT75-OCAD</v>
      </c>
      <c r="Z231" s="92">
        <f t="shared" si="76"/>
        <v>4</v>
      </c>
      <c r="AA231" s="92" t="str">
        <f t="shared" si="68"/>
        <v>H1AT75-OCAD - 4</v>
      </c>
      <c r="AB231" s="76">
        <f t="shared" si="78"/>
        <v>1</v>
      </c>
      <c r="AC231" s="76">
        <f t="shared" si="79"/>
        <v>1</v>
      </c>
      <c r="AD231" s="76" t="str">
        <f t="shared" si="77"/>
        <v>H1AT75-OCAD</v>
      </c>
      <c r="AE231" s="76" t="str">
        <f t="shared" si="80"/>
        <v>H1AT75-OCAD</v>
      </c>
      <c r="AF231" s="93"/>
      <c r="AG231" s="94"/>
      <c r="AH231" s="95"/>
    </row>
    <row r="232" spans="1:34" s="10" customFormat="1" ht="409.5" customHeight="1" x14ac:dyDescent="0.2">
      <c r="A232" s="79" t="str">
        <f>IF(ISBLANK(D232),"",COUNTA($D$2:D232))</f>
        <v/>
      </c>
      <c r="B232" s="80">
        <f t="shared" si="81"/>
        <v>231</v>
      </c>
      <c r="C232" s="81"/>
      <c r="D232" s="80"/>
      <c r="E232" s="80" t="s">
        <v>1365</v>
      </c>
      <c r="F232" s="82" t="s">
        <v>1518</v>
      </c>
      <c r="G232" s="82" t="s">
        <v>1388</v>
      </c>
      <c r="H232" s="82" t="s">
        <v>1390</v>
      </c>
      <c r="I232" s="82" t="s">
        <v>1391</v>
      </c>
      <c r="J232" s="82" t="s">
        <v>1378</v>
      </c>
      <c r="K232" s="79">
        <v>1</v>
      </c>
      <c r="L232" s="124">
        <v>44084</v>
      </c>
      <c r="M232" s="124">
        <v>44196</v>
      </c>
      <c r="N232" s="85">
        <f t="shared" si="84"/>
        <v>16</v>
      </c>
      <c r="O232" s="87" t="s">
        <v>1696</v>
      </c>
      <c r="P232" s="87">
        <v>0</v>
      </c>
      <c r="Q232" s="108">
        <f t="shared" si="70"/>
        <v>0</v>
      </c>
      <c r="R232" s="90">
        <f t="shared" si="71"/>
        <v>0</v>
      </c>
      <c r="S232" s="90">
        <f t="shared" si="72"/>
        <v>0</v>
      </c>
      <c r="T232" s="90">
        <f t="shared" si="73"/>
        <v>16</v>
      </c>
      <c r="U232" s="87"/>
      <c r="V232" s="91" t="str">
        <f t="shared" si="74"/>
        <v>VENCIDA</v>
      </c>
      <c r="W232" s="91" t="str">
        <f t="shared" si="75"/>
        <v/>
      </c>
      <c r="X232" s="125" t="s">
        <v>1513</v>
      </c>
      <c r="Y232" s="79" t="str">
        <f t="shared" si="67"/>
        <v>H1AT75-OCAD</v>
      </c>
      <c r="Z232" s="92">
        <f t="shared" si="76"/>
        <v>5</v>
      </c>
      <c r="AA232" s="92" t="str">
        <f t="shared" si="68"/>
        <v>H1AT75-OCAD - 5</v>
      </c>
      <c r="AB232" s="76">
        <f t="shared" si="78"/>
        <v>1</v>
      </c>
      <c r="AC232" s="76">
        <f t="shared" si="79"/>
        <v>1</v>
      </c>
      <c r="AD232" s="76" t="str">
        <f t="shared" si="77"/>
        <v>H1AT75-OCAD</v>
      </c>
      <c r="AE232" s="76" t="str">
        <f t="shared" si="80"/>
        <v>H1AT75-OCAD</v>
      </c>
      <c r="AF232" s="93"/>
      <c r="AG232" s="94"/>
      <c r="AH232" s="95"/>
    </row>
    <row r="233" spans="1:34" s="10" customFormat="1" ht="342" customHeight="1" x14ac:dyDescent="0.2">
      <c r="A233" s="79">
        <f>IF(ISBLANK(D233),"",COUNTA($D$2:D233))</f>
        <v>182</v>
      </c>
      <c r="B233" s="80">
        <f t="shared" si="81"/>
        <v>232</v>
      </c>
      <c r="C233" s="81"/>
      <c r="D233" s="80" t="s">
        <v>1372</v>
      </c>
      <c r="E233" s="80" t="s">
        <v>1365</v>
      </c>
      <c r="F233" s="82" t="s">
        <v>1519</v>
      </c>
      <c r="G233" s="82" t="s">
        <v>1392</v>
      </c>
      <c r="H233" s="82" t="s">
        <v>1664</v>
      </c>
      <c r="I233" s="82" t="s">
        <v>1665</v>
      </c>
      <c r="J233" s="79" t="s">
        <v>1666</v>
      </c>
      <c r="K233" s="79">
        <v>1</v>
      </c>
      <c r="L233" s="124">
        <v>44084</v>
      </c>
      <c r="M233" s="124">
        <v>44196</v>
      </c>
      <c r="N233" s="85">
        <f t="shared" si="84"/>
        <v>16</v>
      </c>
      <c r="O233" s="80" t="s">
        <v>1699</v>
      </c>
      <c r="P233" s="87">
        <v>1</v>
      </c>
      <c r="Q233" s="108">
        <f t="shared" si="70"/>
        <v>100</v>
      </c>
      <c r="R233" s="90">
        <f t="shared" si="71"/>
        <v>16</v>
      </c>
      <c r="S233" s="90">
        <f t="shared" si="72"/>
        <v>16</v>
      </c>
      <c r="T233" s="90">
        <f t="shared" si="73"/>
        <v>16</v>
      </c>
      <c r="U233" s="87"/>
      <c r="V233" s="91" t="str">
        <f t="shared" si="74"/>
        <v>CUMPLIDA</v>
      </c>
      <c r="W233" s="91" t="str">
        <f t="shared" si="75"/>
        <v>VENCIDO</v>
      </c>
      <c r="X233" s="125" t="s">
        <v>1513</v>
      </c>
      <c r="Y233" s="79" t="str">
        <f t="shared" si="67"/>
        <v>H2AT75-OCAD</v>
      </c>
      <c r="Z233" s="92">
        <f t="shared" si="76"/>
        <v>1</v>
      </c>
      <c r="AA233" s="92" t="str">
        <f t="shared" si="68"/>
        <v>H2AT75-OCAD - 1</v>
      </c>
      <c r="AB233" s="76">
        <f t="shared" si="78"/>
        <v>5</v>
      </c>
      <c r="AC233" s="76">
        <f t="shared" si="79"/>
        <v>1</v>
      </c>
      <c r="AD233" s="76" t="str">
        <f t="shared" si="77"/>
        <v>H2AT75-OCAD</v>
      </c>
      <c r="AE233" s="76" t="str">
        <f t="shared" si="80"/>
        <v>H2AT75-OCAD</v>
      </c>
      <c r="AF233" s="93"/>
      <c r="AG233" s="94"/>
      <c r="AH233" s="95"/>
    </row>
    <row r="234" spans="1:34" s="10" customFormat="1" ht="354.75" customHeight="1" x14ac:dyDescent="0.2">
      <c r="A234" s="79" t="str">
        <f>IF(ISBLANK(D234),"",COUNTA($D$2:D234))</f>
        <v/>
      </c>
      <c r="B234" s="80">
        <f t="shared" si="81"/>
        <v>233</v>
      </c>
      <c r="C234" s="81"/>
      <c r="D234" s="80"/>
      <c r="E234" s="80" t="s">
        <v>1365</v>
      </c>
      <c r="F234" s="82" t="s">
        <v>1520</v>
      </c>
      <c r="G234" s="82" t="s">
        <v>1400</v>
      </c>
      <c r="H234" s="82" t="s">
        <v>1375</v>
      </c>
      <c r="I234" s="82" t="s">
        <v>1373</v>
      </c>
      <c r="J234" s="79" t="s">
        <v>1098</v>
      </c>
      <c r="K234" s="79">
        <v>16</v>
      </c>
      <c r="L234" s="124">
        <v>44104</v>
      </c>
      <c r="M234" s="124">
        <v>44561</v>
      </c>
      <c r="N234" s="85">
        <f t="shared" si="84"/>
        <v>65.285714285714292</v>
      </c>
      <c r="O234" s="87" t="s">
        <v>1696</v>
      </c>
      <c r="P234" s="87">
        <v>0</v>
      </c>
      <c r="Q234" s="108">
        <f t="shared" si="70"/>
        <v>0</v>
      </c>
      <c r="R234" s="90">
        <f t="shared" si="71"/>
        <v>0</v>
      </c>
      <c r="S234" s="90">
        <f t="shared" si="72"/>
        <v>0</v>
      </c>
      <c r="T234" s="90">
        <f t="shared" si="73"/>
        <v>65.285714285714292</v>
      </c>
      <c r="U234" s="87"/>
      <c r="V234" s="91" t="str">
        <f t="shared" si="74"/>
        <v>VENCIDA</v>
      </c>
      <c r="W234" s="91" t="str">
        <f t="shared" si="75"/>
        <v/>
      </c>
      <c r="X234" s="125" t="s">
        <v>1513</v>
      </c>
      <c r="Y234" s="79" t="str">
        <f t="shared" si="67"/>
        <v>H2AT75-OCAD</v>
      </c>
      <c r="Z234" s="92">
        <f t="shared" si="76"/>
        <v>2</v>
      </c>
      <c r="AA234" s="92" t="str">
        <f t="shared" si="68"/>
        <v>H2AT75-OCAD - 2</v>
      </c>
      <c r="AB234" s="76">
        <f t="shared" si="78"/>
        <v>1</v>
      </c>
      <c r="AC234" s="76">
        <f t="shared" si="79"/>
        <v>1</v>
      </c>
      <c r="AD234" s="76" t="str">
        <f t="shared" si="77"/>
        <v>H2AT75-OCAD</v>
      </c>
      <c r="AE234" s="76" t="str">
        <f t="shared" si="80"/>
        <v>H2AT75-OCAD</v>
      </c>
      <c r="AF234" s="93"/>
      <c r="AG234" s="94"/>
      <c r="AH234" s="95"/>
    </row>
    <row r="235" spans="1:34" s="10" customFormat="1" ht="358.5" customHeight="1" x14ac:dyDescent="0.2">
      <c r="A235" s="79" t="str">
        <f>IF(ISBLANK(D235),"",COUNTA($D$2:D235))</f>
        <v/>
      </c>
      <c r="B235" s="80">
        <f t="shared" si="81"/>
        <v>234</v>
      </c>
      <c r="C235" s="81"/>
      <c r="D235" s="80"/>
      <c r="E235" s="80" t="s">
        <v>1365</v>
      </c>
      <c r="F235" s="82" t="s">
        <v>1521</v>
      </c>
      <c r="G235" s="82" t="s">
        <v>1393</v>
      </c>
      <c r="H235" s="82" t="s">
        <v>1386</v>
      </c>
      <c r="I235" s="82" t="s">
        <v>1387</v>
      </c>
      <c r="J235" s="79" t="s">
        <v>1374</v>
      </c>
      <c r="K235" s="79">
        <v>1</v>
      </c>
      <c r="L235" s="124">
        <v>44084</v>
      </c>
      <c r="M235" s="124">
        <v>44196</v>
      </c>
      <c r="N235" s="85">
        <f t="shared" si="84"/>
        <v>16</v>
      </c>
      <c r="O235" s="87" t="s">
        <v>1696</v>
      </c>
      <c r="P235" s="87">
        <v>0</v>
      </c>
      <c r="Q235" s="108">
        <f t="shared" si="70"/>
        <v>0</v>
      </c>
      <c r="R235" s="90">
        <f t="shared" si="71"/>
        <v>0</v>
      </c>
      <c r="S235" s="90">
        <f t="shared" si="72"/>
        <v>0</v>
      </c>
      <c r="T235" s="90">
        <f t="shared" si="73"/>
        <v>16</v>
      </c>
      <c r="U235" s="87"/>
      <c r="V235" s="91" t="str">
        <f t="shared" si="74"/>
        <v>VENCIDA</v>
      </c>
      <c r="W235" s="91" t="str">
        <f t="shared" si="75"/>
        <v/>
      </c>
      <c r="X235" s="125" t="s">
        <v>1513</v>
      </c>
      <c r="Y235" s="79" t="str">
        <f t="shared" si="67"/>
        <v>H2AT75-OCAD</v>
      </c>
      <c r="Z235" s="92">
        <f t="shared" si="76"/>
        <v>3</v>
      </c>
      <c r="AA235" s="92" t="str">
        <f t="shared" si="68"/>
        <v>H2AT75-OCAD - 3</v>
      </c>
      <c r="AB235" s="76">
        <f t="shared" si="78"/>
        <v>1</v>
      </c>
      <c r="AC235" s="76">
        <f t="shared" si="79"/>
        <v>1</v>
      </c>
      <c r="AD235" s="76" t="str">
        <f t="shared" si="77"/>
        <v>H2AT75-OCAD</v>
      </c>
      <c r="AE235" s="76" t="str">
        <f t="shared" si="80"/>
        <v>H2AT75-OCAD</v>
      </c>
      <c r="AF235" s="93"/>
      <c r="AG235" s="94"/>
      <c r="AH235" s="95"/>
    </row>
    <row r="236" spans="1:34" s="10" customFormat="1" ht="174.75" customHeight="1" x14ac:dyDescent="0.2">
      <c r="A236" s="79">
        <f>IF(ISBLANK(D236),"",COUNTA($D$2:D236))</f>
        <v>183</v>
      </c>
      <c r="B236" s="80">
        <f t="shared" si="81"/>
        <v>235</v>
      </c>
      <c r="C236" s="81"/>
      <c r="D236" s="80" t="s">
        <v>1372</v>
      </c>
      <c r="E236" s="80" t="s">
        <v>1401</v>
      </c>
      <c r="F236" s="82" t="s">
        <v>1522</v>
      </c>
      <c r="G236" s="82" t="s">
        <v>1379</v>
      </c>
      <c r="H236" s="82" t="s">
        <v>1380</v>
      </c>
      <c r="I236" s="82" t="s">
        <v>1381</v>
      </c>
      <c r="J236" s="82" t="s">
        <v>1394</v>
      </c>
      <c r="K236" s="79">
        <v>1</v>
      </c>
      <c r="L236" s="124">
        <v>44084</v>
      </c>
      <c r="M236" s="124">
        <v>44196</v>
      </c>
      <c r="N236" s="85">
        <f t="shared" si="84"/>
        <v>16</v>
      </c>
      <c r="O236" s="87" t="s">
        <v>1696</v>
      </c>
      <c r="P236" s="87">
        <v>0</v>
      </c>
      <c r="Q236" s="108">
        <f t="shared" si="70"/>
        <v>0</v>
      </c>
      <c r="R236" s="90">
        <f t="shared" si="71"/>
        <v>0</v>
      </c>
      <c r="S236" s="90">
        <f t="shared" si="72"/>
        <v>0</v>
      </c>
      <c r="T236" s="90">
        <f t="shared" si="73"/>
        <v>16</v>
      </c>
      <c r="U236" s="87"/>
      <c r="V236" s="91" t="str">
        <f t="shared" si="74"/>
        <v>VENCIDA</v>
      </c>
      <c r="W236" s="91" t="str">
        <f t="shared" si="75"/>
        <v>VENCIDO</v>
      </c>
      <c r="X236" s="125" t="s">
        <v>1513</v>
      </c>
      <c r="Y236" s="79" t="str">
        <f t="shared" si="67"/>
        <v>H3AT75-OCAD</v>
      </c>
      <c r="Z236" s="92">
        <f t="shared" si="76"/>
        <v>1</v>
      </c>
      <c r="AA236" s="92" t="str">
        <f t="shared" si="68"/>
        <v>H3AT75-OCAD - 1</v>
      </c>
      <c r="AB236" s="76">
        <f t="shared" si="78"/>
        <v>1</v>
      </c>
      <c r="AC236" s="76">
        <f t="shared" si="79"/>
        <v>1</v>
      </c>
      <c r="AD236" s="76" t="str">
        <f t="shared" si="77"/>
        <v>H3AT75-OCAD</v>
      </c>
      <c r="AE236" s="76" t="str">
        <f t="shared" si="80"/>
        <v>H3AT75-OCAD</v>
      </c>
      <c r="AF236" s="93"/>
      <c r="AG236" s="94"/>
      <c r="AH236" s="95"/>
    </row>
    <row r="237" spans="1:34" s="10" customFormat="1" ht="229.5" customHeight="1" x14ac:dyDescent="0.2">
      <c r="A237" s="79">
        <f>IF(ISBLANK(D237),"",COUNTA($D$2:D237))</f>
        <v>184</v>
      </c>
      <c r="B237" s="80">
        <f t="shared" si="81"/>
        <v>236</v>
      </c>
      <c r="C237" s="81"/>
      <c r="D237" s="80" t="s">
        <v>1372</v>
      </c>
      <c r="E237" s="80" t="s">
        <v>1365</v>
      </c>
      <c r="F237" s="82" t="s">
        <v>1962</v>
      </c>
      <c r="G237" s="82" t="s">
        <v>1395</v>
      </c>
      <c r="H237" s="82" t="s">
        <v>1396</v>
      </c>
      <c r="I237" s="82" t="s">
        <v>1397</v>
      </c>
      <c r="J237" s="79" t="s">
        <v>1382</v>
      </c>
      <c r="K237" s="79">
        <v>1</v>
      </c>
      <c r="L237" s="124">
        <v>44084</v>
      </c>
      <c r="M237" s="124">
        <v>44196</v>
      </c>
      <c r="N237" s="85">
        <f t="shared" si="84"/>
        <v>16</v>
      </c>
      <c r="O237" s="87" t="s">
        <v>1696</v>
      </c>
      <c r="P237" s="87">
        <v>0</v>
      </c>
      <c r="Q237" s="108">
        <f t="shared" si="70"/>
        <v>0</v>
      </c>
      <c r="R237" s="90">
        <f t="shared" si="71"/>
        <v>0</v>
      </c>
      <c r="S237" s="90">
        <f t="shared" si="72"/>
        <v>0</v>
      </c>
      <c r="T237" s="90">
        <f t="shared" si="73"/>
        <v>16</v>
      </c>
      <c r="U237" s="87"/>
      <c r="V237" s="91" t="str">
        <f t="shared" si="74"/>
        <v>VENCIDA</v>
      </c>
      <c r="W237" s="91" t="str">
        <f t="shared" si="75"/>
        <v>VENCIDO</v>
      </c>
      <c r="X237" s="125" t="s">
        <v>1513</v>
      </c>
      <c r="Y237" s="79" t="str">
        <f t="shared" si="67"/>
        <v>H20AT75-OCAD</v>
      </c>
      <c r="Z237" s="92">
        <f t="shared" si="76"/>
        <v>1</v>
      </c>
      <c r="AA237" s="92" t="str">
        <f t="shared" si="68"/>
        <v>H20AT75-OCAD - 1</v>
      </c>
      <c r="AB237" s="76">
        <f t="shared" si="78"/>
        <v>1</v>
      </c>
      <c r="AC237" s="76">
        <f t="shared" si="79"/>
        <v>1</v>
      </c>
      <c r="AD237" s="76" t="str">
        <f t="shared" si="77"/>
        <v>H20AT75-OCAD</v>
      </c>
      <c r="AE237" s="76" t="str">
        <f t="shared" si="80"/>
        <v>H20AT75-OCAD</v>
      </c>
      <c r="AF237" s="93"/>
      <c r="AG237" s="94"/>
      <c r="AH237" s="95"/>
    </row>
    <row r="238" spans="1:34" s="10" customFormat="1" ht="241.5" customHeight="1" x14ac:dyDescent="0.2">
      <c r="A238" s="79">
        <f>IF(ISBLANK(D238),"",COUNTA($D$2:D238))</f>
        <v>185</v>
      </c>
      <c r="B238" s="80">
        <f t="shared" si="81"/>
        <v>237</v>
      </c>
      <c r="C238" s="81"/>
      <c r="D238" s="80" t="s">
        <v>1372</v>
      </c>
      <c r="E238" s="80" t="s">
        <v>1365</v>
      </c>
      <c r="F238" s="82" t="s">
        <v>1961</v>
      </c>
      <c r="G238" s="82" t="s">
        <v>1395</v>
      </c>
      <c r="H238" s="82" t="s">
        <v>1398</v>
      </c>
      <c r="I238" s="82" t="s">
        <v>1399</v>
      </c>
      <c r="J238" s="79" t="s">
        <v>1382</v>
      </c>
      <c r="K238" s="79">
        <v>1</v>
      </c>
      <c r="L238" s="124">
        <v>44084</v>
      </c>
      <c r="M238" s="124">
        <v>44196</v>
      </c>
      <c r="N238" s="85">
        <f t="shared" si="84"/>
        <v>16</v>
      </c>
      <c r="O238" s="87" t="s">
        <v>1696</v>
      </c>
      <c r="P238" s="87">
        <v>0</v>
      </c>
      <c r="Q238" s="108">
        <f t="shared" si="70"/>
        <v>0</v>
      </c>
      <c r="R238" s="90">
        <f t="shared" si="71"/>
        <v>0</v>
      </c>
      <c r="S238" s="90">
        <f t="shared" si="72"/>
        <v>0</v>
      </c>
      <c r="T238" s="90">
        <f t="shared" si="73"/>
        <v>16</v>
      </c>
      <c r="U238" s="87"/>
      <c r="V238" s="91" t="str">
        <f t="shared" si="74"/>
        <v>VENCIDA</v>
      </c>
      <c r="W238" s="91" t="str">
        <f t="shared" si="75"/>
        <v>VENCIDO</v>
      </c>
      <c r="X238" s="125" t="s">
        <v>1513</v>
      </c>
      <c r="Y238" s="79" t="str">
        <f t="shared" si="67"/>
        <v>H22AT75-OCAD</v>
      </c>
      <c r="Z238" s="92">
        <f t="shared" si="76"/>
        <v>1</v>
      </c>
      <c r="AA238" s="92" t="str">
        <f t="shared" si="68"/>
        <v>H22AT75-OCAD - 1</v>
      </c>
      <c r="AB238" s="76">
        <f t="shared" si="78"/>
        <v>1</v>
      </c>
      <c r="AC238" s="76">
        <f t="shared" si="79"/>
        <v>1</v>
      </c>
      <c r="AD238" s="76" t="str">
        <f t="shared" si="77"/>
        <v>H22AT75-OCAD</v>
      </c>
      <c r="AE238" s="76" t="str">
        <f t="shared" si="80"/>
        <v>H22AT75-OCAD</v>
      </c>
      <c r="AF238" s="93"/>
      <c r="AG238" s="94"/>
      <c r="AH238" s="95"/>
    </row>
    <row r="239" spans="1:34" s="10" customFormat="1" ht="220.5" customHeight="1" x14ac:dyDescent="0.2">
      <c r="A239" s="79">
        <f>IF(ISBLANK(D239),"",COUNTA($D$2:D239))</f>
        <v>186</v>
      </c>
      <c r="B239" s="80">
        <f t="shared" si="81"/>
        <v>238</v>
      </c>
      <c r="C239" s="80"/>
      <c r="D239" s="87" t="s">
        <v>711</v>
      </c>
      <c r="E239" s="80" t="s">
        <v>1365</v>
      </c>
      <c r="F239" s="101" t="s">
        <v>1359</v>
      </c>
      <c r="G239" s="101" t="s">
        <v>1360</v>
      </c>
      <c r="H239" s="105" t="s">
        <v>1361</v>
      </c>
      <c r="I239" s="105" t="s">
        <v>1361</v>
      </c>
      <c r="J239" s="105" t="s">
        <v>1357</v>
      </c>
      <c r="K239" s="87">
        <v>1</v>
      </c>
      <c r="L239" s="120">
        <v>44055</v>
      </c>
      <c r="M239" s="120">
        <v>44104</v>
      </c>
      <c r="N239" s="85">
        <f t="shared" ref="N239:N250" si="85">(+M239-L239)/7</f>
        <v>7</v>
      </c>
      <c r="O239" s="87" t="s">
        <v>1696</v>
      </c>
      <c r="P239" s="87">
        <v>0</v>
      </c>
      <c r="Q239" s="108">
        <f t="shared" si="70"/>
        <v>0</v>
      </c>
      <c r="R239" s="90">
        <f t="shared" si="71"/>
        <v>0</v>
      </c>
      <c r="S239" s="90">
        <f t="shared" si="72"/>
        <v>0</v>
      </c>
      <c r="T239" s="90">
        <f t="shared" si="73"/>
        <v>7</v>
      </c>
      <c r="U239" s="87"/>
      <c r="V239" s="91" t="str">
        <f t="shared" si="74"/>
        <v>VENCIDA</v>
      </c>
      <c r="W239" s="91" t="str">
        <f t="shared" si="75"/>
        <v>VENCIDO</v>
      </c>
      <c r="X239" s="128" t="s">
        <v>1364</v>
      </c>
      <c r="Y239" s="79" t="str">
        <f t="shared" si="67"/>
        <v>H11AEFC</v>
      </c>
      <c r="Z239" s="92">
        <f t="shared" si="76"/>
        <v>1</v>
      </c>
      <c r="AA239" s="92" t="str">
        <f t="shared" si="68"/>
        <v>H11AEFC - 1</v>
      </c>
      <c r="AB239" s="76">
        <f t="shared" si="78"/>
        <v>1</v>
      </c>
      <c r="AC239" s="76">
        <f t="shared" si="79"/>
        <v>1</v>
      </c>
      <c r="AD239" s="76" t="str">
        <f t="shared" si="77"/>
        <v>H11AEFC.</v>
      </c>
      <c r="AE239" s="76" t="str">
        <f t="shared" si="80"/>
        <v>H11AEFC</v>
      </c>
      <c r="AF239" s="93"/>
      <c r="AG239" s="94"/>
      <c r="AH239" s="95"/>
    </row>
    <row r="240" spans="1:34" s="10" customFormat="1" ht="219.75" customHeight="1" x14ac:dyDescent="0.2">
      <c r="A240" s="79" t="str">
        <f>IF(ISBLANK(D240),"",COUNTA($D$2:D240))</f>
        <v/>
      </c>
      <c r="B240" s="80">
        <f t="shared" si="81"/>
        <v>239</v>
      </c>
      <c r="C240" s="80"/>
      <c r="D240" s="87"/>
      <c r="E240" s="80" t="s">
        <v>1365</v>
      </c>
      <c r="F240" s="101" t="s">
        <v>1362</v>
      </c>
      <c r="G240" s="101" t="s">
        <v>1360</v>
      </c>
      <c r="H240" s="105" t="s">
        <v>1363</v>
      </c>
      <c r="I240" s="105" t="s">
        <v>1363</v>
      </c>
      <c r="J240" s="105" t="s">
        <v>1358</v>
      </c>
      <c r="K240" s="87">
        <v>1</v>
      </c>
      <c r="L240" s="120">
        <v>44105</v>
      </c>
      <c r="M240" s="120">
        <v>44165</v>
      </c>
      <c r="N240" s="85">
        <f t="shared" si="85"/>
        <v>8.5714285714285712</v>
      </c>
      <c r="O240" s="87" t="s">
        <v>1696</v>
      </c>
      <c r="P240" s="87">
        <v>0</v>
      </c>
      <c r="Q240" s="108">
        <f t="shared" si="70"/>
        <v>0</v>
      </c>
      <c r="R240" s="90">
        <f t="shared" si="71"/>
        <v>0</v>
      </c>
      <c r="S240" s="90">
        <f t="shared" si="72"/>
        <v>0</v>
      </c>
      <c r="T240" s="90">
        <f t="shared" si="73"/>
        <v>8.5714285714285712</v>
      </c>
      <c r="U240" s="87"/>
      <c r="V240" s="91" t="str">
        <f t="shared" si="74"/>
        <v>VENCIDA</v>
      </c>
      <c r="W240" s="91" t="str">
        <f t="shared" si="75"/>
        <v/>
      </c>
      <c r="X240" s="128" t="s">
        <v>1364</v>
      </c>
      <c r="Y240" s="79" t="str">
        <f t="shared" si="67"/>
        <v>H11AEFC</v>
      </c>
      <c r="Z240" s="92">
        <f t="shared" si="76"/>
        <v>2</v>
      </c>
      <c r="AA240" s="92" t="str">
        <f t="shared" si="68"/>
        <v>H11AEFC - 2</v>
      </c>
      <c r="AB240" s="76">
        <f t="shared" si="78"/>
        <v>1</v>
      </c>
      <c r="AC240" s="76">
        <f t="shared" si="79"/>
        <v>1</v>
      </c>
      <c r="AD240" s="76" t="str">
        <f t="shared" si="77"/>
        <v>H11AEFC.</v>
      </c>
      <c r="AE240" s="76" t="str">
        <f t="shared" si="80"/>
        <v>H11AEFC</v>
      </c>
      <c r="AF240" s="93"/>
      <c r="AG240" s="94"/>
      <c r="AH240" s="95"/>
    </row>
    <row r="241" spans="1:34" s="10" customFormat="1" ht="350.1" customHeight="1" x14ac:dyDescent="0.2">
      <c r="A241" s="79">
        <f>IF(ISBLANK(D241),"",COUNTA($D$2:D241))</f>
        <v>187</v>
      </c>
      <c r="B241" s="80">
        <f t="shared" si="81"/>
        <v>240</v>
      </c>
      <c r="C241" s="80"/>
      <c r="D241" s="87" t="s">
        <v>710</v>
      </c>
      <c r="E241" s="87" t="s">
        <v>1248</v>
      </c>
      <c r="F241" s="101" t="s">
        <v>1249</v>
      </c>
      <c r="G241" s="101" t="s">
        <v>1250</v>
      </c>
      <c r="H241" s="105" t="s">
        <v>1296</v>
      </c>
      <c r="I241" s="105" t="s">
        <v>1251</v>
      </c>
      <c r="J241" s="87" t="s">
        <v>1252</v>
      </c>
      <c r="K241" s="87">
        <v>6</v>
      </c>
      <c r="L241" s="120">
        <v>44056</v>
      </c>
      <c r="M241" s="120">
        <v>44226</v>
      </c>
      <c r="N241" s="85">
        <f t="shared" si="85"/>
        <v>24.285714285714285</v>
      </c>
      <c r="O241" s="87" t="s">
        <v>1709</v>
      </c>
      <c r="P241" s="87">
        <v>6</v>
      </c>
      <c r="Q241" s="108">
        <f t="shared" si="70"/>
        <v>100</v>
      </c>
      <c r="R241" s="90">
        <f t="shared" si="71"/>
        <v>24.285714285714285</v>
      </c>
      <c r="S241" s="90">
        <f t="shared" si="72"/>
        <v>24.285714285714285</v>
      </c>
      <c r="T241" s="90">
        <f t="shared" si="73"/>
        <v>24.285714285714285</v>
      </c>
      <c r="U241" s="87" t="s">
        <v>1527</v>
      </c>
      <c r="V241" s="91" t="str">
        <f t="shared" si="74"/>
        <v>CUMPLIDA</v>
      </c>
      <c r="W241" s="91" t="str">
        <f t="shared" si="75"/>
        <v>CUMPLIDO</v>
      </c>
      <c r="X241" s="128" t="s">
        <v>1293</v>
      </c>
      <c r="Y241" s="79" t="str">
        <f t="shared" ref="Y241:Y304" si="86">AE241</f>
        <v>H2AF19</v>
      </c>
      <c r="Z241" s="92">
        <f t="shared" si="76"/>
        <v>1</v>
      </c>
      <c r="AA241" s="92" t="str">
        <f t="shared" ref="AA241:AA304" si="87">CONCATENATE(Y241," - ",Z241)</f>
        <v>H2AF19 - 1</v>
      </c>
      <c r="AB241" s="76">
        <f t="shared" si="78"/>
        <v>5</v>
      </c>
      <c r="AC241" s="76">
        <f t="shared" si="79"/>
        <v>5</v>
      </c>
      <c r="AD241" s="76" t="str">
        <f t="shared" si="77"/>
        <v>H2AF19.</v>
      </c>
      <c r="AE241" s="76" t="str">
        <f t="shared" si="80"/>
        <v>H2AF19</v>
      </c>
      <c r="AF241" s="93"/>
      <c r="AG241" s="94"/>
      <c r="AH241" s="95"/>
    </row>
    <row r="242" spans="1:34" s="10" customFormat="1" ht="350.1" customHeight="1" x14ac:dyDescent="0.2">
      <c r="A242" s="79">
        <f>IF(ISBLANK(D242),"",COUNTA($D$2:D242))</f>
        <v>188</v>
      </c>
      <c r="B242" s="80">
        <f t="shared" si="81"/>
        <v>241</v>
      </c>
      <c r="C242" s="80"/>
      <c r="D242" s="87" t="s">
        <v>1253</v>
      </c>
      <c r="E242" s="87" t="s">
        <v>1254</v>
      </c>
      <c r="F242" s="101" t="s">
        <v>1255</v>
      </c>
      <c r="G242" s="101" t="s">
        <v>1256</v>
      </c>
      <c r="H242" s="105" t="s">
        <v>1257</v>
      </c>
      <c r="I242" s="105" t="s">
        <v>1258</v>
      </c>
      <c r="J242" s="87" t="s">
        <v>1259</v>
      </c>
      <c r="K242" s="87">
        <v>1</v>
      </c>
      <c r="L242" s="120">
        <v>44056</v>
      </c>
      <c r="M242" s="120">
        <v>44165</v>
      </c>
      <c r="N242" s="85">
        <f t="shared" si="85"/>
        <v>15.571428571428571</v>
      </c>
      <c r="O242" s="87" t="s">
        <v>1247</v>
      </c>
      <c r="P242" s="87">
        <v>1</v>
      </c>
      <c r="Q242" s="108">
        <f t="shared" si="70"/>
        <v>100</v>
      </c>
      <c r="R242" s="90">
        <f t="shared" si="71"/>
        <v>15.571428571428571</v>
      </c>
      <c r="S242" s="90">
        <f t="shared" si="72"/>
        <v>15.571428571428571</v>
      </c>
      <c r="T242" s="90">
        <f t="shared" si="73"/>
        <v>15.571428571428571</v>
      </c>
      <c r="U242" s="87" t="s">
        <v>1527</v>
      </c>
      <c r="V242" s="91" t="str">
        <f t="shared" si="74"/>
        <v>CUMPLIDA</v>
      </c>
      <c r="W242" s="91" t="str">
        <f t="shared" si="75"/>
        <v>CUMPLIDO</v>
      </c>
      <c r="X242" s="128" t="s">
        <v>1293</v>
      </c>
      <c r="Y242" s="79" t="str">
        <f t="shared" si="86"/>
        <v>H4AF19</v>
      </c>
      <c r="Z242" s="92">
        <f t="shared" si="76"/>
        <v>1</v>
      </c>
      <c r="AA242" s="92" t="str">
        <f t="shared" si="87"/>
        <v>H4AF19 - 1</v>
      </c>
      <c r="AB242" s="76">
        <f t="shared" si="78"/>
        <v>5</v>
      </c>
      <c r="AC242" s="76">
        <f t="shared" si="79"/>
        <v>5</v>
      </c>
      <c r="AD242" s="76" t="str">
        <f t="shared" si="77"/>
        <v>H4AF19.</v>
      </c>
      <c r="AE242" s="76" t="str">
        <f t="shared" si="80"/>
        <v>H4AF19</v>
      </c>
      <c r="AF242" s="93"/>
      <c r="AG242" s="94"/>
      <c r="AH242" s="95"/>
    </row>
    <row r="243" spans="1:34" s="10" customFormat="1" ht="350.1" customHeight="1" x14ac:dyDescent="0.2">
      <c r="A243" s="79">
        <f>IF(ISBLANK(D243),"",COUNTA($D$2:D243))</f>
        <v>189</v>
      </c>
      <c r="B243" s="80">
        <f t="shared" si="81"/>
        <v>242</v>
      </c>
      <c r="C243" s="80"/>
      <c r="D243" s="87" t="s">
        <v>711</v>
      </c>
      <c r="E243" s="87" t="s">
        <v>1254</v>
      </c>
      <c r="F243" s="101" t="s">
        <v>1261</v>
      </c>
      <c r="G243" s="101" t="s">
        <v>1262</v>
      </c>
      <c r="H243" s="105" t="s">
        <v>1263</v>
      </c>
      <c r="I243" s="105" t="s">
        <v>1251</v>
      </c>
      <c r="J243" s="87" t="s">
        <v>1252</v>
      </c>
      <c r="K243" s="87">
        <v>6</v>
      </c>
      <c r="L243" s="120">
        <v>44056</v>
      </c>
      <c r="M243" s="120">
        <v>44226</v>
      </c>
      <c r="N243" s="85">
        <f t="shared" si="85"/>
        <v>24.285714285714285</v>
      </c>
      <c r="O243" s="87" t="s">
        <v>1710</v>
      </c>
      <c r="P243" s="87">
        <v>6</v>
      </c>
      <c r="Q243" s="108">
        <f t="shared" si="70"/>
        <v>100</v>
      </c>
      <c r="R243" s="90">
        <f t="shared" si="71"/>
        <v>24.285714285714285</v>
      </c>
      <c r="S243" s="90">
        <f t="shared" si="72"/>
        <v>24.285714285714285</v>
      </c>
      <c r="T243" s="90">
        <f t="shared" si="73"/>
        <v>24.285714285714285</v>
      </c>
      <c r="U243" s="87" t="s">
        <v>1527</v>
      </c>
      <c r="V243" s="91" t="str">
        <f t="shared" si="74"/>
        <v>CUMPLIDA</v>
      </c>
      <c r="W243" s="91" t="str">
        <f t="shared" si="75"/>
        <v>CUMPLIDO</v>
      </c>
      <c r="X243" s="128" t="s">
        <v>1293</v>
      </c>
      <c r="Y243" s="79" t="str">
        <f t="shared" si="86"/>
        <v>H9AF19</v>
      </c>
      <c r="Z243" s="92">
        <f t="shared" si="76"/>
        <v>1</v>
      </c>
      <c r="AA243" s="92" t="str">
        <f t="shared" si="87"/>
        <v>H9AF19 - 1</v>
      </c>
      <c r="AB243" s="76">
        <f t="shared" si="78"/>
        <v>5</v>
      </c>
      <c r="AC243" s="76">
        <f t="shared" si="79"/>
        <v>5</v>
      </c>
      <c r="AD243" s="76" t="str">
        <f t="shared" si="77"/>
        <v>H9AF19.</v>
      </c>
      <c r="AE243" s="76" t="str">
        <f t="shared" si="80"/>
        <v>H9AF19</v>
      </c>
      <c r="AF243" s="93"/>
      <c r="AG243" s="94"/>
      <c r="AH243" s="95"/>
    </row>
    <row r="244" spans="1:34" s="10" customFormat="1" ht="350.1" customHeight="1" x14ac:dyDescent="0.2">
      <c r="A244" s="79">
        <f>IF(ISBLANK(D244),"",COUNTA($D$2:D244))</f>
        <v>190</v>
      </c>
      <c r="B244" s="80">
        <f t="shared" si="81"/>
        <v>243</v>
      </c>
      <c r="C244" s="80"/>
      <c r="D244" s="87" t="s">
        <v>711</v>
      </c>
      <c r="E244" s="87" t="s">
        <v>1264</v>
      </c>
      <c r="F244" s="101" t="s">
        <v>1265</v>
      </c>
      <c r="G244" s="101" t="s">
        <v>1266</v>
      </c>
      <c r="H244" s="105" t="s">
        <v>1238</v>
      </c>
      <c r="I244" s="105" t="s">
        <v>1245</v>
      </c>
      <c r="J244" s="87" t="s">
        <v>1240</v>
      </c>
      <c r="K244" s="87">
        <v>1</v>
      </c>
      <c r="L244" s="120">
        <v>44056</v>
      </c>
      <c r="M244" s="120">
        <v>44196</v>
      </c>
      <c r="N244" s="85">
        <f t="shared" si="85"/>
        <v>20</v>
      </c>
      <c r="O244" s="87" t="s">
        <v>1700</v>
      </c>
      <c r="P244" s="87">
        <v>1</v>
      </c>
      <c r="Q244" s="108">
        <f t="shared" si="70"/>
        <v>100</v>
      </c>
      <c r="R244" s="90">
        <f t="shared" si="71"/>
        <v>20</v>
      </c>
      <c r="S244" s="90">
        <f t="shared" si="72"/>
        <v>20</v>
      </c>
      <c r="T244" s="90">
        <f t="shared" si="73"/>
        <v>20</v>
      </c>
      <c r="U244" s="87" t="s">
        <v>1527</v>
      </c>
      <c r="V244" s="91" t="str">
        <f t="shared" si="74"/>
        <v>CUMPLIDA</v>
      </c>
      <c r="W244" s="91" t="str">
        <f t="shared" si="75"/>
        <v>CUMPLIDO</v>
      </c>
      <c r="X244" s="128" t="s">
        <v>1293</v>
      </c>
      <c r="Y244" s="79" t="str">
        <f t="shared" si="86"/>
        <v>H15AF19</v>
      </c>
      <c r="Z244" s="92">
        <f t="shared" si="76"/>
        <v>1</v>
      </c>
      <c r="AA244" s="92" t="str">
        <f t="shared" si="87"/>
        <v>H15AF19 - 1</v>
      </c>
      <c r="AB244" s="76">
        <f t="shared" si="78"/>
        <v>5</v>
      </c>
      <c r="AC244" s="76">
        <f t="shared" si="79"/>
        <v>5</v>
      </c>
      <c r="AD244" s="76" t="str">
        <f t="shared" si="77"/>
        <v>H15AF19.</v>
      </c>
      <c r="AE244" s="76" t="str">
        <f t="shared" si="80"/>
        <v>H15AF19</v>
      </c>
      <c r="AF244" s="93"/>
      <c r="AG244" s="94"/>
      <c r="AH244" s="95"/>
    </row>
    <row r="245" spans="1:34" s="10" customFormat="1" ht="350.1" customHeight="1" x14ac:dyDescent="0.2">
      <c r="A245" s="79">
        <f>IF(ISBLANK(D245),"",COUNTA($D$2:D245))</f>
        <v>191</v>
      </c>
      <c r="B245" s="80">
        <f t="shared" si="81"/>
        <v>244</v>
      </c>
      <c r="C245" s="80"/>
      <c r="D245" s="87" t="s">
        <v>710</v>
      </c>
      <c r="E245" s="87" t="s">
        <v>1241</v>
      </c>
      <c r="F245" s="101" t="s">
        <v>1267</v>
      </c>
      <c r="G245" s="101" t="s">
        <v>1268</v>
      </c>
      <c r="H245" s="105" t="s">
        <v>1238</v>
      </c>
      <c r="I245" s="105" t="s">
        <v>1245</v>
      </c>
      <c r="J245" s="87" t="s">
        <v>1240</v>
      </c>
      <c r="K245" s="87">
        <v>1</v>
      </c>
      <c r="L245" s="120">
        <v>44056</v>
      </c>
      <c r="M245" s="120">
        <v>44196</v>
      </c>
      <c r="N245" s="85">
        <f t="shared" si="85"/>
        <v>20</v>
      </c>
      <c r="O245" s="87" t="s">
        <v>1701</v>
      </c>
      <c r="P245" s="87">
        <v>1</v>
      </c>
      <c r="Q245" s="108">
        <f t="shared" si="70"/>
        <v>100</v>
      </c>
      <c r="R245" s="90">
        <f t="shared" si="71"/>
        <v>20</v>
      </c>
      <c r="S245" s="90">
        <f t="shared" si="72"/>
        <v>20</v>
      </c>
      <c r="T245" s="90">
        <f t="shared" si="73"/>
        <v>20</v>
      </c>
      <c r="U245" s="87" t="s">
        <v>1527</v>
      </c>
      <c r="V245" s="91" t="str">
        <f t="shared" si="74"/>
        <v>CUMPLIDA</v>
      </c>
      <c r="W245" s="91" t="str">
        <f t="shared" si="75"/>
        <v>CUMPLIDO</v>
      </c>
      <c r="X245" s="128" t="s">
        <v>1293</v>
      </c>
      <c r="Y245" s="79" t="str">
        <f t="shared" si="86"/>
        <v>H17AF19</v>
      </c>
      <c r="Z245" s="92">
        <f t="shared" si="76"/>
        <v>1</v>
      </c>
      <c r="AA245" s="92" t="str">
        <f t="shared" si="87"/>
        <v>H17AF19 - 1</v>
      </c>
      <c r="AB245" s="76">
        <f t="shared" si="78"/>
        <v>5</v>
      </c>
      <c r="AC245" s="76">
        <f t="shared" si="79"/>
        <v>5</v>
      </c>
      <c r="AD245" s="76" t="str">
        <f t="shared" si="77"/>
        <v>H17AF19.</v>
      </c>
      <c r="AE245" s="76" t="str">
        <f t="shared" si="80"/>
        <v>H17AF19</v>
      </c>
      <c r="AF245" s="93"/>
      <c r="AG245" s="94"/>
      <c r="AH245" s="95"/>
    </row>
    <row r="246" spans="1:34" s="10" customFormat="1" ht="350.1" customHeight="1" x14ac:dyDescent="0.2">
      <c r="A246" s="79">
        <f>IF(ISBLANK(D246),"",COUNTA($D$2:D246))</f>
        <v>192</v>
      </c>
      <c r="B246" s="80">
        <f t="shared" si="81"/>
        <v>245</v>
      </c>
      <c r="C246" s="80"/>
      <c r="D246" s="129" t="s">
        <v>1269</v>
      </c>
      <c r="E246" s="87" t="s">
        <v>1241</v>
      </c>
      <c r="F246" s="101" t="s">
        <v>1286</v>
      </c>
      <c r="G246" s="101" t="s">
        <v>1270</v>
      </c>
      <c r="H246" s="105" t="s">
        <v>1238</v>
      </c>
      <c r="I246" s="105" t="s">
        <v>1245</v>
      </c>
      <c r="J246" s="87" t="s">
        <v>1240</v>
      </c>
      <c r="K246" s="87">
        <v>1</v>
      </c>
      <c r="L246" s="120">
        <v>44056</v>
      </c>
      <c r="M246" s="120">
        <v>44196</v>
      </c>
      <c r="N246" s="85">
        <f t="shared" si="85"/>
        <v>20</v>
      </c>
      <c r="O246" s="87" t="s">
        <v>1701</v>
      </c>
      <c r="P246" s="87">
        <v>1</v>
      </c>
      <c r="Q246" s="108">
        <f t="shared" si="70"/>
        <v>100</v>
      </c>
      <c r="R246" s="90">
        <f t="shared" si="71"/>
        <v>20</v>
      </c>
      <c r="S246" s="90">
        <f t="shared" si="72"/>
        <v>20</v>
      </c>
      <c r="T246" s="90">
        <f t="shared" si="73"/>
        <v>20</v>
      </c>
      <c r="U246" s="87" t="s">
        <v>1527</v>
      </c>
      <c r="V246" s="91" t="str">
        <f t="shared" si="74"/>
        <v>CUMPLIDA</v>
      </c>
      <c r="W246" s="91" t="str">
        <f t="shared" si="75"/>
        <v>CUMPLIDO</v>
      </c>
      <c r="X246" s="128" t="s">
        <v>1293</v>
      </c>
      <c r="Y246" s="79" t="str">
        <f t="shared" si="86"/>
        <v>H18AF19</v>
      </c>
      <c r="Z246" s="92">
        <f t="shared" si="76"/>
        <v>1</v>
      </c>
      <c r="AA246" s="92" t="str">
        <f t="shared" si="87"/>
        <v>H18AF19 - 1</v>
      </c>
      <c r="AB246" s="76">
        <f t="shared" si="78"/>
        <v>5</v>
      </c>
      <c r="AC246" s="76">
        <f t="shared" si="79"/>
        <v>5</v>
      </c>
      <c r="AD246" s="76" t="str">
        <f t="shared" si="77"/>
        <v>H18AF19.</v>
      </c>
      <c r="AE246" s="76" t="str">
        <f t="shared" si="80"/>
        <v>H18AF19</v>
      </c>
      <c r="AF246" s="93"/>
      <c r="AG246" s="94"/>
      <c r="AH246" s="95"/>
    </row>
    <row r="247" spans="1:34" s="10" customFormat="1" ht="350.1" customHeight="1" x14ac:dyDescent="0.2">
      <c r="A247" s="79">
        <f>IF(ISBLANK(D247),"",COUNTA($D$2:D247))</f>
        <v>193</v>
      </c>
      <c r="B247" s="80">
        <f t="shared" si="81"/>
        <v>246</v>
      </c>
      <c r="C247" s="80"/>
      <c r="D247" s="87" t="s">
        <v>710</v>
      </c>
      <c r="E247" s="87" t="s">
        <v>1271</v>
      </c>
      <c r="F247" s="101" t="s">
        <v>1272</v>
      </c>
      <c r="G247" s="101" t="s">
        <v>1273</v>
      </c>
      <c r="H247" s="105" t="s">
        <v>1238</v>
      </c>
      <c r="I247" s="105" t="s">
        <v>1245</v>
      </c>
      <c r="J247" s="87" t="s">
        <v>1240</v>
      </c>
      <c r="K247" s="87">
        <v>1</v>
      </c>
      <c r="L247" s="120">
        <v>44056</v>
      </c>
      <c r="M247" s="120">
        <v>44196</v>
      </c>
      <c r="N247" s="85">
        <f t="shared" si="85"/>
        <v>20</v>
      </c>
      <c r="O247" s="87" t="s">
        <v>1705</v>
      </c>
      <c r="P247" s="87">
        <v>1</v>
      </c>
      <c r="Q247" s="108">
        <f t="shared" si="70"/>
        <v>100</v>
      </c>
      <c r="R247" s="90">
        <f t="shared" si="71"/>
        <v>20</v>
      </c>
      <c r="S247" s="90">
        <f t="shared" si="72"/>
        <v>20</v>
      </c>
      <c r="T247" s="90">
        <f t="shared" si="73"/>
        <v>20</v>
      </c>
      <c r="U247" s="87"/>
      <c r="V247" s="91" t="str">
        <f t="shared" si="74"/>
        <v>CUMPLIDA</v>
      </c>
      <c r="W247" s="91" t="str">
        <f t="shared" si="75"/>
        <v>CUMPLIDO</v>
      </c>
      <c r="X247" s="128" t="s">
        <v>1293</v>
      </c>
      <c r="Y247" s="79" t="str">
        <f t="shared" si="86"/>
        <v>H19AF19</v>
      </c>
      <c r="Z247" s="92">
        <f t="shared" si="76"/>
        <v>1</v>
      </c>
      <c r="AA247" s="92" t="str">
        <f t="shared" si="87"/>
        <v>H19AF19 - 1</v>
      </c>
      <c r="AB247" s="76">
        <f t="shared" si="78"/>
        <v>5</v>
      </c>
      <c r="AC247" s="76">
        <f t="shared" si="79"/>
        <v>5</v>
      </c>
      <c r="AD247" s="76" t="str">
        <f t="shared" si="77"/>
        <v>H19AF19.</v>
      </c>
      <c r="AE247" s="76" t="str">
        <f t="shared" si="80"/>
        <v>H19AF19</v>
      </c>
      <c r="AF247" s="93"/>
      <c r="AG247" s="94"/>
      <c r="AH247" s="95"/>
    </row>
    <row r="248" spans="1:34" s="10" customFormat="1" ht="371.25" customHeight="1" x14ac:dyDescent="0.2">
      <c r="A248" s="79">
        <f>IF(ISBLANK(D248),"",COUNTA($D$2:D248))</f>
        <v>194</v>
      </c>
      <c r="B248" s="80">
        <f t="shared" si="81"/>
        <v>247</v>
      </c>
      <c r="C248" s="80"/>
      <c r="D248" s="87" t="s">
        <v>1274</v>
      </c>
      <c r="E248" s="87" t="s">
        <v>1275</v>
      </c>
      <c r="F248" s="101" t="s">
        <v>1318</v>
      </c>
      <c r="G248" s="101" t="s">
        <v>1276</v>
      </c>
      <c r="H248" s="105" t="s">
        <v>1277</v>
      </c>
      <c r="I248" s="105" t="s">
        <v>1278</v>
      </c>
      <c r="J248" s="87" t="s">
        <v>1279</v>
      </c>
      <c r="K248" s="87">
        <v>1</v>
      </c>
      <c r="L248" s="120">
        <v>44056</v>
      </c>
      <c r="M248" s="120">
        <v>44165</v>
      </c>
      <c r="N248" s="85">
        <f t="shared" si="85"/>
        <v>15.571428571428571</v>
      </c>
      <c r="O248" s="87" t="s">
        <v>2189</v>
      </c>
      <c r="P248" s="87">
        <v>0.3</v>
      </c>
      <c r="Q248" s="108">
        <f t="shared" si="70"/>
        <v>30</v>
      </c>
      <c r="R248" s="90">
        <f t="shared" si="71"/>
        <v>4.6714285714285708</v>
      </c>
      <c r="S248" s="90">
        <f t="shared" si="72"/>
        <v>4.6714285714285708</v>
      </c>
      <c r="T248" s="90">
        <f t="shared" si="73"/>
        <v>15.571428571428571</v>
      </c>
      <c r="U248" s="87"/>
      <c r="V248" s="91" t="str">
        <f t="shared" si="74"/>
        <v>VENCIDA</v>
      </c>
      <c r="W248" s="91" t="str">
        <f t="shared" si="75"/>
        <v>VENCIDO</v>
      </c>
      <c r="X248" s="128" t="s">
        <v>1293</v>
      </c>
      <c r="Y248" s="79" t="str">
        <f t="shared" si="86"/>
        <v>H21AF19</v>
      </c>
      <c r="Z248" s="92">
        <f t="shared" si="76"/>
        <v>1</v>
      </c>
      <c r="AA248" s="92" t="str">
        <f t="shared" si="87"/>
        <v>H21AF19 - 1</v>
      </c>
      <c r="AB248" s="76">
        <f t="shared" si="78"/>
        <v>1</v>
      </c>
      <c r="AC248" s="76">
        <f t="shared" si="79"/>
        <v>1</v>
      </c>
      <c r="AD248" s="76" t="str">
        <f t="shared" si="77"/>
        <v>H21AF19.</v>
      </c>
      <c r="AE248" s="76" t="str">
        <f t="shared" si="80"/>
        <v>H21AF19</v>
      </c>
      <c r="AF248" s="93"/>
      <c r="AG248" s="94"/>
      <c r="AH248" s="95"/>
    </row>
    <row r="249" spans="1:34" s="10" customFormat="1" ht="387" customHeight="1" x14ac:dyDescent="0.2">
      <c r="A249" s="79" t="str">
        <f>IF(ISBLANK(D249),"",COUNTA($D$2:D249))</f>
        <v/>
      </c>
      <c r="B249" s="80">
        <f t="shared" si="81"/>
        <v>248</v>
      </c>
      <c r="C249" s="80"/>
      <c r="D249" s="87"/>
      <c r="E249" s="87" t="s">
        <v>1275</v>
      </c>
      <c r="F249" s="101" t="s">
        <v>1319</v>
      </c>
      <c r="G249" s="101" t="s">
        <v>1276</v>
      </c>
      <c r="H249" s="105" t="s">
        <v>1280</v>
      </c>
      <c r="I249" s="105" t="s">
        <v>1281</v>
      </c>
      <c r="J249" s="105" t="s">
        <v>1282</v>
      </c>
      <c r="K249" s="87">
        <v>1</v>
      </c>
      <c r="L249" s="120">
        <v>44056</v>
      </c>
      <c r="M249" s="120">
        <v>44196</v>
      </c>
      <c r="N249" s="85">
        <f t="shared" si="85"/>
        <v>20</v>
      </c>
      <c r="O249" s="87" t="s">
        <v>2473</v>
      </c>
      <c r="P249" s="87">
        <v>0</v>
      </c>
      <c r="Q249" s="108">
        <f t="shared" si="70"/>
        <v>0</v>
      </c>
      <c r="R249" s="90">
        <f t="shared" si="71"/>
        <v>0</v>
      </c>
      <c r="S249" s="90">
        <f t="shared" si="72"/>
        <v>0</v>
      </c>
      <c r="T249" s="90">
        <f t="shared" si="73"/>
        <v>20</v>
      </c>
      <c r="U249" s="87"/>
      <c r="V249" s="91" t="str">
        <f t="shared" si="74"/>
        <v>VENCIDA</v>
      </c>
      <c r="W249" s="91" t="str">
        <f t="shared" si="75"/>
        <v/>
      </c>
      <c r="X249" s="128" t="s">
        <v>1293</v>
      </c>
      <c r="Y249" s="79" t="str">
        <f t="shared" si="86"/>
        <v>H21AF19</v>
      </c>
      <c r="Z249" s="92">
        <f t="shared" si="76"/>
        <v>2</v>
      </c>
      <c r="AA249" s="92" t="str">
        <f t="shared" si="87"/>
        <v>H21AF19 - 2</v>
      </c>
      <c r="AB249" s="76">
        <f t="shared" si="78"/>
        <v>1</v>
      </c>
      <c r="AC249" s="76">
        <f t="shared" si="79"/>
        <v>1</v>
      </c>
      <c r="AD249" s="76" t="str">
        <f t="shared" si="77"/>
        <v>H21AF19.</v>
      </c>
      <c r="AE249" s="76" t="str">
        <f t="shared" si="80"/>
        <v>H21AF19</v>
      </c>
      <c r="AF249" s="93"/>
      <c r="AG249" s="94"/>
      <c r="AH249" s="95"/>
    </row>
    <row r="250" spans="1:34" s="10" customFormat="1" ht="375.75" customHeight="1" x14ac:dyDescent="0.2">
      <c r="A250" s="79" t="str">
        <f>IF(ISBLANK(D250),"",COUNTA($D$2:D250))</f>
        <v/>
      </c>
      <c r="B250" s="80">
        <f t="shared" si="81"/>
        <v>249</v>
      </c>
      <c r="C250" s="80"/>
      <c r="D250" s="87"/>
      <c r="E250" s="87" t="s">
        <v>1275</v>
      </c>
      <c r="F250" s="101" t="s">
        <v>1320</v>
      </c>
      <c r="G250" s="101" t="s">
        <v>1276</v>
      </c>
      <c r="H250" s="105" t="s">
        <v>1283</v>
      </c>
      <c r="I250" s="105" t="s">
        <v>1284</v>
      </c>
      <c r="J250" s="105" t="s">
        <v>1285</v>
      </c>
      <c r="K250" s="87">
        <v>1</v>
      </c>
      <c r="L250" s="120">
        <v>44056</v>
      </c>
      <c r="M250" s="120">
        <v>44196</v>
      </c>
      <c r="N250" s="85">
        <f t="shared" si="85"/>
        <v>20</v>
      </c>
      <c r="O250" s="87" t="s">
        <v>2474</v>
      </c>
      <c r="P250" s="87">
        <v>0</v>
      </c>
      <c r="Q250" s="108">
        <f t="shared" si="70"/>
        <v>0</v>
      </c>
      <c r="R250" s="90">
        <f t="shared" si="71"/>
        <v>0</v>
      </c>
      <c r="S250" s="90">
        <f t="shared" si="72"/>
        <v>0</v>
      </c>
      <c r="T250" s="90">
        <f t="shared" si="73"/>
        <v>20</v>
      </c>
      <c r="U250" s="87"/>
      <c r="V250" s="91" t="str">
        <f t="shared" si="74"/>
        <v>VENCIDA</v>
      </c>
      <c r="W250" s="91" t="str">
        <f t="shared" si="75"/>
        <v/>
      </c>
      <c r="X250" s="128" t="s">
        <v>1293</v>
      </c>
      <c r="Y250" s="79" t="str">
        <f t="shared" si="86"/>
        <v>H21AF19</v>
      </c>
      <c r="Z250" s="92">
        <f t="shared" si="76"/>
        <v>3</v>
      </c>
      <c r="AA250" s="92" t="str">
        <f t="shared" si="87"/>
        <v>H21AF19 - 3</v>
      </c>
      <c r="AB250" s="76">
        <f t="shared" si="78"/>
        <v>1</v>
      </c>
      <c r="AC250" s="76">
        <f t="shared" si="79"/>
        <v>1</v>
      </c>
      <c r="AD250" s="76" t="str">
        <f t="shared" si="77"/>
        <v>H21AF19.</v>
      </c>
      <c r="AE250" s="76" t="str">
        <f t="shared" si="80"/>
        <v>H21AF19</v>
      </c>
      <c r="AF250" s="93"/>
      <c r="AG250" s="94"/>
      <c r="AH250" s="95"/>
    </row>
    <row r="251" spans="1:34" s="10" customFormat="1" ht="350.1" customHeight="1" x14ac:dyDescent="0.2">
      <c r="A251" s="79">
        <f>IF(ISBLANK(D251),"",COUNTA($D$2:D251))</f>
        <v>195</v>
      </c>
      <c r="B251" s="80">
        <f t="shared" si="81"/>
        <v>250</v>
      </c>
      <c r="C251" s="80"/>
      <c r="D251" s="87" t="s">
        <v>710</v>
      </c>
      <c r="E251" s="87" t="s">
        <v>1229</v>
      </c>
      <c r="F251" s="101" t="s">
        <v>1552</v>
      </c>
      <c r="G251" s="101" t="s">
        <v>1288</v>
      </c>
      <c r="H251" s="105" t="s">
        <v>1289</v>
      </c>
      <c r="I251" s="105" t="s">
        <v>1230</v>
      </c>
      <c r="J251" s="87" t="s">
        <v>1231</v>
      </c>
      <c r="K251" s="87">
        <v>1</v>
      </c>
      <c r="L251" s="120">
        <v>44032</v>
      </c>
      <c r="M251" s="120">
        <v>44165</v>
      </c>
      <c r="N251" s="85">
        <f t="shared" ref="N251:N254" si="88">(+M251-L251)/7</f>
        <v>19</v>
      </c>
      <c r="O251" s="87" t="s">
        <v>1693</v>
      </c>
      <c r="P251" s="87">
        <v>0.3</v>
      </c>
      <c r="Q251" s="108">
        <f t="shared" si="70"/>
        <v>30</v>
      </c>
      <c r="R251" s="90">
        <f t="shared" si="71"/>
        <v>5.7</v>
      </c>
      <c r="S251" s="90">
        <f t="shared" si="72"/>
        <v>5.7</v>
      </c>
      <c r="T251" s="90">
        <f t="shared" si="73"/>
        <v>19</v>
      </c>
      <c r="U251" s="87"/>
      <c r="V251" s="91" t="str">
        <f t="shared" si="74"/>
        <v>VENCIDA</v>
      </c>
      <c r="W251" s="91" t="str">
        <f t="shared" si="75"/>
        <v>VENCIDO</v>
      </c>
      <c r="X251" s="80" t="s">
        <v>1287</v>
      </c>
      <c r="Y251" s="79" t="str">
        <f t="shared" si="86"/>
        <v>H1ACPP</v>
      </c>
      <c r="Z251" s="92">
        <f t="shared" si="76"/>
        <v>1</v>
      </c>
      <c r="AA251" s="92" t="str">
        <f t="shared" si="87"/>
        <v>H1ACPP - 1</v>
      </c>
      <c r="AB251" s="76">
        <f t="shared" si="78"/>
        <v>1</v>
      </c>
      <c r="AC251" s="76">
        <f t="shared" si="79"/>
        <v>1</v>
      </c>
      <c r="AD251" s="76" t="str">
        <f t="shared" si="77"/>
        <v>H1ACPP.</v>
      </c>
      <c r="AE251" s="76" t="str">
        <f t="shared" si="80"/>
        <v>H1ACPP</v>
      </c>
      <c r="AF251" s="93"/>
      <c r="AG251" s="94"/>
      <c r="AH251" s="95"/>
    </row>
    <row r="252" spans="1:34" s="10" customFormat="1" ht="350.1" customHeight="1" x14ac:dyDescent="0.2">
      <c r="A252" s="79">
        <f>IF(ISBLANK(D252),"",COUNTA($D$2:D252))</f>
        <v>196</v>
      </c>
      <c r="B252" s="80">
        <f t="shared" si="81"/>
        <v>251</v>
      </c>
      <c r="C252" s="80"/>
      <c r="D252" s="87" t="s">
        <v>711</v>
      </c>
      <c r="E252" s="87" t="s">
        <v>964</v>
      </c>
      <c r="F252" s="101" t="s">
        <v>1232</v>
      </c>
      <c r="G252" s="101" t="s">
        <v>1233</v>
      </c>
      <c r="H252" s="105" t="s">
        <v>1234</v>
      </c>
      <c r="I252" s="105" t="s">
        <v>1670</v>
      </c>
      <c r="J252" s="87" t="s">
        <v>9</v>
      </c>
      <c r="K252" s="87">
        <v>1</v>
      </c>
      <c r="L252" s="120">
        <v>44032</v>
      </c>
      <c r="M252" s="120">
        <v>44196</v>
      </c>
      <c r="N252" s="85">
        <f t="shared" si="88"/>
        <v>23.428571428571427</v>
      </c>
      <c r="O252" s="87" t="s">
        <v>1693</v>
      </c>
      <c r="P252" s="87">
        <v>0</v>
      </c>
      <c r="Q252" s="108">
        <f t="shared" si="70"/>
        <v>0</v>
      </c>
      <c r="R252" s="90">
        <f t="shared" si="71"/>
        <v>0</v>
      </c>
      <c r="S252" s="90">
        <f t="shared" si="72"/>
        <v>0</v>
      </c>
      <c r="T252" s="90">
        <f t="shared" si="73"/>
        <v>23.428571428571427</v>
      </c>
      <c r="U252" s="87"/>
      <c r="V252" s="91" t="str">
        <f t="shared" si="74"/>
        <v>VENCIDA</v>
      </c>
      <c r="W252" s="91" t="str">
        <f t="shared" si="75"/>
        <v>VENCIDO</v>
      </c>
      <c r="X252" s="80" t="s">
        <v>1287</v>
      </c>
      <c r="Y252" s="79" t="str">
        <f t="shared" si="86"/>
        <v>H2ACPP</v>
      </c>
      <c r="Z252" s="92">
        <f t="shared" si="76"/>
        <v>1</v>
      </c>
      <c r="AA252" s="92" t="str">
        <f t="shared" si="87"/>
        <v>H2ACPP - 1</v>
      </c>
      <c r="AB252" s="76">
        <f t="shared" si="78"/>
        <v>1</v>
      </c>
      <c r="AC252" s="76">
        <f t="shared" si="79"/>
        <v>1</v>
      </c>
      <c r="AD252" s="76" t="str">
        <f t="shared" si="77"/>
        <v>H2ACPP.</v>
      </c>
      <c r="AE252" s="76" t="str">
        <f t="shared" si="80"/>
        <v>H2ACPP</v>
      </c>
      <c r="AF252" s="93"/>
      <c r="AG252" s="94"/>
      <c r="AH252" s="95"/>
    </row>
    <row r="253" spans="1:34" s="10" customFormat="1" ht="350.1" customHeight="1" x14ac:dyDescent="0.2">
      <c r="A253" s="79">
        <f>IF(ISBLANK(D253),"",COUNTA($D$2:D253))</f>
        <v>197</v>
      </c>
      <c r="B253" s="80">
        <f t="shared" si="81"/>
        <v>252</v>
      </c>
      <c r="C253" s="80"/>
      <c r="D253" s="87" t="s">
        <v>1235</v>
      </c>
      <c r="E253" s="87" t="s">
        <v>966</v>
      </c>
      <c r="F253" s="101" t="s">
        <v>1236</v>
      </c>
      <c r="G253" s="101" t="s">
        <v>1237</v>
      </c>
      <c r="H253" s="105" t="s">
        <v>1238</v>
      </c>
      <c r="I253" s="105" t="s">
        <v>1239</v>
      </c>
      <c r="J253" s="87" t="s">
        <v>1240</v>
      </c>
      <c r="K253" s="87">
        <v>1</v>
      </c>
      <c r="L253" s="120">
        <v>44032</v>
      </c>
      <c r="M253" s="120">
        <v>44196</v>
      </c>
      <c r="N253" s="85">
        <f t="shared" si="88"/>
        <v>23.428571428571427</v>
      </c>
      <c r="O253" s="87" t="s">
        <v>1690</v>
      </c>
      <c r="P253" s="87">
        <v>1</v>
      </c>
      <c r="Q253" s="108">
        <f t="shared" si="70"/>
        <v>100</v>
      </c>
      <c r="R253" s="90">
        <f t="shared" si="71"/>
        <v>23.428571428571427</v>
      </c>
      <c r="S253" s="90">
        <f t="shared" si="72"/>
        <v>23.428571428571427</v>
      </c>
      <c r="T253" s="90">
        <f t="shared" si="73"/>
        <v>23.428571428571427</v>
      </c>
      <c r="U253" s="87"/>
      <c r="V253" s="91" t="str">
        <f t="shared" si="74"/>
        <v>CUMPLIDA</v>
      </c>
      <c r="W253" s="91" t="str">
        <f t="shared" si="75"/>
        <v>CUMPLIDO</v>
      </c>
      <c r="X253" s="80" t="s">
        <v>1287</v>
      </c>
      <c r="Y253" s="79" t="str">
        <f t="shared" si="86"/>
        <v>H3ACPP</v>
      </c>
      <c r="Z253" s="92">
        <f t="shared" si="76"/>
        <v>1</v>
      </c>
      <c r="AA253" s="92" t="str">
        <f t="shared" si="87"/>
        <v>H3ACPP - 1</v>
      </c>
      <c r="AB253" s="76">
        <f t="shared" si="78"/>
        <v>5</v>
      </c>
      <c r="AC253" s="76">
        <f t="shared" si="79"/>
        <v>5</v>
      </c>
      <c r="AD253" s="76" t="str">
        <f t="shared" si="77"/>
        <v>H3ACPP.</v>
      </c>
      <c r="AE253" s="76" t="str">
        <f t="shared" si="80"/>
        <v>H3ACPP</v>
      </c>
      <c r="AF253" s="93"/>
      <c r="AG253" s="94"/>
      <c r="AH253" s="95"/>
    </row>
    <row r="254" spans="1:34" s="10" customFormat="1" ht="350.1" customHeight="1" x14ac:dyDescent="0.2">
      <c r="A254" s="79">
        <f>IF(ISBLANK(D254),"",COUNTA($D$2:D254))</f>
        <v>198</v>
      </c>
      <c r="B254" s="80">
        <f t="shared" si="81"/>
        <v>253</v>
      </c>
      <c r="C254" s="80"/>
      <c r="D254" s="87" t="s">
        <v>710</v>
      </c>
      <c r="E254" s="87" t="s">
        <v>1241</v>
      </c>
      <c r="F254" s="101" t="s">
        <v>1243</v>
      </c>
      <c r="G254" s="101" t="s">
        <v>1244</v>
      </c>
      <c r="H254" s="105" t="s">
        <v>1238</v>
      </c>
      <c r="I254" s="105" t="s">
        <v>1245</v>
      </c>
      <c r="J254" s="87" t="s">
        <v>1240</v>
      </c>
      <c r="K254" s="87">
        <v>1</v>
      </c>
      <c r="L254" s="120">
        <v>44032</v>
      </c>
      <c r="M254" s="120">
        <v>44196</v>
      </c>
      <c r="N254" s="85">
        <f t="shared" si="88"/>
        <v>23.428571428571427</v>
      </c>
      <c r="O254" s="87" t="s">
        <v>1690</v>
      </c>
      <c r="P254" s="87">
        <v>1</v>
      </c>
      <c r="Q254" s="108">
        <f t="shared" si="70"/>
        <v>100</v>
      </c>
      <c r="R254" s="90">
        <f t="shared" si="71"/>
        <v>23.428571428571427</v>
      </c>
      <c r="S254" s="90">
        <f t="shared" si="72"/>
        <v>23.428571428571427</v>
      </c>
      <c r="T254" s="90">
        <f t="shared" si="73"/>
        <v>23.428571428571427</v>
      </c>
      <c r="U254" s="87" t="s">
        <v>1527</v>
      </c>
      <c r="V254" s="91" t="str">
        <f t="shared" si="74"/>
        <v>CUMPLIDA</v>
      </c>
      <c r="W254" s="91" t="str">
        <f t="shared" si="75"/>
        <v>CUMPLIDO</v>
      </c>
      <c r="X254" s="80" t="s">
        <v>1287</v>
      </c>
      <c r="Y254" s="79" t="str">
        <f t="shared" si="86"/>
        <v>H5ACPP</v>
      </c>
      <c r="Z254" s="92">
        <f t="shared" si="76"/>
        <v>1</v>
      </c>
      <c r="AA254" s="92" t="str">
        <f t="shared" si="87"/>
        <v>H5ACPP - 1</v>
      </c>
      <c r="AB254" s="76">
        <f t="shared" si="78"/>
        <v>5</v>
      </c>
      <c r="AC254" s="76">
        <f t="shared" si="79"/>
        <v>5</v>
      </c>
      <c r="AD254" s="76" t="str">
        <f t="shared" si="77"/>
        <v>H5ACPP.</v>
      </c>
      <c r="AE254" s="76" t="str">
        <f t="shared" si="80"/>
        <v>H5ACPP</v>
      </c>
      <c r="AF254" s="93"/>
      <c r="AG254" s="94"/>
      <c r="AH254" s="95"/>
    </row>
    <row r="255" spans="1:34" s="10" customFormat="1" ht="350.1" customHeight="1" x14ac:dyDescent="0.2">
      <c r="A255" s="79">
        <f>IF(ISBLANK(D255),"",COUNTA($D$2:D255))</f>
        <v>199</v>
      </c>
      <c r="B255" s="80">
        <f t="shared" si="81"/>
        <v>254</v>
      </c>
      <c r="C255" s="80"/>
      <c r="D255" s="80" t="s">
        <v>1123</v>
      </c>
      <c r="E255" s="80" t="s">
        <v>1125</v>
      </c>
      <c r="F255" s="82" t="s">
        <v>1130</v>
      </c>
      <c r="G255" s="82" t="s">
        <v>1126</v>
      </c>
      <c r="H255" s="82" t="s">
        <v>1132</v>
      </c>
      <c r="I255" s="82" t="s">
        <v>1127</v>
      </c>
      <c r="J255" s="79" t="s">
        <v>1128</v>
      </c>
      <c r="K255" s="79">
        <v>6</v>
      </c>
      <c r="L255" s="120">
        <v>43710</v>
      </c>
      <c r="M255" s="120">
        <v>43891</v>
      </c>
      <c r="N255" s="85">
        <f t="shared" ref="N255:N256" si="89">(+M255-L255)/7</f>
        <v>25.857142857142858</v>
      </c>
      <c r="O255" s="87" t="s">
        <v>1723</v>
      </c>
      <c r="P255" s="79">
        <v>6</v>
      </c>
      <c r="Q255" s="108">
        <f t="shared" si="70"/>
        <v>100</v>
      </c>
      <c r="R255" s="90">
        <f t="shared" si="71"/>
        <v>25.857142857142858</v>
      </c>
      <c r="S255" s="90">
        <f t="shared" si="72"/>
        <v>25.857142857142858</v>
      </c>
      <c r="T255" s="90">
        <f t="shared" si="73"/>
        <v>25.857142857142858</v>
      </c>
      <c r="U255" s="87"/>
      <c r="V255" s="91" t="str">
        <f t="shared" si="74"/>
        <v>CUMPLIDA</v>
      </c>
      <c r="W255" s="91" t="str">
        <f t="shared" si="75"/>
        <v>CUMPLIDO</v>
      </c>
      <c r="X255" s="128" t="s">
        <v>1131</v>
      </c>
      <c r="Y255" s="79" t="str">
        <f t="shared" si="86"/>
        <v>H2ACTL</v>
      </c>
      <c r="Z255" s="92">
        <f t="shared" si="76"/>
        <v>1</v>
      </c>
      <c r="AA255" s="92" t="str">
        <f t="shared" si="87"/>
        <v>H2ACTL - 1</v>
      </c>
      <c r="AB255" s="76">
        <f t="shared" si="78"/>
        <v>5</v>
      </c>
      <c r="AC255" s="76">
        <f t="shared" si="79"/>
        <v>5</v>
      </c>
      <c r="AD255" s="76" t="str">
        <f t="shared" si="77"/>
        <v>H2ACTL.</v>
      </c>
      <c r="AE255" s="76" t="str">
        <f t="shared" si="80"/>
        <v>H2ACTL</v>
      </c>
      <c r="AF255" s="93"/>
      <c r="AG255" s="94"/>
      <c r="AH255" s="95"/>
    </row>
    <row r="256" spans="1:34" s="10" customFormat="1" ht="350.1" customHeight="1" x14ac:dyDescent="0.2">
      <c r="A256" s="79">
        <f>IF(ISBLANK(D256),"",COUNTA($D$2:D256))</f>
        <v>200</v>
      </c>
      <c r="B256" s="80">
        <f t="shared" si="81"/>
        <v>255</v>
      </c>
      <c r="C256" s="80"/>
      <c r="D256" s="80" t="s">
        <v>1124</v>
      </c>
      <c r="E256" s="80" t="s">
        <v>1125</v>
      </c>
      <c r="F256" s="82" t="s">
        <v>1207</v>
      </c>
      <c r="G256" s="82" t="s">
        <v>1129</v>
      </c>
      <c r="H256" s="105" t="s">
        <v>1133</v>
      </c>
      <c r="I256" s="105" t="s">
        <v>1134</v>
      </c>
      <c r="J256" s="105" t="s">
        <v>1135</v>
      </c>
      <c r="K256" s="79">
        <v>1</v>
      </c>
      <c r="L256" s="120">
        <v>43690</v>
      </c>
      <c r="M256" s="120">
        <v>44012</v>
      </c>
      <c r="N256" s="85">
        <f t="shared" si="89"/>
        <v>46</v>
      </c>
      <c r="O256" s="87" t="s">
        <v>1723</v>
      </c>
      <c r="P256" s="79">
        <v>1</v>
      </c>
      <c r="Q256" s="108">
        <f t="shared" si="70"/>
        <v>100</v>
      </c>
      <c r="R256" s="90">
        <f t="shared" si="71"/>
        <v>46</v>
      </c>
      <c r="S256" s="90">
        <f t="shared" si="72"/>
        <v>46</v>
      </c>
      <c r="T256" s="90">
        <f t="shared" si="73"/>
        <v>46</v>
      </c>
      <c r="U256" s="87"/>
      <c r="V256" s="91" t="str">
        <f t="shared" si="74"/>
        <v>CUMPLIDA</v>
      </c>
      <c r="W256" s="91" t="str">
        <f t="shared" si="75"/>
        <v>CUMPLIDO</v>
      </c>
      <c r="X256" s="128" t="s">
        <v>1131</v>
      </c>
      <c r="Y256" s="79" t="str">
        <f t="shared" si="86"/>
        <v>H4ACTL</v>
      </c>
      <c r="Z256" s="92">
        <f t="shared" si="76"/>
        <v>1</v>
      </c>
      <c r="AA256" s="92" t="str">
        <f t="shared" si="87"/>
        <v>H4ACTL - 1</v>
      </c>
      <c r="AB256" s="76">
        <f t="shared" si="78"/>
        <v>5</v>
      </c>
      <c r="AC256" s="76">
        <f t="shared" si="79"/>
        <v>5</v>
      </c>
      <c r="AD256" s="76" t="str">
        <f t="shared" si="77"/>
        <v>H4ACTL.</v>
      </c>
      <c r="AE256" s="76" t="str">
        <f t="shared" si="80"/>
        <v>H4ACTL</v>
      </c>
      <c r="AF256" s="93"/>
      <c r="AG256" s="94"/>
      <c r="AH256" s="95"/>
    </row>
    <row r="257" spans="1:34" s="10" customFormat="1" ht="350.1" customHeight="1" x14ac:dyDescent="0.2">
      <c r="A257" s="79">
        <f>IF(ISBLANK(D257),"",COUNTA($D$2:D257))</f>
        <v>201</v>
      </c>
      <c r="B257" s="80">
        <f t="shared" si="81"/>
        <v>256</v>
      </c>
      <c r="C257" s="87">
        <v>16</v>
      </c>
      <c r="D257" s="87" t="s">
        <v>711</v>
      </c>
      <c r="E257" s="87">
        <v>1801001</v>
      </c>
      <c r="F257" s="101" t="s">
        <v>1326</v>
      </c>
      <c r="G257" s="101" t="s">
        <v>1055</v>
      </c>
      <c r="H257" s="105" t="s">
        <v>1049</v>
      </c>
      <c r="I257" s="105" t="s">
        <v>1054</v>
      </c>
      <c r="J257" s="87" t="s">
        <v>1050</v>
      </c>
      <c r="K257" s="87">
        <v>1</v>
      </c>
      <c r="L257" s="120">
        <v>43690</v>
      </c>
      <c r="M257" s="122">
        <v>43921</v>
      </c>
      <c r="N257" s="85">
        <f t="shared" ref="N257:N264" si="90">(+M257-L257)/7</f>
        <v>33</v>
      </c>
      <c r="O257" s="87" t="s">
        <v>1706</v>
      </c>
      <c r="P257" s="100">
        <v>1</v>
      </c>
      <c r="Q257" s="108">
        <f t="shared" si="70"/>
        <v>100</v>
      </c>
      <c r="R257" s="90">
        <f t="shared" si="71"/>
        <v>33</v>
      </c>
      <c r="S257" s="90">
        <f t="shared" si="72"/>
        <v>33</v>
      </c>
      <c r="T257" s="90">
        <f t="shared" si="73"/>
        <v>33</v>
      </c>
      <c r="U257" s="87" t="s">
        <v>1527</v>
      </c>
      <c r="V257" s="91" t="str">
        <f t="shared" si="74"/>
        <v>CUMPLIDA</v>
      </c>
      <c r="W257" s="91" t="str">
        <f t="shared" si="75"/>
        <v>CUMPLIDO</v>
      </c>
      <c r="X257" s="128" t="s">
        <v>1048</v>
      </c>
      <c r="Y257" s="79" t="str">
        <f t="shared" si="86"/>
        <v>H10AF18</v>
      </c>
      <c r="Z257" s="92">
        <f t="shared" si="76"/>
        <v>1</v>
      </c>
      <c r="AA257" s="92" t="str">
        <f t="shared" si="87"/>
        <v>H10AF18 - 1</v>
      </c>
      <c r="AB257" s="76">
        <f t="shared" si="78"/>
        <v>5</v>
      </c>
      <c r="AC257" s="76">
        <f t="shared" si="79"/>
        <v>5</v>
      </c>
      <c r="AD257" s="76" t="str">
        <f t="shared" si="77"/>
        <v>H10AF18.</v>
      </c>
      <c r="AE257" s="76" t="str">
        <f t="shared" si="80"/>
        <v>H10AF18</v>
      </c>
      <c r="AF257" s="93"/>
      <c r="AG257" s="94"/>
      <c r="AH257" s="95"/>
    </row>
    <row r="258" spans="1:34" s="10" customFormat="1" ht="350.1" customHeight="1" x14ac:dyDescent="0.2">
      <c r="A258" s="79" t="str">
        <f>IF(ISBLANK(D258),"",COUNTA($D$2:D258))</f>
        <v/>
      </c>
      <c r="B258" s="80">
        <f t="shared" si="81"/>
        <v>257</v>
      </c>
      <c r="C258" s="87">
        <v>17</v>
      </c>
      <c r="D258" s="87"/>
      <c r="E258" s="87">
        <v>1801001</v>
      </c>
      <c r="F258" s="101" t="s">
        <v>1327</v>
      </c>
      <c r="G258" s="101" t="s">
        <v>1055</v>
      </c>
      <c r="H258" s="105" t="s">
        <v>1049</v>
      </c>
      <c r="I258" s="105" t="s">
        <v>1052</v>
      </c>
      <c r="J258" s="105" t="s">
        <v>1053</v>
      </c>
      <c r="K258" s="87">
        <v>1</v>
      </c>
      <c r="L258" s="120">
        <v>43690</v>
      </c>
      <c r="M258" s="122">
        <v>43830</v>
      </c>
      <c r="N258" s="85">
        <f t="shared" si="90"/>
        <v>20</v>
      </c>
      <c r="O258" s="87" t="s">
        <v>1706</v>
      </c>
      <c r="P258" s="87">
        <v>1</v>
      </c>
      <c r="Q258" s="108">
        <f t="shared" ref="Q258:Q321" si="91">IF(P258/K258&gt;1,100,+P258/K258*100)</f>
        <v>100</v>
      </c>
      <c r="R258" s="90">
        <f t="shared" ref="R258:R321" si="92">+N258*Q258/100</f>
        <v>20</v>
      </c>
      <c r="S258" s="90">
        <f t="shared" ref="S258:S321" si="93">IF(M258&lt;=$AG$1,R258,0)</f>
        <v>20</v>
      </c>
      <c r="T258" s="90">
        <f t="shared" ref="T258:T321" si="94">IF($AG$1&gt;=M258,N258,0)</f>
        <v>20</v>
      </c>
      <c r="U258" s="87" t="s">
        <v>1527</v>
      </c>
      <c r="V258" s="91" t="str">
        <f t="shared" ref="V258:V321" si="95">IF(Q258=100,"CUMPLIDA",IF(M258-$AG$1&lt;0,"VENCIDA",IF(M258-$AG$1&lt;=30,"PRÓXIMA A VENCER",IF(Q258&gt;0,"CON AVANCE","EN TERMINO"))))</f>
        <v>CUMPLIDA</v>
      </c>
      <c r="W258" s="91" t="str">
        <f t="shared" ref="W258:W321" si="96">IF(A258&lt;&gt;"",IF(AC258=1,"VENCIDO",IF(AC258=2,"PRÓXIMO A VENCER",IF(AC258=3,"EN TERMINO",IF(AC258=4,"CON AVANCE",IF(AC258=5,"CUMPLIDO",))))),"")</f>
        <v/>
      </c>
      <c r="X258" s="128" t="s">
        <v>1048</v>
      </c>
      <c r="Y258" s="79" t="str">
        <f t="shared" si="86"/>
        <v>H10AF18</v>
      </c>
      <c r="Z258" s="92">
        <f t="shared" ref="Z258:Z321" si="97">IF(A258&lt;&gt;"",1,Z257+1)</f>
        <v>2</v>
      </c>
      <c r="AA258" s="92" t="str">
        <f t="shared" si="87"/>
        <v>H10AF18 - 2</v>
      </c>
      <c r="AB258" s="76">
        <f t="shared" si="78"/>
        <v>5</v>
      </c>
      <c r="AC258" s="76">
        <f t="shared" si="79"/>
        <v>5</v>
      </c>
      <c r="AD258" s="76" t="str">
        <f t="shared" ref="AD258:AD321" si="98">IF(A258&lt;&gt;"",MID(F258,1,FIND(" ",F258,1)-1),AD257)</f>
        <v>H10AF18.</v>
      </c>
      <c r="AE258" s="76" t="str">
        <f t="shared" si="80"/>
        <v>H10AF18</v>
      </c>
      <c r="AF258" s="93"/>
      <c r="AG258" s="94"/>
      <c r="AH258" s="95"/>
    </row>
    <row r="259" spans="1:34" s="10" customFormat="1" ht="350.1" customHeight="1" x14ac:dyDescent="0.2">
      <c r="A259" s="79" t="str">
        <f>IF(ISBLANK(D259),"",COUNTA($D$2:D259))</f>
        <v/>
      </c>
      <c r="B259" s="80">
        <f t="shared" si="81"/>
        <v>258</v>
      </c>
      <c r="C259" s="87">
        <v>18</v>
      </c>
      <c r="D259" s="87"/>
      <c r="E259" s="87">
        <v>1801001</v>
      </c>
      <c r="F259" s="101" t="s">
        <v>1328</v>
      </c>
      <c r="G259" s="101" t="s">
        <v>1055</v>
      </c>
      <c r="H259" s="105" t="s">
        <v>1049</v>
      </c>
      <c r="I259" s="105" t="s">
        <v>1402</v>
      </c>
      <c r="J259" s="105" t="s">
        <v>1529</v>
      </c>
      <c r="K259" s="87">
        <v>2</v>
      </c>
      <c r="L259" s="120">
        <v>43690</v>
      </c>
      <c r="M259" s="122">
        <v>43830</v>
      </c>
      <c r="N259" s="85">
        <f t="shared" si="90"/>
        <v>20</v>
      </c>
      <c r="O259" s="87" t="s">
        <v>1702</v>
      </c>
      <c r="P259" s="87">
        <v>2</v>
      </c>
      <c r="Q259" s="108">
        <f t="shared" si="91"/>
        <v>100</v>
      </c>
      <c r="R259" s="90">
        <f t="shared" si="92"/>
        <v>20</v>
      </c>
      <c r="S259" s="90">
        <f t="shared" si="93"/>
        <v>20</v>
      </c>
      <c r="T259" s="90">
        <f t="shared" si="94"/>
        <v>20</v>
      </c>
      <c r="U259" s="87" t="s">
        <v>1527</v>
      </c>
      <c r="V259" s="91" t="str">
        <f t="shared" si="95"/>
        <v>CUMPLIDA</v>
      </c>
      <c r="W259" s="91" t="str">
        <f t="shared" si="96"/>
        <v/>
      </c>
      <c r="X259" s="128" t="s">
        <v>1048</v>
      </c>
      <c r="Y259" s="79" t="str">
        <f t="shared" si="86"/>
        <v>H10AF18</v>
      </c>
      <c r="Z259" s="92">
        <f t="shared" si="97"/>
        <v>3</v>
      </c>
      <c r="AA259" s="92" t="str">
        <f t="shared" si="87"/>
        <v>H10AF18 - 3</v>
      </c>
      <c r="AB259" s="76">
        <f t="shared" ref="AB259:AB322" si="99">IF(V259="VENCIDA",1,IF(V259="PRÓXIMA A VENCER",2,IF(V259="EN TERMINO",3,IF(V259="CON AVANCE",4,IF(V259="CUMPLIDA",5,)))))</f>
        <v>5</v>
      </c>
      <c r="AC259" s="76">
        <f t="shared" ref="AC259:AC322" si="100">IF(Z260=Z259+1,MIN(AB259,AC260),AB259)</f>
        <v>5</v>
      </c>
      <c r="AD259" s="76" t="str">
        <f t="shared" si="98"/>
        <v>H10AF18.</v>
      </c>
      <c r="AE259" s="76" t="str">
        <f t="shared" ref="AE259:AE322" si="101">IFERROR(MID(AD259,1,FIND(".",AD259,1)-1),AD259)</f>
        <v>H10AF18</v>
      </c>
      <c r="AF259" s="93"/>
      <c r="AG259" s="94"/>
      <c r="AH259" s="95"/>
    </row>
    <row r="260" spans="1:34" s="10" customFormat="1" ht="350.1" customHeight="1" x14ac:dyDescent="0.2">
      <c r="A260" s="79">
        <f>IF(ISBLANK(D260),"",COUNTA($D$2:D260))</f>
        <v>202</v>
      </c>
      <c r="B260" s="80">
        <f t="shared" si="81"/>
        <v>259</v>
      </c>
      <c r="C260" s="87">
        <v>22</v>
      </c>
      <c r="D260" s="87" t="s">
        <v>711</v>
      </c>
      <c r="E260" s="87">
        <v>1801001</v>
      </c>
      <c r="F260" s="101" t="s">
        <v>1329</v>
      </c>
      <c r="G260" s="101" t="s">
        <v>1056</v>
      </c>
      <c r="H260" s="105" t="s">
        <v>1049</v>
      </c>
      <c r="I260" s="105" t="s">
        <v>1205</v>
      </c>
      <c r="J260" s="87" t="s">
        <v>1050</v>
      </c>
      <c r="K260" s="87">
        <v>1</v>
      </c>
      <c r="L260" s="120">
        <v>43690</v>
      </c>
      <c r="M260" s="122">
        <v>43921</v>
      </c>
      <c r="N260" s="85">
        <f t="shared" si="90"/>
        <v>33</v>
      </c>
      <c r="O260" s="87" t="s">
        <v>1711</v>
      </c>
      <c r="P260" s="100">
        <v>1</v>
      </c>
      <c r="Q260" s="108">
        <f t="shared" si="91"/>
        <v>100</v>
      </c>
      <c r="R260" s="90">
        <f t="shared" si="92"/>
        <v>33</v>
      </c>
      <c r="S260" s="90">
        <f t="shared" si="93"/>
        <v>33</v>
      </c>
      <c r="T260" s="90">
        <f t="shared" si="94"/>
        <v>33</v>
      </c>
      <c r="U260" s="87" t="s">
        <v>1527</v>
      </c>
      <c r="V260" s="91" t="str">
        <f t="shared" si="95"/>
        <v>CUMPLIDA</v>
      </c>
      <c r="W260" s="91" t="str">
        <f t="shared" si="96"/>
        <v>CUMPLIDO</v>
      </c>
      <c r="X260" s="128" t="s">
        <v>1048</v>
      </c>
      <c r="Y260" s="79" t="str">
        <f t="shared" si="86"/>
        <v>H12AF18</v>
      </c>
      <c r="Z260" s="92">
        <f t="shared" si="97"/>
        <v>1</v>
      </c>
      <c r="AA260" s="92" t="str">
        <f t="shared" si="87"/>
        <v>H12AF18 - 1</v>
      </c>
      <c r="AB260" s="76">
        <f t="shared" si="99"/>
        <v>5</v>
      </c>
      <c r="AC260" s="76">
        <f t="shared" si="100"/>
        <v>5</v>
      </c>
      <c r="AD260" s="76" t="str">
        <f t="shared" si="98"/>
        <v>H12AF18.</v>
      </c>
      <c r="AE260" s="76" t="str">
        <f t="shared" si="101"/>
        <v>H12AF18</v>
      </c>
      <c r="AF260" s="93"/>
      <c r="AG260" s="94"/>
      <c r="AH260" s="95"/>
    </row>
    <row r="261" spans="1:34" s="10" customFormat="1" ht="350.1" customHeight="1" x14ac:dyDescent="0.2">
      <c r="A261" s="79" t="str">
        <f>IF(ISBLANK(D261),"",COUNTA($D$2:D261))</f>
        <v/>
      </c>
      <c r="B261" s="80">
        <f t="shared" si="81"/>
        <v>260</v>
      </c>
      <c r="C261" s="87">
        <v>23</v>
      </c>
      <c r="D261" s="87"/>
      <c r="E261" s="87">
        <v>1801001</v>
      </c>
      <c r="F261" s="101" t="s">
        <v>1330</v>
      </c>
      <c r="G261" s="101" t="s">
        <v>1056</v>
      </c>
      <c r="H261" s="105" t="s">
        <v>1049</v>
      </c>
      <c r="I261" s="105" t="s">
        <v>1052</v>
      </c>
      <c r="J261" s="105" t="s">
        <v>1053</v>
      </c>
      <c r="K261" s="87">
        <v>1</v>
      </c>
      <c r="L261" s="120">
        <v>43690</v>
      </c>
      <c r="M261" s="122">
        <v>43830</v>
      </c>
      <c r="N261" s="85">
        <f t="shared" si="90"/>
        <v>20</v>
      </c>
      <c r="O261" s="87" t="s">
        <v>1711</v>
      </c>
      <c r="P261" s="87">
        <v>1</v>
      </c>
      <c r="Q261" s="108">
        <f t="shared" si="91"/>
        <v>100</v>
      </c>
      <c r="R261" s="90">
        <f t="shared" si="92"/>
        <v>20</v>
      </c>
      <c r="S261" s="90">
        <f t="shared" si="93"/>
        <v>20</v>
      </c>
      <c r="T261" s="90">
        <f t="shared" si="94"/>
        <v>20</v>
      </c>
      <c r="U261" s="87" t="s">
        <v>1527</v>
      </c>
      <c r="V261" s="91" t="str">
        <f t="shared" si="95"/>
        <v>CUMPLIDA</v>
      </c>
      <c r="W261" s="91" t="str">
        <f t="shared" si="96"/>
        <v/>
      </c>
      <c r="X261" s="128" t="s">
        <v>1048</v>
      </c>
      <c r="Y261" s="79" t="str">
        <f t="shared" si="86"/>
        <v>H12AF18</v>
      </c>
      <c r="Z261" s="92">
        <f t="shared" si="97"/>
        <v>2</v>
      </c>
      <c r="AA261" s="92" t="str">
        <f t="shared" si="87"/>
        <v>H12AF18 - 2</v>
      </c>
      <c r="AB261" s="76">
        <f t="shared" si="99"/>
        <v>5</v>
      </c>
      <c r="AC261" s="76">
        <f t="shared" si="100"/>
        <v>5</v>
      </c>
      <c r="AD261" s="76" t="str">
        <f t="shared" si="98"/>
        <v>H12AF18.</v>
      </c>
      <c r="AE261" s="76" t="str">
        <f t="shared" si="101"/>
        <v>H12AF18</v>
      </c>
      <c r="AF261" s="93"/>
      <c r="AG261" s="94"/>
      <c r="AH261" s="95"/>
    </row>
    <row r="262" spans="1:34" s="10" customFormat="1" ht="350.1" customHeight="1" x14ac:dyDescent="0.2">
      <c r="A262" s="79" t="str">
        <f>IF(ISBLANK(D262),"",COUNTA($D$2:D262))</f>
        <v/>
      </c>
      <c r="B262" s="80">
        <f t="shared" si="81"/>
        <v>261</v>
      </c>
      <c r="C262" s="87">
        <v>24</v>
      </c>
      <c r="D262" s="87"/>
      <c r="E262" s="87">
        <v>1801001</v>
      </c>
      <c r="F262" s="101" t="s">
        <v>1331</v>
      </c>
      <c r="G262" s="101" t="s">
        <v>1056</v>
      </c>
      <c r="H262" s="105" t="s">
        <v>1049</v>
      </c>
      <c r="I262" s="105" t="s">
        <v>1402</v>
      </c>
      <c r="J262" s="105" t="s">
        <v>1528</v>
      </c>
      <c r="K262" s="87">
        <v>1</v>
      </c>
      <c r="L262" s="120">
        <v>43690</v>
      </c>
      <c r="M262" s="122">
        <v>43830</v>
      </c>
      <c r="N262" s="85">
        <f t="shared" si="90"/>
        <v>20</v>
      </c>
      <c r="O262" s="87" t="s">
        <v>1711</v>
      </c>
      <c r="P262" s="87">
        <v>1</v>
      </c>
      <c r="Q262" s="108">
        <f t="shared" si="91"/>
        <v>100</v>
      </c>
      <c r="R262" s="90">
        <f t="shared" si="92"/>
        <v>20</v>
      </c>
      <c r="S262" s="90">
        <f t="shared" si="93"/>
        <v>20</v>
      </c>
      <c r="T262" s="90">
        <f t="shared" si="94"/>
        <v>20</v>
      </c>
      <c r="U262" s="87" t="s">
        <v>1527</v>
      </c>
      <c r="V262" s="91" t="str">
        <f t="shared" si="95"/>
        <v>CUMPLIDA</v>
      </c>
      <c r="W262" s="91" t="str">
        <f t="shared" si="96"/>
        <v/>
      </c>
      <c r="X262" s="128" t="s">
        <v>1048</v>
      </c>
      <c r="Y262" s="79" t="str">
        <f t="shared" si="86"/>
        <v>H12AF18</v>
      </c>
      <c r="Z262" s="92">
        <f t="shared" si="97"/>
        <v>3</v>
      </c>
      <c r="AA262" s="92" t="str">
        <f t="shared" si="87"/>
        <v>H12AF18 - 3</v>
      </c>
      <c r="AB262" s="76">
        <f t="shared" si="99"/>
        <v>5</v>
      </c>
      <c r="AC262" s="76">
        <f t="shared" si="100"/>
        <v>5</v>
      </c>
      <c r="AD262" s="76" t="str">
        <f t="shared" si="98"/>
        <v>H12AF18.</v>
      </c>
      <c r="AE262" s="76" t="str">
        <f t="shared" si="101"/>
        <v>H12AF18</v>
      </c>
      <c r="AF262" s="93"/>
      <c r="AG262" s="94"/>
      <c r="AH262" s="95"/>
    </row>
    <row r="263" spans="1:34" s="10" customFormat="1" ht="350.1" customHeight="1" x14ac:dyDescent="0.2">
      <c r="A263" s="79">
        <f>IF(ISBLANK(D263),"",COUNTA($D$2:D263))</f>
        <v>203</v>
      </c>
      <c r="B263" s="80">
        <f t="shared" si="81"/>
        <v>262</v>
      </c>
      <c r="C263" s="87">
        <v>41</v>
      </c>
      <c r="D263" s="87" t="s">
        <v>710</v>
      </c>
      <c r="E263" s="87">
        <v>1801001</v>
      </c>
      <c r="F263" s="105" t="s">
        <v>1332</v>
      </c>
      <c r="G263" s="105" t="s">
        <v>1057</v>
      </c>
      <c r="H263" s="105" t="s">
        <v>1058</v>
      </c>
      <c r="I263" s="105" t="s">
        <v>1206</v>
      </c>
      <c r="J263" s="87" t="s">
        <v>1051</v>
      </c>
      <c r="K263" s="87">
        <v>1</v>
      </c>
      <c r="L263" s="120">
        <v>43690</v>
      </c>
      <c r="M263" s="120">
        <v>43830</v>
      </c>
      <c r="N263" s="85">
        <f t="shared" si="90"/>
        <v>20</v>
      </c>
      <c r="O263" s="87" t="s">
        <v>331</v>
      </c>
      <c r="P263" s="87">
        <v>1</v>
      </c>
      <c r="Q263" s="108">
        <f t="shared" si="91"/>
        <v>100</v>
      </c>
      <c r="R263" s="90">
        <f t="shared" si="92"/>
        <v>20</v>
      </c>
      <c r="S263" s="90">
        <f t="shared" si="93"/>
        <v>20</v>
      </c>
      <c r="T263" s="90">
        <f t="shared" si="94"/>
        <v>20</v>
      </c>
      <c r="U263" s="87" t="s">
        <v>1527</v>
      </c>
      <c r="V263" s="91" t="str">
        <f t="shared" si="95"/>
        <v>CUMPLIDA</v>
      </c>
      <c r="W263" s="91" t="str">
        <f t="shared" si="96"/>
        <v>CUMPLIDO</v>
      </c>
      <c r="X263" s="128" t="s">
        <v>1048</v>
      </c>
      <c r="Y263" s="79" t="str">
        <f t="shared" si="86"/>
        <v>H23AF18</v>
      </c>
      <c r="Z263" s="92">
        <f t="shared" si="97"/>
        <v>1</v>
      </c>
      <c r="AA263" s="92" t="str">
        <f t="shared" si="87"/>
        <v>H23AF18 - 1</v>
      </c>
      <c r="AB263" s="76">
        <f t="shared" si="99"/>
        <v>5</v>
      </c>
      <c r="AC263" s="76">
        <f t="shared" si="100"/>
        <v>5</v>
      </c>
      <c r="AD263" s="76" t="str">
        <f t="shared" si="98"/>
        <v>H23AF18.</v>
      </c>
      <c r="AE263" s="76" t="str">
        <f t="shared" si="101"/>
        <v>H23AF18</v>
      </c>
      <c r="AF263" s="93"/>
      <c r="AG263" s="94"/>
      <c r="AH263" s="95"/>
    </row>
    <row r="264" spans="1:34" s="10" customFormat="1" ht="350.1" customHeight="1" x14ac:dyDescent="0.2">
      <c r="A264" s="79" t="str">
        <f>IF(ISBLANK(D264),"",COUNTA($D$2:D264))</f>
        <v/>
      </c>
      <c r="B264" s="80">
        <f t="shared" si="81"/>
        <v>263</v>
      </c>
      <c r="C264" s="87">
        <v>42</v>
      </c>
      <c r="D264" s="87"/>
      <c r="E264" s="87">
        <v>1801001</v>
      </c>
      <c r="F264" s="105" t="s">
        <v>1333</v>
      </c>
      <c r="G264" s="105" t="s">
        <v>1057</v>
      </c>
      <c r="H264" s="105" t="s">
        <v>779</v>
      </c>
      <c r="I264" s="105" t="s">
        <v>1059</v>
      </c>
      <c r="J264" s="105" t="s">
        <v>1553</v>
      </c>
      <c r="K264" s="87">
        <v>1</v>
      </c>
      <c r="L264" s="120">
        <v>43690</v>
      </c>
      <c r="M264" s="120">
        <v>43921</v>
      </c>
      <c r="N264" s="85">
        <f t="shared" si="90"/>
        <v>33</v>
      </c>
      <c r="O264" s="87" t="s">
        <v>331</v>
      </c>
      <c r="P264" s="87">
        <v>1</v>
      </c>
      <c r="Q264" s="108">
        <f t="shared" si="91"/>
        <v>100</v>
      </c>
      <c r="R264" s="90">
        <f t="shared" si="92"/>
        <v>33</v>
      </c>
      <c r="S264" s="90">
        <f t="shared" si="93"/>
        <v>33</v>
      </c>
      <c r="T264" s="90">
        <f t="shared" si="94"/>
        <v>33</v>
      </c>
      <c r="U264" s="87" t="s">
        <v>1527</v>
      </c>
      <c r="V264" s="91" t="str">
        <f t="shared" si="95"/>
        <v>CUMPLIDA</v>
      </c>
      <c r="W264" s="91" t="str">
        <f t="shared" si="96"/>
        <v/>
      </c>
      <c r="X264" s="128" t="s">
        <v>1048</v>
      </c>
      <c r="Y264" s="79" t="str">
        <f t="shared" si="86"/>
        <v>H23AF18</v>
      </c>
      <c r="Z264" s="92">
        <f t="shared" si="97"/>
        <v>2</v>
      </c>
      <c r="AA264" s="92" t="str">
        <f t="shared" si="87"/>
        <v>H23AF18 - 2</v>
      </c>
      <c r="AB264" s="76">
        <f t="shared" si="99"/>
        <v>5</v>
      </c>
      <c r="AC264" s="76">
        <f t="shared" si="100"/>
        <v>5</v>
      </c>
      <c r="AD264" s="76" t="str">
        <f t="shared" si="98"/>
        <v>H23AF18.</v>
      </c>
      <c r="AE264" s="76" t="str">
        <f t="shared" si="101"/>
        <v>H23AF18</v>
      </c>
      <c r="AF264" s="93"/>
      <c r="AG264" s="94"/>
      <c r="AH264" s="95"/>
    </row>
    <row r="265" spans="1:34" s="10" customFormat="1" ht="383.25" customHeight="1" x14ac:dyDescent="0.2">
      <c r="A265" s="79">
        <f>IF(ISBLANK(D265),"",COUNTA($D$2:D265))</f>
        <v>204</v>
      </c>
      <c r="B265" s="80">
        <f t="shared" si="81"/>
        <v>264</v>
      </c>
      <c r="C265" s="87"/>
      <c r="D265" s="87" t="s">
        <v>711</v>
      </c>
      <c r="E265" s="87" t="s">
        <v>1061</v>
      </c>
      <c r="F265" s="101" t="s">
        <v>1334</v>
      </c>
      <c r="G265" s="101" t="s">
        <v>1062</v>
      </c>
      <c r="H265" s="105" t="s">
        <v>1063</v>
      </c>
      <c r="I265" s="105" t="s">
        <v>1214</v>
      </c>
      <c r="J265" s="87" t="s">
        <v>1064</v>
      </c>
      <c r="K265" s="87">
        <v>29</v>
      </c>
      <c r="L265" s="120">
        <v>43690</v>
      </c>
      <c r="M265" s="120">
        <v>43861</v>
      </c>
      <c r="N265" s="85">
        <f t="shared" ref="N265:N298" si="102">(+M265-L265)/7</f>
        <v>24.428571428571427</v>
      </c>
      <c r="O265" s="87" t="s">
        <v>2411</v>
      </c>
      <c r="P265" s="100">
        <v>26</v>
      </c>
      <c r="Q265" s="108">
        <f t="shared" si="91"/>
        <v>89.65517241379311</v>
      </c>
      <c r="R265" s="90">
        <f t="shared" si="92"/>
        <v>21.901477832512313</v>
      </c>
      <c r="S265" s="90">
        <f t="shared" si="93"/>
        <v>21.901477832512313</v>
      </c>
      <c r="T265" s="90">
        <f t="shared" si="94"/>
        <v>24.428571428571427</v>
      </c>
      <c r="U265" s="87"/>
      <c r="V265" s="91" t="str">
        <f t="shared" si="95"/>
        <v>VENCIDA</v>
      </c>
      <c r="W265" s="91" t="str">
        <f t="shared" si="96"/>
        <v>VENCIDO</v>
      </c>
      <c r="X265" s="128" t="s">
        <v>1048</v>
      </c>
      <c r="Y265" s="79" t="str">
        <f t="shared" si="86"/>
        <v>H30AF18</v>
      </c>
      <c r="Z265" s="92">
        <f t="shared" si="97"/>
        <v>1</v>
      </c>
      <c r="AA265" s="92" t="str">
        <f t="shared" si="87"/>
        <v>H30AF18 - 1</v>
      </c>
      <c r="AB265" s="76">
        <f t="shared" si="99"/>
        <v>1</v>
      </c>
      <c r="AC265" s="76">
        <f t="shared" si="100"/>
        <v>1</v>
      </c>
      <c r="AD265" s="76" t="str">
        <f t="shared" si="98"/>
        <v>H30AF18.</v>
      </c>
      <c r="AE265" s="76" t="str">
        <f t="shared" si="101"/>
        <v>H30AF18</v>
      </c>
      <c r="AF265" s="93"/>
      <c r="AG265" s="94"/>
      <c r="AH265" s="95"/>
    </row>
    <row r="266" spans="1:34" s="10" customFormat="1" ht="350.1" customHeight="1" x14ac:dyDescent="0.2">
      <c r="A266" s="79">
        <f>IF(ISBLANK(D266),"",COUNTA($D$2:D266))</f>
        <v>205</v>
      </c>
      <c r="B266" s="80">
        <f t="shared" si="81"/>
        <v>265</v>
      </c>
      <c r="C266" s="87"/>
      <c r="D266" s="87" t="s">
        <v>1321</v>
      </c>
      <c r="E266" s="87" t="s">
        <v>1065</v>
      </c>
      <c r="F266" s="105" t="s">
        <v>1637</v>
      </c>
      <c r="G266" s="105" t="s">
        <v>1066</v>
      </c>
      <c r="H266" s="105" t="s">
        <v>1636</v>
      </c>
      <c r="I266" s="105" t="s">
        <v>1636</v>
      </c>
      <c r="J266" s="87" t="s">
        <v>1586</v>
      </c>
      <c r="K266" s="87">
        <v>1</v>
      </c>
      <c r="L266" s="120">
        <v>44407</v>
      </c>
      <c r="M266" s="120">
        <v>44561</v>
      </c>
      <c r="N266" s="85">
        <f t="shared" si="102"/>
        <v>22</v>
      </c>
      <c r="O266" s="87" t="s">
        <v>1692</v>
      </c>
      <c r="P266" s="87">
        <v>1</v>
      </c>
      <c r="Q266" s="108">
        <f t="shared" si="91"/>
        <v>100</v>
      </c>
      <c r="R266" s="90">
        <f t="shared" si="92"/>
        <v>22</v>
      </c>
      <c r="S266" s="90">
        <f t="shared" si="93"/>
        <v>22</v>
      </c>
      <c r="T266" s="90">
        <f t="shared" si="94"/>
        <v>22</v>
      </c>
      <c r="U266" s="87"/>
      <c r="V266" s="91" t="str">
        <f t="shared" si="95"/>
        <v>CUMPLIDA</v>
      </c>
      <c r="W266" s="91" t="str">
        <f t="shared" si="96"/>
        <v>CUMPLIDO</v>
      </c>
      <c r="X266" s="128" t="s">
        <v>1048</v>
      </c>
      <c r="Y266" s="79" t="str">
        <f t="shared" si="86"/>
        <v>H31AF18</v>
      </c>
      <c r="Z266" s="92">
        <f t="shared" si="97"/>
        <v>1</v>
      </c>
      <c r="AA266" s="92" t="str">
        <f t="shared" si="87"/>
        <v>H31AF18 - 1</v>
      </c>
      <c r="AB266" s="76">
        <f t="shared" si="99"/>
        <v>5</v>
      </c>
      <c r="AC266" s="76">
        <f t="shared" si="100"/>
        <v>5</v>
      </c>
      <c r="AD266" s="76" t="str">
        <f t="shared" si="98"/>
        <v>H31AF18.</v>
      </c>
      <c r="AE266" s="76" t="str">
        <f t="shared" si="101"/>
        <v>H31AF18</v>
      </c>
      <c r="AF266" s="93"/>
      <c r="AG266" s="94"/>
      <c r="AH266" s="95"/>
    </row>
    <row r="267" spans="1:34" s="10" customFormat="1" ht="350.1" customHeight="1" x14ac:dyDescent="0.2">
      <c r="A267" s="79">
        <f>IF(ISBLANK(D267),"",COUNTA($D$2:D267))</f>
        <v>206</v>
      </c>
      <c r="B267" s="80">
        <f t="shared" si="81"/>
        <v>266</v>
      </c>
      <c r="C267" s="87"/>
      <c r="D267" s="87" t="s">
        <v>710</v>
      </c>
      <c r="E267" s="87" t="s">
        <v>1065</v>
      </c>
      <c r="F267" s="101" t="s">
        <v>1667</v>
      </c>
      <c r="G267" s="101" t="s">
        <v>1067</v>
      </c>
      <c r="H267" s="101" t="s">
        <v>1068</v>
      </c>
      <c r="I267" s="101" t="s">
        <v>1069</v>
      </c>
      <c r="J267" s="101" t="s">
        <v>1070</v>
      </c>
      <c r="K267" s="130">
        <v>1</v>
      </c>
      <c r="L267" s="122">
        <v>43690</v>
      </c>
      <c r="M267" s="122">
        <v>44055</v>
      </c>
      <c r="N267" s="85">
        <f t="shared" si="102"/>
        <v>52.142857142857146</v>
      </c>
      <c r="O267" s="87" t="s">
        <v>1692</v>
      </c>
      <c r="P267" s="87">
        <v>100</v>
      </c>
      <c r="Q267" s="108">
        <f t="shared" si="91"/>
        <v>100</v>
      </c>
      <c r="R267" s="90">
        <f t="shared" si="92"/>
        <v>52.142857142857146</v>
      </c>
      <c r="S267" s="90">
        <f t="shared" si="93"/>
        <v>52.142857142857146</v>
      </c>
      <c r="T267" s="90">
        <f t="shared" si="94"/>
        <v>52.142857142857146</v>
      </c>
      <c r="U267" s="87"/>
      <c r="V267" s="91" t="str">
        <f t="shared" si="95"/>
        <v>CUMPLIDA</v>
      </c>
      <c r="W267" s="91" t="str">
        <f t="shared" si="96"/>
        <v>VENCIDO</v>
      </c>
      <c r="X267" s="128" t="s">
        <v>1048</v>
      </c>
      <c r="Y267" s="79" t="str">
        <f t="shared" si="86"/>
        <v>H32AF18</v>
      </c>
      <c r="Z267" s="92">
        <f t="shared" si="97"/>
        <v>1</v>
      </c>
      <c r="AA267" s="92" t="str">
        <f t="shared" si="87"/>
        <v>H32AF18 - 1</v>
      </c>
      <c r="AB267" s="76">
        <f t="shared" si="99"/>
        <v>5</v>
      </c>
      <c r="AC267" s="76">
        <f t="shared" si="100"/>
        <v>1</v>
      </c>
      <c r="AD267" s="76" t="str">
        <f t="shared" si="98"/>
        <v>H32AF18.</v>
      </c>
      <c r="AE267" s="76" t="str">
        <f t="shared" si="101"/>
        <v>H32AF18</v>
      </c>
      <c r="AF267" s="93"/>
      <c r="AG267" s="94"/>
      <c r="AH267" s="95"/>
    </row>
    <row r="268" spans="1:34" s="10" customFormat="1" ht="350.1" customHeight="1" x14ac:dyDescent="0.2">
      <c r="A268" s="79" t="str">
        <f>IF(ISBLANK(D268),"",COUNTA($D$2:D268))</f>
        <v/>
      </c>
      <c r="B268" s="80">
        <f t="shared" si="81"/>
        <v>267</v>
      </c>
      <c r="C268" s="87"/>
      <c r="D268" s="87"/>
      <c r="E268" s="87" t="s">
        <v>1065</v>
      </c>
      <c r="F268" s="101" t="s">
        <v>1668</v>
      </c>
      <c r="G268" s="101" t="s">
        <v>1067</v>
      </c>
      <c r="H268" s="101" t="s">
        <v>1071</v>
      </c>
      <c r="I268" s="101" t="s">
        <v>1215</v>
      </c>
      <c r="J268" s="100" t="s">
        <v>1072</v>
      </c>
      <c r="K268" s="100">
        <v>2</v>
      </c>
      <c r="L268" s="122">
        <v>43690</v>
      </c>
      <c r="M268" s="122">
        <v>44055</v>
      </c>
      <c r="N268" s="85">
        <f t="shared" si="102"/>
        <v>52.142857142857146</v>
      </c>
      <c r="O268" s="87" t="s">
        <v>1692</v>
      </c>
      <c r="P268" s="87">
        <v>0</v>
      </c>
      <c r="Q268" s="108">
        <f t="shared" si="91"/>
        <v>0</v>
      </c>
      <c r="R268" s="90">
        <f t="shared" si="92"/>
        <v>0</v>
      </c>
      <c r="S268" s="90">
        <f t="shared" si="93"/>
        <v>0</v>
      </c>
      <c r="T268" s="90">
        <f t="shared" si="94"/>
        <v>52.142857142857146</v>
      </c>
      <c r="U268" s="87"/>
      <c r="V268" s="91" t="str">
        <f t="shared" si="95"/>
        <v>VENCIDA</v>
      </c>
      <c r="W268" s="91" t="str">
        <f t="shared" si="96"/>
        <v/>
      </c>
      <c r="X268" s="128" t="s">
        <v>1048</v>
      </c>
      <c r="Y268" s="79" t="str">
        <f t="shared" si="86"/>
        <v>H32AF18</v>
      </c>
      <c r="Z268" s="92">
        <f t="shared" si="97"/>
        <v>2</v>
      </c>
      <c r="AA268" s="92" t="str">
        <f t="shared" si="87"/>
        <v>H32AF18 - 2</v>
      </c>
      <c r="AB268" s="76">
        <f t="shared" si="99"/>
        <v>1</v>
      </c>
      <c r="AC268" s="76">
        <f t="shared" si="100"/>
        <v>1</v>
      </c>
      <c r="AD268" s="76" t="str">
        <f t="shared" si="98"/>
        <v>H32AF18.</v>
      </c>
      <c r="AE268" s="76" t="str">
        <f t="shared" si="101"/>
        <v>H32AF18</v>
      </c>
      <c r="AF268" s="93"/>
      <c r="AG268" s="94"/>
      <c r="AH268" s="95"/>
    </row>
    <row r="269" spans="1:34" s="10" customFormat="1" ht="350.1" customHeight="1" x14ac:dyDescent="0.2">
      <c r="A269" s="79">
        <f>IF(ISBLANK(D269),"",COUNTA($D$2:D269))</f>
        <v>207</v>
      </c>
      <c r="B269" s="80">
        <f t="shared" si="81"/>
        <v>268</v>
      </c>
      <c r="C269" s="87"/>
      <c r="D269" s="87" t="s">
        <v>801</v>
      </c>
      <c r="E269" s="87" t="s">
        <v>1073</v>
      </c>
      <c r="F269" s="101" t="s">
        <v>1335</v>
      </c>
      <c r="G269" s="101" t="s">
        <v>1074</v>
      </c>
      <c r="H269" s="101" t="s">
        <v>1075</v>
      </c>
      <c r="I269" s="101" t="s">
        <v>1076</v>
      </c>
      <c r="J269" s="101" t="s">
        <v>1077</v>
      </c>
      <c r="K269" s="100">
        <v>1</v>
      </c>
      <c r="L269" s="122">
        <v>43690</v>
      </c>
      <c r="M269" s="122">
        <v>43768</v>
      </c>
      <c r="N269" s="85">
        <f t="shared" si="102"/>
        <v>11.142857142857142</v>
      </c>
      <c r="O269" s="100" t="s">
        <v>1694</v>
      </c>
      <c r="P269" s="87">
        <v>1</v>
      </c>
      <c r="Q269" s="108">
        <f t="shared" si="91"/>
        <v>100</v>
      </c>
      <c r="R269" s="90">
        <f t="shared" si="92"/>
        <v>11.142857142857142</v>
      </c>
      <c r="S269" s="90">
        <f t="shared" si="93"/>
        <v>11.142857142857142</v>
      </c>
      <c r="T269" s="90">
        <f t="shared" si="94"/>
        <v>11.142857142857142</v>
      </c>
      <c r="U269" s="87"/>
      <c r="V269" s="91" t="str">
        <f t="shared" si="95"/>
        <v>CUMPLIDA</v>
      </c>
      <c r="W269" s="91" t="str">
        <f t="shared" si="96"/>
        <v>CUMPLIDO</v>
      </c>
      <c r="X269" s="128" t="s">
        <v>1048</v>
      </c>
      <c r="Y269" s="79" t="str">
        <f t="shared" si="86"/>
        <v>H33AF18</v>
      </c>
      <c r="Z269" s="92">
        <f t="shared" si="97"/>
        <v>1</v>
      </c>
      <c r="AA269" s="92" t="str">
        <f t="shared" si="87"/>
        <v>H33AF18 - 1</v>
      </c>
      <c r="AB269" s="76">
        <f t="shared" si="99"/>
        <v>5</v>
      </c>
      <c r="AC269" s="76">
        <f t="shared" si="100"/>
        <v>5</v>
      </c>
      <c r="AD269" s="76" t="str">
        <f t="shared" si="98"/>
        <v>H33AF18.</v>
      </c>
      <c r="AE269" s="76" t="str">
        <f t="shared" si="101"/>
        <v>H33AF18</v>
      </c>
      <c r="AF269" s="93"/>
      <c r="AG269" s="94"/>
      <c r="AH269" s="95"/>
    </row>
    <row r="270" spans="1:34" s="10" customFormat="1" ht="350.1" customHeight="1" x14ac:dyDescent="0.2">
      <c r="A270" s="79">
        <f>IF(ISBLANK(D270),"",COUNTA($D$2:D270))</f>
        <v>208</v>
      </c>
      <c r="B270" s="80">
        <f t="shared" si="81"/>
        <v>269</v>
      </c>
      <c r="C270" s="87"/>
      <c r="D270" s="87" t="s">
        <v>711</v>
      </c>
      <c r="E270" s="87" t="s">
        <v>1073</v>
      </c>
      <c r="F270" s="101" t="s">
        <v>1336</v>
      </c>
      <c r="G270" s="101" t="s">
        <v>1078</v>
      </c>
      <c r="H270" s="131" t="s">
        <v>1079</v>
      </c>
      <c r="I270" s="132" t="s">
        <v>1531</v>
      </c>
      <c r="J270" s="133" t="s">
        <v>1530</v>
      </c>
      <c r="K270" s="134">
        <v>1</v>
      </c>
      <c r="L270" s="135">
        <v>43709</v>
      </c>
      <c r="M270" s="135">
        <v>43799</v>
      </c>
      <c r="N270" s="85">
        <f t="shared" si="102"/>
        <v>12.857142857142858</v>
      </c>
      <c r="O270" s="87" t="s">
        <v>1690</v>
      </c>
      <c r="P270" s="87">
        <v>0</v>
      </c>
      <c r="Q270" s="108">
        <f t="shared" si="91"/>
        <v>0</v>
      </c>
      <c r="R270" s="90">
        <f t="shared" si="92"/>
        <v>0</v>
      </c>
      <c r="S270" s="90">
        <f t="shared" si="93"/>
        <v>0</v>
      </c>
      <c r="T270" s="90">
        <f t="shared" si="94"/>
        <v>12.857142857142858</v>
      </c>
      <c r="U270" s="87"/>
      <c r="V270" s="91" t="str">
        <f t="shared" si="95"/>
        <v>VENCIDA</v>
      </c>
      <c r="W270" s="91" t="str">
        <f t="shared" si="96"/>
        <v>VENCIDO</v>
      </c>
      <c r="X270" s="128" t="s">
        <v>1048</v>
      </c>
      <c r="Y270" s="79" t="str">
        <f t="shared" si="86"/>
        <v>H35AF18</v>
      </c>
      <c r="Z270" s="92">
        <f t="shared" si="97"/>
        <v>1</v>
      </c>
      <c r="AA270" s="92" t="str">
        <f t="shared" si="87"/>
        <v>H35AF18 - 1</v>
      </c>
      <c r="AB270" s="76">
        <f t="shared" si="99"/>
        <v>1</v>
      </c>
      <c r="AC270" s="76">
        <f t="shared" si="100"/>
        <v>1</v>
      </c>
      <c r="AD270" s="76" t="str">
        <f t="shared" si="98"/>
        <v>H35AF18.</v>
      </c>
      <c r="AE270" s="76" t="str">
        <f t="shared" si="101"/>
        <v>H35AF18</v>
      </c>
      <c r="AF270" s="93"/>
      <c r="AG270" s="94"/>
      <c r="AH270" s="95"/>
    </row>
    <row r="271" spans="1:34" s="10" customFormat="1" ht="350.1" customHeight="1" x14ac:dyDescent="0.2">
      <c r="A271" s="79" t="str">
        <f>IF(ISBLANK(D271),"",COUNTA($D$2:D271))</f>
        <v/>
      </c>
      <c r="B271" s="80">
        <f t="shared" si="81"/>
        <v>270</v>
      </c>
      <c r="C271" s="87"/>
      <c r="D271" s="87"/>
      <c r="E271" s="87" t="s">
        <v>1073</v>
      </c>
      <c r="F271" s="101" t="s">
        <v>1337</v>
      </c>
      <c r="G271" s="101" t="s">
        <v>1078</v>
      </c>
      <c r="H271" s="131" t="s">
        <v>1080</v>
      </c>
      <c r="I271" s="131" t="s">
        <v>1081</v>
      </c>
      <c r="J271" s="131" t="s">
        <v>1532</v>
      </c>
      <c r="K271" s="134">
        <v>8</v>
      </c>
      <c r="L271" s="135">
        <v>43718</v>
      </c>
      <c r="M271" s="135">
        <v>44012</v>
      </c>
      <c r="N271" s="85">
        <f t="shared" si="102"/>
        <v>42</v>
      </c>
      <c r="O271" s="87" t="s">
        <v>1690</v>
      </c>
      <c r="P271" s="87">
        <v>0</v>
      </c>
      <c r="Q271" s="108">
        <f t="shared" si="91"/>
        <v>0</v>
      </c>
      <c r="R271" s="90">
        <f t="shared" si="92"/>
        <v>0</v>
      </c>
      <c r="S271" s="90">
        <f t="shared" si="93"/>
        <v>0</v>
      </c>
      <c r="T271" s="90">
        <f t="shared" si="94"/>
        <v>42</v>
      </c>
      <c r="U271" s="87"/>
      <c r="V271" s="91" t="str">
        <f t="shared" si="95"/>
        <v>VENCIDA</v>
      </c>
      <c r="W271" s="91" t="str">
        <f t="shared" si="96"/>
        <v/>
      </c>
      <c r="X271" s="128" t="s">
        <v>1048</v>
      </c>
      <c r="Y271" s="79" t="str">
        <f t="shared" si="86"/>
        <v>H35AF18</v>
      </c>
      <c r="Z271" s="92">
        <f t="shared" si="97"/>
        <v>2</v>
      </c>
      <c r="AA271" s="92" t="str">
        <f t="shared" si="87"/>
        <v>H35AF18 - 2</v>
      </c>
      <c r="AB271" s="76">
        <f t="shared" si="99"/>
        <v>1</v>
      </c>
      <c r="AC271" s="76">
        <f t="shared" si="100"/>
        <v>1</v>
      </c>
      <c r="AD271" s="76" t="str">
        <f t="shared" si="98"/>
        <v>H35AF18.</v>
      </c>
      <c r="AE271" s="76" t="str">
        <f t="shared" si="101"/>
        <v>H35AF18</v>
      </c>
      <c r="AF271" s="93"/>
      <c r="AG271" s="94"/>
      <c r="AH271" s="95"/>
    </row>
    <row r="272" spans="1:34" s="10" customFormat="1" ht="350.1" customHeight="1" x14ac:dyDescent="0.2">
      <c r="A272" s="79" t="str">
        <f>IF(ISBLANK(D272),"",COUNTA($D$2:D272))</f>
        <v/>
      </c>
      <c r="B272" s="80">
        <f t="shared" si="81"/>
        <v>271</v>
      </c>
      <c r="C272" s="87"/>
      <c r="D272" s="87"/>
      <c r="E272" s="87" t="s">
        <v>1073</v>
      </c>
      <c r="F272" s="101" t="s">
        <v>1338</v>
      </c>
      <c r="G272" s="101" t="s">
        <v>1078</v>
      </c>
      <c r="H272" s="131" t="s">
        <v>1082</v>
      </c>
      <c r="I272" s="132" t="s">
        <v>1083</v>
      </c>
      <c r="J272" s="132" t="s">
        <v>1216</v>
      </c>
      <c r="K272" s="134">
        <v>1</v>
      </c>
      <c r="L272" s="135">
        <v>43713</v>
      </c>
      <c r="M272" s="135">
        <v>43830</v>
      </c>
      <c r="N272" s="85">
        <f t="shared" si="102"/>
        <v>16.714285714285715</v>
      </c>
      <c r="O272" s="87" t="s">
        <v>1690</v>
      </c>
      <c r="P272" s="100">
        <v>1</v>
      </c>
      <c r="Q272" s="108">
        <f t="shared" si="91"/>
        <v>100</v>
      </c>
      <c r="R272" s="90">
        <f t="shared" si="92"/>
        <v>16.714285714285715</v>
      </c>
      <c r="S272" s="90">
        <f t="shared" si="93"/>
        <v>16.714285714285715</v>
      </c>
      <c r="T272" s="90">
        <f t="shared" si="94"/>
        <v>16.714285714285715</v>
      </c>
      <c r="U272" s="87"/>
      <c r="V272" s="91" t="str">
        <f t="shared" si="95"/>
        <v>CUMPLIDA</v>
      </c>
      <c r="W272" s="91" t="str">
        <f t="shared" si="96"/>
        <v/>
      </c>
      <c r="X272" s="128" t="s">
        <v>1048</v>
      </c>
      <c r="Y272" s="79" t="str">
        <f t="shared" si="86"/>
        <v>H35AF18</v>
      </c>
      <c r="Z272" s="92">
        <f t="shared" si="97"/>
        <v>3</v>
      </c>
      <c r="AA272" s="92" t="str">
        <f t="shared" si="87"/>
        <v>H35AF18 - 3</v>
      </c>
      <c r="AB272" s="76">
        <f t="shared" si="99"/>
        <v>5</v>
      </c>
      <c r="AC272" s="76">
        <f t="shared" si="100"/>
        <v>5</v>
      </c>
      <c r="AD272" s="76" t="str">
        <f t="shared" si="98"/>
        <v>H35AF18.</v>
      </c>
      <c r="AE272" s="76" t="str">
        <f t="shared" si="101"/>
        <v>H35AF18</v>
      </c>
      <c r="AF272" s="93"/>
      <c r="AG272" s="94"/>
      <c r="AH272" s="95"/>
    </row>
    <row r="273" spans="1:34" s="10" customFormat="1" ht="350.1" customHeight="1" x14ac:dyDescent="0.2">
      <c r="A273" s="79">
        <f>IF(ISBLANK(D273),"",COUNTA($D$2:D273))</f>
        <v>209</v>
      </c>
      <c r="B273" s="80">
        <f t="shared" si="81"/>
        <v>272</v>
      </c>
      <c r="C273" s="87"/>
      <c r="D273" s="87" t="s">
        <v>1322</v>
      </c>
      <c r="E273" s="87" t="s">
        <v>1073</v>
      </c>
      <c r="F273" s="101" t="s">
        <v>1339</v>
      </c>
      <c r="G273" s="101" t="s">
        <v>1084</v>
      </c>
      <c r="H273" s="101" t="s">
        <v>1075</v>
      </c>
      <c r="I273" s="101" t="s">
        <v>1076</v>
      </c>
      <c r="J273" s="101" t="s">
        <v>1077</v>
      </c>
      <c r="K273" s="100">
        <v>1</v>
      </c>
      <c r="L273" s="122">
        <v>43690</v>
      </c>
      <c r="M273" s="122">
        <v>43768</v>
      </c>
      <c r="N273" s="85">
        <f t="shared" si="102"/>
        <v>11.142857142857142</v>
      </c>
      <c r="O273" s="100" t="s">
        <v>1694</v>
      </c>
      <c r="P273" s="87">
        <v>1</v>
      </c>
      <c r="Q273" s="108">
        <f t="shared" si="91"/>
        <v>100</v>
      </c>
      <c r="R273" s="90">
        <f t="shared" si="92"/>
        <v>11.142857142857142</v>
      </c>
      <c r="S273" s="90">
        <f t="shared" si="93"/>
        <v>11.142857142857142</v>
      </c>
      <c r="T273" s="90">
        <f t="shared" si="94"/>
        <v>11.142857142857142</v>
      </c>
      <c r="U273" s="87"/>
      <c r="V273" s="91" t="str">
        <f t="shared" si="95"/>
        <v>CUMPLIDA</v>
      </c>
      <c r="W273" s="91" t="str">
        <f t="shared" si="96"/>
        <v>CUMPLIDO</v>
      </c>
      <c r="X273" s="128" t="s">
        <v>1048</v>
      </c>
      <c r="Y273" s="79" t="str">
        <f t="shared" si="86"/>
        <v>H37AF18</v>
      </c>
      <c r="Z273" s="92">
        <f t="shared" si="97"/>
        <v>1</v>
      </c>
      <c r="AA273" s="92" t="str">
        <f t="shared" si="87"/>
        <v>H37AF18 - 1</v>
      </c>
      <c r="AB273" s="76">
        <f t="shared" si="99"/>
        <v>5</v>
      </c>
      <c r="AC273" s="76">
        <f t="shared" si="100"/>
        <v>5</v>
      </c>
      <c r="AD273" s="76" t="str">
        <f t="shared" si="98"/>
        <v>H37AF18.</v>
      </c>
      <c r="AE273" s="76" t="str">
        <f t="shared" si="101"/>
        <v>H37AF18</v>
      </c>
      <c r="AF273" s="93"/>
      <c r="AG273" s="94"/>
      <c r="AH273" s="95"/>
    </row>
    <row r="274" spans="1:34" s="10" customFormat="1" ht="350.1" customHeight="1" x14ac:dyDescent="0.2">
      <c r="A274" s="79">
        <f>IF(ISBLANK(D274),"",COUNTA($D$2:D274))</f>
        <v>210</v>
      </c>
      <c r="B274" s="80">
        <f t="shared" ref="B274:B337" si="103">ROW()-1</f>
        <v>273</v>
      </c>
      <c r="C274" s="87"/>
      <c r="D274" s="87" t="s">
        <v>1323</v>
      </c>
      <c r="E274" s="87" t="s">
        <v>1073</v>
      </c>
      <c r="F274" s="101" t="s">
        <v>1340</v>
      </c>
      <c r="G274" s="101" t="s">
        <v>1085</v>
      </c>
      <c r="H274" s="101" t="s">
        <v>1075</v>
      </c>
      <c r="I274" s="101" t="s">
        <v>1076</v>
      </c>
      <c r="J274" s="101" t="s">
        <v>1077</v>
      </c>
      <c r="K274" s="100">
        <v>1</v>
      </c>
      <c r="L274" s="122">
        <v>43690</v>
      </c>
      <c r="M274" s="122">
        <v>43768</v>
      </c>
      <c r="N274" s="85">
        <f t="shared" si="102"/>
        <v>11.142857142857142</v>
      </c>
      <c r="O274" s="100" t="s">
        <v>1694</v>
      </c>
      <c r="P274" s="87">
        <v>1</v>
      </c>
      <c r="Q274" s="108">
        <f t="shared" si="91"/>
        <v>100</v>
      </c>
      <c r="R274" s="90">
        <f t="shared" si="92"/>
        <v>11.142857142857142</v>
      </c>
      <c r="S274" s="90">
        <f t="shared" si="93"/>
        <v>11.142857142857142</v>
      </c>
      <c r="T274" s="90">
        <f t="shared" si="94"/>
        <v>11.142857142857142</v>
      </c>
      <c r="U274" s="87"/>
      <c r="V274" s="91" t="str">
        <f t="shared" si="95"/>
        <v>CUMPLIDA</v>
      </c>
      <c r="W274" s="91" t="str">
        <f t="shared" si="96"/>
        <v>CUMPLIDO</v>
      </c>
      <c r="X274" s="128" t="s">
        <v>1048</v>
      </c>
      <c r="Y274" s="79" t="str">
        <f t="shared" si="86"/>
        <v>H38AF18</v>
      </c>
      <c r="Z274" s="92">
        <f t="shared" si="97"/>
        <v>1</v>
      </c>
      <c r="AA274" s="92" t="str">
        <f t="shared" si="87"/>
        <v>H38AF18 - 1</v>
      </c>
      <c r="AB274" s="76">
        <f t="shared" si="99"/>
        <v>5</v>
      </c>
      <c r="AC274" s="76">
        <f t="shared" si="100"/>
        <v>5</v>
      </c>
      <c r="AD274" s="76" t="str">
        <f t="shared" si="98"/>
        <v>H38AF18.</v>
      </c>
      <c r="AE274" s="76" t="str">
        <f t="shared" si="101"/>
        <v>H38AF18</v>
      </c>
      <c r="AF274" s="93"/>
      <c r="AG274" s="94"/>
      <c r="AH274" s="95"/>
    </row>
    <row r="275" spans="1:34" s="10" customFormat="1" ht="350.1" customHeight="1" x14ac:dyDescent="0.2">
      <c r="A275" s="79">
        <f>IF(ISBLANK(D275),"",COUNTA($D$2:D275))</f>
        <v>211</v>
      </c>
      <c r="B275" s="80">
        <f t="shared" si="103"/>
        <v>274</v>
      </c>
      <c r="C275" s="87"/>
      <c r="D275" s="87" t="s">
        <v>801</v>
      </c>
      <c r="E275" s="87" t="s">
        <v>1073</v>
      </c>
      <c r="F275" s="101" t="s">
        <v>1341</v>
      </c>
      <c r="G275" s="101" t="s">
        <v>1086</v>
      </c>
      <c r="H275" s="131" t="s">
        <v>1403</v>
      </c>
      <c r="I275" s="136" t="s">
        <v>1404</v>
      </c>
      <c r="J275" s="134" t="s">
        <v>1087</v>
      </c>
      <c r="K275" s="134">
        <v>1</v>
      </c>
      <c r="L275" s="135">
        <v>43690</v>
      </c>
      <c r="M275" s="135">
        <v>43830</v>
      </c>
      <c r="N275" s="85">
        <f t="shared" si="102"/>
        <v>20</v>
      </c>
      <c r="O275" s="100" t="s">
        <v>1699</v>
      </c>
      <c r="P275" s="87">
        <v>1</v>
      </c>
      <c r="Q275" s="108">
        <f t="shared" si="91"/>
        <v>100</v>
      </c>
      <c r="R275" s="90">
        <f t="shared" si="92"/>
        <v>20</v>
      </c>
      <c r="S275" s="90">
        <f t="shared" si="93"/>
        <v>20</v>
      </c>
      <c r="T275" s="90">
        <f t="shared" si="94"/>
        <v>20</v>
      </c>
      <c r="U275" s="87"/>
      <c r="V275" s="91" t="str">
        <f t="shared" si="95"/>
        <v>CUMPLIDA</v>
      </c>
      <c r="W275" s="91" t="str">
        <f t="shared" si="96"/>
        <v>VENCIDO</v>
      </c>
      <c r="X275" s="128" t="s">
        <v>1048</v>
      </c>
      <c r="Y275" s="79" t="str">
        <f t="shared" si="86"/>
        <v>H39AF18</v>
      </c>
      <c r="Z275" s="92">
        <f t="shared" si="97"/>
        <v>1</v>
      </c>
      <c r="AA275" s="92" t="str">
        <f t="shared" si="87"/>
        <v>H39AF18 - 1</v>
      </c>
      <c r="AB275" s="76">
        <f t="shared" si="99"/>
        <v>5</v>
      </c>
      <c r="AC275" s="76">
        <f t="shared" si="100"/>
        <v>1</v>
      </c>
      <c r="AD275" s="76" t="str">
        <f t="shared" si="98"/>
        <v>H39AF18.</v>
      </c>
      <c r="AE275" s="76" t="str">
        <f t="shared" si="101"/>
        <v>H39AF18</v>
      </c>
      <c r="AF275" s="93"/>
      <c r="AG275" s="94"/>
      <c r="AH275" s="95"/>
    </row>
    <row r="276" spans="1:34" s="10" customFormat="1" ht="350.1" customHeight="1" x14ac:dyDescent="0.2">
      <c r="A276" s="79" t="str">
        <f>IF(ISBLANK(D276),"",COUNTA($D$2:D276))</f>
        <v/>
      </c>
      <c r="B276" s="80">
        <f t="shared" si="103"/>
        <v>275</v>
      </c>
      <c r="C276" s="87"/>
      <c r="D276" s="87"/>
      <c r="E276" s="87" t="s">
        <v>1073</v>
      </c>
      <c r="F276" s="101" t="s">
        <v>1342</v>
      </c>
      <c r="G276" s="101" t="s">
        <v>1086</v>
      </c>
      <c r="H276" s="131" t="s">
        <v>1405</v>
      </c>
      <c r="I276" s="137" t="s">
        <v>1406</v>
      </c>
      <c r="J276" s="133" t="s">
        <v>1217</v>
      </c>
      <c r="K276" s="133">
        <v>1</v>
      </c>
      <c r="L276" s="135">
        <v>43690</v>
      </c>
      <c r="M276" s="135">
        <v>43830</v>
      </c>
      <c r="N276" s="85">
        <f t="shared" si="102"/>
        <v>20</v>
      </c>
      <c r="O276" s="87" t="s">
        <v>1690</v>
      </c>
      <c r="P276" s="87">
        <v>0.2</v>
      </c>
      <c r="Q276" s="108">
        <f t="shared" si="91"/>
        <v>20</v>
      </c>
      <c r="R276" s="90">
        <f t="shared" si="92"/>
        <v>4</v>
      </c>
      <c r="S276" s="90">
        <f t="shared" si="93"/>
        <v>4</v>
      </c>
      <c r="T276" s="90">
        <f t="shared" si="94"/>
        <v>20</v>
      </c>
      <c r="U276" s="87"/>
      <c r="V276" s="91" t="str">
        <f t="shared" si="95"/>
        <v>VENCIDA</v>
      </c>
      <c r="W276" s="91" t="str">
        <f t="shared" si="96"/>
        <v/>
      </c>
      <c r="X276" s="128" t="s">
        <v>1048</v>
      </c>
      <c r="Y276" s="79" t="str">
        <f t="shared" si="86"/>
        <v>H39AF18</v>
      </c>
      <c r="Z276" s="92">
        <f t="shared" si="97"/>
        <v>2</v>
      </c>
      <c r="AA276" s="92" t="str">
        <f t="shared" si="87"/>
        <v>H39AF18 - 2</v>
      </c>
      <c r="AB276" s="76">
        <f t="shared" si="99"/>
        <v>1</v>
      </c>
      <c r="AC276" s="76">
        <f t="shared" si="100"/>
        <v>1</v>
      </c>
      <c r="AD276" s="76" t="str">
        <f t="shared" si="98"/>
        <v>H39AF18.</v>
      </c>
      <c r="AE276" s="76" t="str">
        <f t="shared" si="101"/>
        <v>H39AF18</v>
      </c>
      <c r="AF276" s="93"/>
      <c r="AG276" s="94"/>
      <c r="AH276" s="95"/>
    </row>
    <row r="277" spans="1:34" s="10" customFormat="1" ht="350.1" customHeight="1" x14ac:dyDescent="0.2">
      <c r="A277" s="79">
        <f>IF(ISBLANK(D277),"",COUNTA($D$2:D277))</f>
        <v>212</v>
      </c>
      <c r="B277" s="80">
        <f t="shared" si="103"/>
        <v>276</v>
      </c>
      <c r="C277" s="87"/>
      <c r="D277" s="87" t="s">
        <v>711</v>
      </c>
      <c r="E277" s="87" t="s">
        <v>1073</v>
      </c>
      <c r="F277" s="101" t="s">
        <v>1343</v>
      </c>
      <c r="G277" s="101" t="s">
        <v>1088</v>
      </c>
      <c r="H277" s="131" t="s">
        <v>1220</v>
      </c>
      <c r="I277" s="132" t="s">
        <v>1218</v>
      </c>
      <c r="J277" s="133" t="s">
        <v>1219</v>
      </c>
      <c r="K277" s="134">
        <v>1</v>
      </c>
      <c r="L277" s="135">
        <v>43718</v>
      </c>
      <c r="M277" s="135">
        <v>44012</v>
      </c>
      <c r="N277" s="85">
        <f t="shared" si="102"/>
        <v>42</v>
      </c>
      <c r="O277" s="87" t="s">
        <v>1690</v>
      </c>
      <c r="P277" s="87">
        <v>0</v>
      </c>
      <c r="Q277" s="108">
        <f t="shared" si="91"/>
        <v>0</v>
      </c>
      <c r="R277" s="90">
        <f t="shared" si="92"/>
        <v>0</v>
      </c>
      <c r="S277" s="90">
        <f t="shared" si="93"/>
        <v>0</v>
      </c>
      <c r="T277" s="90">
        <f t="shared" si="94"/>
        <v>42</v>
      </c>
      <c r="U277" s="87"/>
      <c r="V277" s="91" t="str">
        <f t="shared" si="95"/>
        <v>VENCIDA</v>
      </c>
      <c r="W277" s="91" t="str">
        <f t="shared" si="96"/>
        <v>VENCIDO</v>
      </c>
      <c r="X277" s="128" t="s">
        <v>1048</v>
      </c>
      <c r="Y277" s="79" t="str">
        <f t="shared" si="86"/>
        <v>H45AF18</v>
      </c>
      <c r="Z277" s="92">
        <f t="shared" si="97"/>
        <v>1</v>
      </c>
      <c r="AA277" s="92" t="str">
        <f t="shared" si="87"/>
        <v>H45AF18 - 1</v>
      </c>
      <c r="AB277" s="76">
        <f t="shared" si="99"/>
        <v>1</v>
      </c>
      <c r="AC277" s="76">
        <f t="shared" si="100"/>
        <v>1</v>
      </c>
      <c r="AD277" s="76" t="str">
        <f t="shared" si="98"/>
        <v>H45AF18.</v>
      </c>
      <c r="AE277" s="76" t="str">
        <f t="shared" si="101"/>
        <v>H45AF18</v>
      </c>
      <c r="AF277" s="93"/>
      <c r="AG277" s="94"/>
      <c r="AH277" s="95"/>
    </row>
    <row r="278" spans="1:34" s="10" customFormat="1" ht="350.1" customHeight="1" x14ac:dyDescent="0.2">
      <c r="A278" s="79" t="str">
        <f>IF(ISBLANK(D278),"",COUNTA($D$2:D278))</f>
        <v/>
      </c>
      <c r="B278" s="80">
        <f t="shared" si="103"/>
        <v>277</v>
      </c>
      <c r="C278" s="87"/>
      <c r="D278" s="87"/>
      <c r="E278" s="87" t="s">
        <v>1073</v>
      </c>
      <c r="F278" s="101" t="s">
        <v>1344</v>
      </c>
      <c r="G278" s="101" t="s">
        <v>1088</v>
      </c>
      <c r="H278" s="131" t="s">
        <v>1112</v>
      </c>
      <c r="I278" s="132" t="s">
        <v>1221</v>
      </c>
      <c r="J278" s="132" t="s">
        <v>1222</v>
      </c>
      <c r="K278" s="134">
        <v>1</v>
      </c>
      <c r="L278" s="135">
        <v>43690</v>
      </c>
      <c r="M278" s="135">
        <v>43830</v>
      </c>
      <c r="N278" s="85">
        <f t="shared" si="102"/>
        <v>20</v>
      </c>
      <c r="O278" s="87" t="s">
        <v>1690</v>
      </c>
      <c r="P278" s="87">
        <v>0</v>
      </c>
      <c r="Q278" s="108">
        <f t="shared" si="91"/>
        <v>0</v>
      </c>
      <c r="R278" s="90">
        <f t="shared" si="92"/>
        <v>0</v>
      </c>
      <c r="S278" s="90">
        <f t="shared" si="93"/>
        <v>0</v>
      </c>
      <c r="T278" s="90">
        <f t="shared" si="94"/>
        <v>20</v>
      </c>
      <c r="U278" s="87"/>
      <c r="V278" s="91" t="str">
        <f t="shared" si="95"/>
        <v>VENCIDA</v>
      </c>
      <c r="W278" s="91" t="str">
        <f t="shared" si="96"/>
        <v/>
      </c>
      <c r="X278" s="128" t="s">
        <v>1048</v>
      </c>
      <c r="Y278" s="79" t="str">
        <f t="shared" si="86"/>
        <v>H45AF18</v>
      </c>
      <c r="Z278" s="92">
        <f t="shared" si="97"/>
        <v>2</v>
      </c>
      <c r="AA278" s="92" t="str">
        <f t="shared" si="87"/>
        <v>H45AF18 - 2</v>
      </c>
      <c r="AB278" s="76">
        <f t="shared" si="99"/>
        <v>1</v>
      </c>
      <c r="AC278" s="76">
        <f t="shared" si="100"/>
        <v>1</v>
      </c>
      <c r="AD278" s="76" t="str">
        <f t="shared" si="98"/>
        <v>H45AF18.</v>
      </c>
      <c r="AE278" s="76" t="str">
        <f t="shared" si="101"/>
        <v>H45AF18</v>
      </c>
      <c r="AF278" s="93"/>
      <c r="AG278" s="94"/>
      <c r="AH278" s="95"/>
    </row>
    <row r="279" spans="1:34" s="10" customFormat="1" ht="350.1" customHeight="1" x14ac:dyDescent="0.2">
      <c r="A279" s="79" t="str">
        <f>IF(ISBLANK(D279),"",COUNTA($D$2:D279))</f>
        <v/>
      </c>
      <c r="B279" s="80">
        <f t="shared" si="103"/>
        <v>278</v>
      </c>
      <c r="C279" s="87"/>
      <c r="D279" s="87"/>
      <c r="E279" s="87" t="s">
        <v>1073</v>
      </c>
      <c r="F279" s="101" t="s">
        <v>1345</v>
      </c>
      <c r="G279" s="101" t="s">
        <v>1088</v>
      </c>
      <c r="H279" s="131" t="s">
        <v>1223</v>
      </c>
      <c r="I279" s="131" t="s">
        <v>1224</v>
      </c>
      <c r="J279" s="134" t="s">
        <v>1089</v>
      </c>
      <c r="K279" s="138" t="s">
        <v>1090</v>
      </c>
      <c r="L279" s="135">
        <v>43690</v>
      </c>
      <c r="M279" s="135">
        <v>43830</v>
      </c>
      <c r="N279" s="85">
        <f t="shared" si="102"/>
        <v>20</v>
      </c>
      <c r="O279" s="87" t="s">
        <v>1690</v>
      </c>
      <c r="P279" s="87">
        <v>0</v>
      </c>
      <c r="Q279" s="108">
        <f t="shared" si="91"/>
        <v>0</v>
      </c>
      <c r="R279" s="90">
        <f t="shared" si="92"/>
        <v>0</v>
      </c>
      <c r="S279" s="90">
        <f t="shared" si="93"/>
        <v>0</v>
      </c>
      <c r="T279" s="90">
        <f t="shared" si="94"/>
        <v>20</v>
      </c>
      <c r="U279" s="87"/>
      <c r="V279" s="91" t="str">
        <f t="shared" si="95"/>
        <v>VENCIDA</v>
      </c>
      <c r="W279" s="91" t="str">
        <f t="shared" si="96"/>
        <v/>
      </c>
      <c r="X279" s="128" t="s">
        <v>1048</v>
      </c>
      <c r="Y279" s="79" t="str">
        <f t="shared" si="86"/>
        <v>H45AF18</v>
      </c>
      <c r="Z279" s="92">
        <f t="shared" si="97"/>
        <v>3</v>
      </c>
      <c r="AA279" s="92" t="str">
        <f t="shared" si="87"/>
        <v>H45AF18 - 3</v>
      </c>
      <c r="AB279" s="76">
        <f t="shared" si="99"/>
        <v>1</v>
      </c>
      <c r="AC279" s="76">
        <f t="shared" si="100"/>
        <v>1</v>
      </c>
      <c r="AD279" s="76" t="str">
        <f t="shared" si="98"/>
        <v>H45AF18.</v>
      </c>
      <c r="AE279" s="76" t="str">
        <f t="shared" si="101"/>
        <v>H45AF18</v>
      </c>
      <c r="AF279" s="93"/>
      <c r="AG279" s="94"/>
      <c r="AH279" s="95"/>
    </row>
    <row r="280" spans="1:34" s="10" customFormat="1" ht="350.1" customHeight="1" x14ac:dyDescent="0.2">
      <c r="A280" s="79">
        <f>IF(ISBLANK(D280),"",COUNTA($D$2:D280))</f>
        <v>213</v>
      </c>
      <c r="B280" s="80">
        <f t="shared" si="103"/>
        <v>279</v>
      </c>
      <c r="C280" s="87"/>
      <c r="D280" s="87" t="s">
        <v>711</v>
      </c>
      <c r="E280" s="87" t="s">
        <v>1073</v>
      </c>
      <c r="F280" s="101" t="s">
        <v>1346</v>
      </c>
      <c r="G280" s="101" t="s">
        <v>1366</v>
      </c>
      <c r="H280" s="131" t="s">
        <v>1369</v>
      </c>
      <c r="I280" s="131" t="s">
        <v>1367</v>
      </c>
      <c r="J280" s="131" t="s">
        <v>1368</v>
      </c>
      <c r="K280" s="134">
        <v>8</v>
      </c>
      <c r="L280" s="135">
        <v>43718</v>
      </c>
      <c r="M280" s="135">
        <v>44012</v>
      </c>
      <c r="N280" s="85">
        <f t="shared" si="102"/>
        <v>42</v>
      </c>
      <c r="O280" s="87" t="s">
        <v>1690</v>
      </c>
      <c r="P280" s="87">
        <v>0</v>
      </c>
      <c r="Q280" s="108">
        <f t="shared" si="91"/>
        <v>0</v>
      </c>
      <c r="R280" s="90">
        <f t="shared" si="92"/>
        <v>0</v>
      </c>
      <c r="S280" s="90">
        <f t="shared" si="93"/>
        <v>0</v>
      </c>
      <c r="T280" s="90">
        <f t="shared" si="94"/>
        <v>42</v>
      </c>
      <c r="U280" s="87"/>
      <c r="V280" s="91" t="str">
        <f t="shared" si="95"/>
        <v>VENCIDA</v>
      </c>
      <c r="W280" s="91" t="str">
        <f t="shared" si="96"/>
        <v>VENCIDO</v>
      </c>
      <c r="X280" s="128" t="s">
        <v>1048</v>
      </c>
      <c r="Y280" s="79" t="str">
        <f t="shared" si="86"/>
        <v>H46AF18</v>
      </c>
      <c r="Z280" s="92">
        <f t="shared" si="97"/>
        <v>1</v>
      </c>
      <c r="AA280" s="92" t="str">
        <f t="shared" si="87"/>
        <v>H46AF18 - 1</v>
      </c>
      <c r="AB280" s="76">
        <f t="shared" si="99"/>
        <v>1</v>
      </c>
      <c r="AC280" s="76">
        <f t="shared" si="100"/>
        <v>1</v>
      </c>
      <c r="AD280" s="76" t="str">
        <f t="shared" si="98"/>
        <v>H46AF18.</v>
      </c>
      <c r="AE280" s="76" t="str">
        <f t="shared" si="101"/>
        <v>H46AF18</v>
      </c>
      <c r="AF280" s="93"/>
      <c r="AG280" s="94"/>
      <c r="AH280" s="95"/>
    </row>
    <row r="281" spans="1:34" s="10" customFormat="1" ht="350.1" customHeight="1" x14ac:dyDescent="0.2">
      <c r="A281" s="79">
        <f>IF(ISBLANK(D281),"",COUNTA($D$2:D281))</f>
        <v>214</v>
      </c>
      <c r="B281" s="80">
        <f t="shared" si="103"/>
        <v>280</v>
      </c>
      <c r="C281" s="87"/>
      <c r="D281" s="87" t="s">
        <v>710</v>
      </c>
      <c r="E281" s="87" t="s">
        <v>1073</v>
      </c>
      <c r="F281" s="101" t="s">
        <v>1347</v>
      </c>
      <c r="G281" s="101" t="s">
        <v>1091</v>
      </c>
      <c r="H281" s="131" t="s">
        <v>1226</v>
      </c>
      <c r="I281" s="131" t="s">
        <v>1533</v>
      </c>
      <c r="J281" s="134" t="s">
        <v>1225</v>
      </c>
      <c r="K281" s="138" t="s">
        <v>1090</v>
      </c>
      <c r="L281" s="135">
        <v>43690</v>
      </c>
      <c r="M281" s="135">
        <v>43830</v>
      </c>
      <c r="N281" s="85">
        <f t="shared" si="102"/>
        <v>20</v>
      </c>
      <c r="O281" s="87" t="s">
        <v>1690</v>
      </c>
      <c r="P281" s="87">
        <v>0</v>
      </c>
      <c r="Q281" s="108">
        <f t="shared" si="91"/>
        <v>0</v>
      </c>
      <c r="R281" s="90">
        <f t="shared" si="92"/>
        <v>0</v>
      </c>
      <c r="S281" s="90">
        <f t="shared" si="93"/>
        <v>0</v>
      </c>
      <c r="T281" s="90">
        <f t="shared" si="94"/>
        <v>20</v>
      </c>
      <c r="U281" s="87"/>
      <c r="V281" s="91" t="str">
        <f t="shared" si="95"/>
        <v>VENCIDA</v>
      </c>
      <c r="W281" s="91" t="str">
        <f t="shared" si="96"/>
        <v>VENCIDO</v>
      </c>
      <c r="X281" s="128" t="s">
        <v>1048</v>
      </c>
      <c r="Y281" s="79" t="str">
        <f t="shared" si="86"/>
        <v>H48AF18</v>
      </c>
      <c r="Z281" s="92">
        <f t="shared" si="97"/>
        <v>1</v>
      </c>
      <c r="AA281" s="92" t="str">
        <f t="shared" si="87"/>
        <v>H48AF18 - 1</v>
      </c>
      <c r="AB281" s="76">
        <f t="shared" si="99"/>
        <v>1</v>
      </c>
      <c r="AC281" s="76">
        <f t="shared" si="100"/>
        <v>1</v>
      </c>
      <c r="AD281" s="76" t="str">
        <f t="shared" si="98"/>
        <v>H48AF18.</v>
      </c>
      <c r="AE281" s="76" t="str">
        <f t="shared" si="101"/>
        <v>H48AF18</v>
      </c>
      <c r="AF281" s="93"/>
      <c r="AG281" s="94"/>
      <c r="AH281" s="95"/>
    </row>
    <row r="282" spans="1:34" s="10" customFormat="1" ht="350.1" customHeight="1" x14ac:dyDescent="0.2">
      <c r="A282" s="79" t="str">
        <f>IF(ISBLANK(D282),"",COUNTA($D$2:D282))</f>
        <v/>
      </c>
      <c r="B282" s="80">
        <f t="shared" si="103"/>
        <v>281</v>
      </c>
      <c r="C282" s="87"/>
      <c r="D282" s="87"/>
      <c r="E282" s="87" t="s">
        <v>1073</v>
      </c>
      <c r="F282" s="101" t="s">
        <v>1348</v>
      </c>
      <c r="G282" s="101" t="s">
        <v>1091</v>
      </c>
      <c r="H282" s="131" t="s">
        <v>1092</v>
      </c>
      <c r="I282" s="131" t="s">
        <v>1093</v>
      </c>
      <c r="J282" s="134" t="s">
        <v>10</v>
      </c>
      <c r="K282" s="138" t="s">
        <v>1090</v>
      </c>
      <c r="L282" s="135">
        <v>43690</v>
      </c>
      <c r="M282" s="135">
        <v>43830</v>
      </c>
      <c r="N282" s="85">
        <f t="shared" si="102"/>
        <v>20</v>
      </c>
      <c r="O282" s="87" t="s">
        <v>1690</v>
      </c>
      <c r="P282" s="87">
        <v>0</v>
      </c>
      <c r="Q282" s="108">
        <f t="shared" si="91"/>
        <v>0</v>
      </c>
      <c r="R282" s="90">
        <f t="shared" si="92"/>
        <v>0</v>
      </c>
      <c r="S282" s="90">
        <f t="shared" si="93"/>
        <v>0</v>
      </c>
      <c r="T282" s="90">
        <f t="shared" si="94"/>
        <v>20</v>
      </c>
      <c r="U282" s="87"/>
      <c r="V282" s="91" t="str">
        <f t="shared" si="95"/>
        <v>VENCIDA</v>
      </c>
      <c r="W282" s="91" t="str">
        <f t="shared" si="96"/>
        <v/>
      </c>
      <c r="X282" s="128" t="s">
        <v>1048</v>
      </c>
      <c r="Y282" s="79" t="str">
        <f t="shared" si="86"/>
        <v>H48AF18</v>
      </c>
      <c r="Z282" s="92">
        <f t="shared" si="97"/>
        <v>2</v>
      </c>
      <c r="AA282" s="92" t="str">
        <f t="shared" si="87"/>
        <v>H48AF18 - 2</v>
      </c>
      <c r="AB282" s="76">
        <f t="shared" si="99"/>
        <v>1</v>
      </c>
      <c r="AC282" s="76">
        <f t="shared" si="100"/>
        <v>1</v>
      </c>
      <c r="AD282" s="76" t="str">
        <f t="shared" si="98"/>
        <v>H48AF18.</v>
      </c>
      <c r="AE282" s="76" t="str">
        <f t="shared" si="101"/>
        <v>H48AF18</v>
      </c>
      <c r="AF282" s="93"/>
      <c r="AG282" s="94"/>
      <c r="AH282" s="95"/>
    </row>
    <row r="283" spans="1:34" s="10" customFormat="1" ht="350.1" customHeight="1" x14ac:dyDescent="0.2">
      <c r="A283" s="79">
        <f>IF(ISBLANK(D283),"",COUNTA($D$2:D283))</f>
        <v>215</v>
      </c>
      <c r="B283" s="80">
        <f t="shared" si="103"/>
        <v>282</v>
      </c>
      <c r="C283" s="87"/>
      <c r="D283" s="87" t="s">
        <v>800</v>
      </c>
      <c r="E283" s="87" t="s">
        <v>1073</v>
      </c>
      <c r="F283" s="101" t="s">
        <v>1349</v>
      </c>
      <c r="G283" s="101" t="s">
        <v>1094</v>
      </c>
      <c r="H283" s="101" t="s">
        <v>1228</v>
      </c>
      <c r="I283" s="101" t="s">
        <v>1095</v>
      </c>
      <c r="J283" s="101" t="s">
        <v>1227</v>
      </c>
      <c r="K283" s="100">
        <v>2</v>
      </c>
      <c r="L283" s="122">
        <v>43690</v>
      </c>
      <c r="M283" s="122">
        <v>44055</v>
      </c>
      <c r="N283" s="85">
        <f t="shared" si="102"/>
        <v>52.142857142857146</v>
      </c>
      <c r="O283" s="100" t="s">
        <v>1720</v>
      </c>
      <c r="P283" s="87">
        <v>2</v>
      </c>
      <c r="Q283" s="108">
        <f t="shared" si="91"/>
        <v>100</v>
      </c>
      <c r="R283" s="90">
        <f t="shared" si="92"/>
        <v>52.142857142857146</v>
      </c>
      <c r="S283" s="90">
        <f t="shared" si="93"/>
        <v>52.142857142857146</v>
      </c>
      <c r="T283" s="90">
        <f t="shared" si="94"/>
        <v>52.142857142857146</v>
      </c>
      <c r="U283" s="87"/>
      <c r="V283" s="91" t="str">
        <f t="shared" si="95"/>
        <v>CUMPLIDA</v>
      </c>
      <c r="W283" s="91" t="str">
        <f t="shared" si="96"/>
        <v>CUMPLIDO</v>
      </c>
      <c r="X283" s="128" t="s">
        <v>1048</v>
      </c>
      <c r="Y283" s="79" t="str">
        <f t="shared" si="86"/>
        <v>H50AF18</v>
      </c>
      <c r="Z283" s="92">
        <f t="shared" si="97"/>
        <v>1</v>
      </c>
      <c r="AA283" s="92" t="str">
        <f t="shared" si="87"/>
        <v>H50AF18 - 1</v>
      </c>
      <c r="AB283" s="76">
        <f t="shared" si="99"/>
        <v>5</v>
      </c>
      <c r="AC283" s="76">
        <f t="shared" si="100"/>
        <v>5</v>
      </c>
      <c r="AD283" s="76" t="str">
        <f t="shared" si="98"/>
        <v>H50AF18.</v>
      </c>
      <c r="AE283" s="76" t="str">
        <f t="shared" si="101"/>
        <v>H50AF18</v>
      </c>
      <c r="AF283" s="93"/>
      <c r="AG283" s="94"/>
      <c r="AH283" s="95"/>
    </row>
    <row r="284" spans="1:34" s="10" customFormat="1" ht="350.1" customHeight="1" x14ac:dyDescent="0.2">
      <c r="A284" s="79" t="str">
        <f>IF(ISBLANK(D284),"",COUNTA($D$2:D284))</f>
        <v/>
      </c>
      <c r="B284" s="80">
        <f t="shared" si="103"/>
        <v>283</v>
      </c>
      <c r="C284" s="87"/>
      <c r="D284" s="87"/>
      <c r="E284" s="87" t="s">
        <v>1073</v>
      </c>
      <c r="F284" s="101" t="s">
        <v>1350</v>
      </c>
      <c r="G284" s="101" t="s">
        <v>1094</v>
      </c>
      <c r="H284" s="101" t="s">
        <v>1096</v>
      </c>
      <c r="I284" s="101" t="s">
        <v>1097</v>
      </c>
      <c r="J284" s="100" t="s">
        <v>1098</v>
      </c>
      <c r="K284" s="100">
        <v>40</v>
      </c>
      <c r="L284" s="122">
        <v>43690</v>
      </c>
      <c r="M284" s="122">
        <v>44012</v>
      </c>
      <c r="N284" s="85">
        <f t="shared" si="102"/>
        <v>46</v>
      </c>
      <c r="O284" s="100" t="s">
        <v>1720</v>
      </c>
      <c r="P284" s="100">
        <v>40</v>
      </c>
      <c r="Q284" s="139">
        <f t="shared" si="91"/>
        <v>100</v>
      </c>
      <c r="R284" s="90">
        <f t="shared" si="92"/>
        <v>46</v>
      </c>
      <c r="S284" s="90">
        <f t="shared" si="93"/>
        <v>46</v>
      </c>
      <c r="T284" s="90">
        <f t="shared" si="94"/>
        <v>46</v>
      </c>
      <c r="U284" s="87"/>
      <c r="V284" s="91" t="str">
        <f t="shared" si="95"/>
        <v>CUMPLIDA</v>
      </c>
      <c r="W284" s="91" t="str">
        <f t="shared" si="96"/>
        <v/>
      </c>
      <c r="X284" s="128" t="s">
        <v>1048</v>
      </c>
      <c r="Y284" s="79" t="str">
        <f t="shared" si="86"/>
        <v>H50AF18</v>
      </c>
      <c r="Z284" s="92">
        <f t="shared" si="97"/>
        <v>2</v>
      </c>
      <c r="AA284" s="92" t="str">
        <f t="shared" si="87"/>
        <v>H50AF18 - 2</v>
      </c>
      <c r="AB284" s="76">
        <f t="shared" si="99"/>
        <v>5</v>
      </c>
      <c r="AC284" s="76">
        <f t="shared" si="100"/>
        <v>5</v>
      </c>
      <c r="AD284" s="76" t="str">
        <f t="shared" si="98"/>
        <v>H50AF18.</v>
      </c>
      <c r="AE284" s="76" t="str">
        <f t="shared" si="101"/>
        <v>H50AF18</v>
      </c>
      <c r="AF284" s="93"/>
      <c r="AG284" s="94"/>
      <c r="AH284" s="95"/>
    </row>
    <row r="285" spans="1:34" s="10" customFormat="1" ht="350.1" customHeight="1" x14ac:dyDescent="0.2">
      <c r="A285" s="79">
        <f>IF(ISBLANK(D285),"",COUNTA($D$2:D285))</f>
        <v>216</v>
      </c>
      <c r="B285" s="80">
        <f t="shared" si="103"/>
        <v>284</v>
      </c>
      <c r="C285" s="87"/>
      <c r="D285" s="87" t="s">
        <v>1060</v>
      </c>
      <c r="E285" s="87" t="s">
        <v>1073</v>
      </c>
      <c r="F285" s="101" t="s">
        <v>1351</v>
      </c>
      <c r="G285" s="101" t="s">
        <v>1099</v>
      </c>
      <c r="H285" s="101" t="s">
        <v>1228</v>
      </c>
      <c r="I285" s="101" t="s">
        <v>1095</v>
      </c>
      <c r="J285" s="101" t="s">
        <v>1227</v>
      </c>
      <c r="K285" s="100">
        <v>2</v>
      </c>
      <c r="L285" s="122">
        <v>43690</v>
      </c>
      <c r="M285" s="122">
        <v>44055</v>
      </c>
      <c r="N285" s="85">
        <f t="shared" si="102"/>
        <v>52.142857142857146</v>
      </c>
      <c r="O285" s="100" t="s">
        <v>1720</v>
      </c>
      <c r="P285" s="87">
        <v>2</v>
      </c>
      <c r="Q285" s="108">
        <f t="shared" si="91"/>
        <v>100</v>
      </c>
      <c r="R285" s="90">
        <f t="shared" si="92"/>
        <v>52.142857142857146</v>
      </c>
      <c r="S285" s="90">
        <f t="shared" si="93"/>
        <v>52.142857142857146</v>
      </c>
      <c r="T285" s="90">
        <f t="shared" si="94"/>
        <v>52.142857142857146</v>
      </c>
      <c r="U285" s="87"/>
      <c r="V285" s="91" t="str">
        <f t="shared" si="95"/>
        <v>CUMPLIDA</v>
      </c>
      <c r="W285" s="91" t="str">
        <f t="shared" si="96"/>
        <v>CUMPLIDO</v>
      </c>
      <c r="X285" s="128" t="s">
        <v>1048</v>
      </c>
      <c r="Y285" s="79" t="str">
        <f t="shared" si="86"/>
        <v>H51AF18</v>
      </c>
      <c r="Z285" s="92">
        <f t="shared" si="97"/>
        <v>1</v>
      </c>
      <c r="AA285" s="92" t="str">
        <f t="shared" si="87"/>
        <v>H51AF18 - 1</v>
      </c>
      <c r="AB285" s="76">
        <f t="shared" si="99"/>
        <v>5</v>
      </c>
      <c r="AC285" s="76">
        <f t="shared" si="100"/>
        <v>5</v>
      </c>
      <c r="AD285" s="76" t="str">
        <f t="shared" si="98"/>
        <v>H51AF18.</v>
      </c>
      <c r="AE285" s="76" t="str">
        <f t="shared" si="101"/>
        <v>H51AF18</v>
      </c>
      <c r="AF285" s="93"/>
      <c r="AG285" s="94"/>
      <c r="AH285" s="95"/>
    </row>
    <row r="286" spans="1:34" s="10" customFormat="1" ht="350.1" customHeight="1" x14ac:dyDescent="0.2">
      <c r="A286" s="79">
        <f>IF(ISBLANK(D286),"",COUNTA($D$2:D286))</f>
        <v>217</v>
      </c>
      <c r="B286" s="80">
        <f t="shared" si="103"/>
        <v>285</v>
      </c>
      <c r="C286" s="87"/>
      <c r="D286" s="87" t="s">
        <v>711</v>
      </c>
      <c r="E286" s="87" t="s">
        <v>1073</v>
      </c>
      <c r="F286" s="101" t="s">
        <v>1352</v>
      </c>
      <c r="G286" s="101" t="s">
        <v>1100</v>
      </c>
      <c r="H286" s="101" t="s">
        <v>1101</v>
      </c>
      <c r="I286" s="101" t="s">
        <v>1102</v>
      </c>
      <c r="J286" s="101" t="s">
        <v>1103</v>
      </c>
      <c r="K286" s="100">
        <v>1</v>
      </c>
      <c r="L286" s="122">
        <v>43690</v>
      </c>
      <c r="M286" s="122">
        <v>44012</v>
      </c>
      <c r="N286" s="85">
        <f t="shared" si="102"/>
        <v>46</v>
      </c>
      <c r="O286" s="100" t="s">
        <v>1720</v>
      </c>
      <c r="P286" s="87">
        <v>1</v>
      </c>
      <c r="Q286" s="108">
        <f t="shared" si="91"/>
        <v>100</v>
      </c>
      <c r="R286" s="90">
        <f t="shared" si="92"/>
        <v>46</v>
      </c>
      <c r="S286" s="90">
        <f t="shared" si="93"/>
        <v>46</v>
      </c>
      <c r="T286" s="90">
        <f t="shared" si="94"/>
        <v>46</v>
      </c>
      <c r="U286" s="87"/>
      <c r="V286" s="91" t="str">
        <f t="shared" si="95"/>
        <v>CUMPLIDA</v>
      </c>
      <c r="W286" s="91" t="str">
        <f t="shared" si="96"/>
        <v>CUMPLIDO</v>
      </c>
      <c r="X286" s="128" t="s">
        <v>1048</v>
      </c>
      <c r="Y286" s="79" t="str">
        <f t="shared" si="86"/>
        <v>H52AF18</v>
      </c>
      <c r="Z286" s="92">
        <f t="shared" si="97"/>
        <v>1</v>
      </c>
      <c r="AA286" s="92" t="str">
        <f t="shared" si="87"/>
        <v>H52AF18 - 1</v>
      </c>
      <c r="AB286" s="76">
        <f t="shared" si="99"/>
        <v>5</v>
      </c>
      <c r="AC286" s="76">
        <f t="shared" si="100"/>
        <v>5</v>
      </c>
      <c r="AD286" s="76" t="str">
        <f t="shared" si="98"/>
        <v>H52AF18.</v>
      </c>
      <c r="AE286" s="76" t="str">
        <f t="shared" si="101"/>
        <v>H52AF18</v>
      </c>
      <c r="AF286" s="93"/>
      <c r="AG286" s="94"/>
      <c r="AH286" s="95"/>
    </row>
    <row r="287" spans="1:34" s="10" customFormat="1" ht="350.1" customHeight="1" x14ac:dyDescent="0.2">
      <c r="A287" s="79">
        <f>IF(ISBLANK(D287),"",COUNTA($D$2:D287))</f>
        <v>218</v>
      </c>
      <c r="B287" s="80">
        <f t="shared" si="103"/>
        <v>286</v>
      </c>
      <c r="C287" s="87"/>
      <c r="D287" s="87" t="s">
        <v>710</v>
      </c>
      <c r="E287" s="87" t="s">
        <v>1073</v>
      </c>
      <c r="F287" s="105" t="s">
        <v>1353</v>
      </c>
      <c r="G287" s="105" t="s">
        <v>1104</v>
      </c>
      <c r="H287" s="140" t="s">
        <v>1105</v>
      </c>
      <c r="I287" s="105" t="s">
        <v>1534</v>
      </c>
      <c r="J287" s="105" t="s">
        <v>1535</v>
      </c>
      <c r="K287" s="87">
        <v>1</v>
      </c>
      <c r="L287" s="120">
        <v>43690</v>
      </c>
      <c r="M287" s="120">
        <v>43830</v>
      </c>
      <c r="N287" s="85">
        <f t="shared" si="102"/>
        <v>20</v>
      </c>
      <c r="O287" s="87" t="s">
        <v>1695</v>
      </c>
      <c r="P287" s="87">
        <v>0</v>
      </c>
      <c r="Q287" s="108">
        <f t="shared" si="91"/>
        <v>0</v>
      </c>
      <c r="R287" s="90">
        <f t="shared" si="92"/>
        <v>0</v>
      </c>
      <c r="S287" s="90">
        <f t="shared" si="93"/>
        <v>0</v>
      </c>
      <c r="T287" s="90">
        <f t="shared" si="94"/>
        <v>20</v>
      </c>
      <c r="U287" s="87"/>
      <c r="V287" s="91" t="str">
        <f t="shared" si="95"/>
        <v>VENCIDA</v>
      </c>
      <c r="W287" s="91" t="str">
        <f t="shared" si="96"/>
        <v>VENCIDO</v>
      </c>
      <c r="X287" s="128" t="s">
        <v>1048</v>
      </c>
      <c r="Y287" s="79" t="str">
        <f t="shared" si="86"/>
        <v>H53AF18</v>
      </c>
      <c r="Z287" s="92">
        <f t="shared" si="97"/>
        <v>1</v>
      </c>
      <c r="AA287" s="92" t="str">
        <f t="shared" si="87"/>
        <v>H53AF18 - 1</v>
      </c>
      <c r="AB287" s="76">
        <f t="shared" si="99"/>
        <v>1</v>
      </c>
      <c r="AC287" s="76">
        <f t="shared" si="100"/>
        <v>1</v>
      </c>
      <c r="AD287" s="76" t="str">
        <f t="shared" si="98"/>
        <v>H53AF18.</v>
      </c>
      <c r="AE287" s="76" t="str">
        <f t="shared" si="101"/>
        <v>H53AF18</v>
      </c>
      <c r="AF287" s="93"/>
      <c r="AG287" s="94"/>
      <c r="AH287" s="95"/>
    </row>
    <row r="288" spans="1:34" s="10" customFormat="1" ht="350.1" customHeight="1" x14ac:dyDescent="0.2">
      <c r="A288" s="79">
        <f>IF(ISBLANK(D288),"",COUNTA($D$2:D288))</f>
        <v>219</v>
      </c>
      <c r="B288" s="80">
        <f t="shared" si="103"/>
        <v>287</v>
      </c>
      <c r="C288" s="87"/>
      <c r="D288" s="87" t="s">
        <v>710</v>
      </c>
      <c r="E288" s="87" t="s">
        <v>1073</v>
      </c>
      <c r="F288" s="105" t="s">
        <v>1354</v>
      </c>
      <c r="G288" s="105" t="s">
        <v>1106</v>
      </c>
      <c r="H288" s="131" t="s">
        <v>1968</v>
      </c>
      <c r="I288" s="131" t="s">
        <v>1536</v>
      </c>
      <c r="J288" s="131" t="s">
        <v>1537</v>
      </c>
      <c r="K288" s="134">
        <v>1</v>
      </c>
      <c r="L288" s="135">
        <v>43690</v>
      </c>
      <c r="M288" s="135">
        <v>43830</v>
      </c>
      <c r="N288" s="85">
        <f t="shared" si="102"/>
        <v>20</v>
      </c>
      <c r="O288" s="87" t="s">
        <v>1690</v>
      </c>
      <c r="P288" s="100">
        <v>0.7</v>
      </c>
      <c r="Q288" s="108">
        <f t="shared" si="91"/>
        <v>70</v>
      </c>
      <c r="R288" s="90">
        <f t="shared" si="92"/>
        <v>14</v>
      </c>
      <c r="S288" s="90">
        <f t="shared" si="93"/>
        <v>14</v>
      </c>
      <c r="T288" s="90">
        <f t="shared" si="94"/>
        <v>20</v>
      </c>
      <c r="U288" s="87" t="s">
        <v>1527</v>
      </c>
      <c r="V288" s="91" t="str">
        <f t="shared" si="95"/>
        <v>VENCIDA</v>
      </c>
      <c r="W288" s="91" t="str">
        <f t="shared" si="96"/>
        <v>VENCIDO</v>
      </c>
      <c r="X288" s="128" t="s">
        <v>1048</v>
      </c>
      <c r="Y288" s="79" t="str">
        <f t="shared" si="86"/>
        <v xml:space="preserve">
H54AF18</v>
      </c>
      <c r="Z288" s="92">
        <f t="shared" si="97"/>
        <v>1</v>
      </c>
      <c r="AA288" s="92" t="str">
        <f t="shared" si="87"/>
        <v xml:space="preserve">
H54AF18 - 1</v>
      </c>
      <c r="AB288" s="76">
        <f t="shared" si="99"/>
        <v>1</v>
      </c>
      <c r="AC288" s="76">
        <f t="shared" si="100"/>
        <v>1</v>
      </c>
      <c r="AD288" s="76" t="str">
        <f t="shared" si="98"/>
        <v xml:space="preserve">
H54AF18.</v>
      </c>
      <c r="AE288" s="76" t="str">
        <f t="shared" si="101"/>
        <v xml:space="preserve">
H54AF18</v>
      </c>
      <c r="AF288" s="93"/>
      <c r="AG288" s="94"/>
      <c r="AH288" s="95"/>
    </row>
    <row r="289" spans="1:34" s="10" customFormat="1" ht="350.1" customHeight="1" x14ac:dyDescent="0.2">
      <c r="A289" s="79">
        <f>IF(ISBLANK(D289),"",COUNTA($D$2:D289))</f>
        <v>220</v>
      </c>
      <c r="B289" s="80">
        <f t="shared" si="103"/>
        <v>288</v>
      </c>
      <c r="C289" s="87"/>
      <c r="D289" s="87" t="s">
        <v>1324</v>
      </c>
      <c r="E289" s="87" t="s">
        <v>1073</v>
      </c>
      <c r="F289" s="105" t="s">
        <v>1355</v>
      </c>
      <c r="G289" s="105" t="s">
        <v>1107</v>
      </c>
      <c r="H289" s="131" t="s">
        <v>1967</v>
      </c>
      <c r="I289" s="131" t="s">
        <v>1113</v>
      </c>
      <c r="J289" s="131" t="s">
        <v>1538</v>
      </c>
      <c r="K289" s="134">
        <v>1</v>
      </c>
      <c r="L289" s="135">
        <v>43690</v>
      </c>
      <c r="M289" s="135">
        <v>43830</v>
      </c>
      <c r="N289" s="85">
        <f t="shared" si="102"/>
        <v>20</v>
      </c>
      <c r="O289" s="87" t="s">
        <v>1690</v>
      </c>
      <c r="P289" s="87">
        <v>0.3</v>
      </c>
      <c r="Q289" s="108">
        <f t="shared" si="91"/>
        <v>30</v>
      </c>
      <c r="R289" s="90">
        <f t="shared" si="92"/>
        <v>6</v>
      </c>
      <c r="S289" s="90">
        <f t="shared" si="93"/>
        <v>6</v>
      </c>
      <c r="T289" s="90">
        <f t="shared" si="94"/>
        <v>20</v>
      </c>
      <c r="U289" s="87" t="s">
        <v>1527</v>
      </c>
      <c r="V289" s="91" t="str">
        <f t="shared" si="95"/>
        <v>VENCIDA</v>
      </c>
      <c r="W289" s="91" t="str">
        <f t="shared" si="96"/>
        <v>VENCIDO</v>
      </c>
      <c r="X289" s="128" t="s">
        <v>1048</v>
      </c>
      <c r="Y289" s="79" t="str">
        <f t="shared" si="86"/>
        <v>H55AF18</v>
      </c>
      <c r="Z289" s="92">
        <f t="shared" si="97"/>
        <v>1</v>
      </c>
      <c r="AA289" s="92" t="str">
        <f t="shared" si="87"/>
        <v>H55AF18 - 1</v>
      </c>
      <c r="AB289" s="76">
        <f t="shared" si="99"/>
        <v>1</v>
      </c>
      <c r="AC289" s="76">
        <f t="shared" si="100"/>
        <v>1</v>
      </c>
      <c r="AD289" s="76" t="str">
        <f t="shared" si="98"/>
        <v>H55AF18.</v>
      </c>
      <c r="AE289" s="76" t="str">
        <f t="shared" si="101"/>
        <v>H55AF18</v>
      </c>
      <c r="AF289" s="93"/>
      <c r="AG289" s="94"/>
      <c r="AH289" s="95"/>
    </row>
    <row r="290" spans="1:34" s="10" customFormat="1" ht="350.1" customHeight="1" x14ac:dyDescent="0.2">
      <c r="A290" s="79">
        <f>IF(ISBLANK(D290),"",COUNTA($D$2:D290))</f>
        <v>221</v>
      </c>
      <c r="B290" s="80">
        <f t="shared" si="103"/>
        <v>289</v>
      </c>
      <c r="C290" s="87"/>
      <c r="D290" s="87" t="s">
        <v>711</v>
      </c>
      <c r="E290" s="87" t="s">
        <v>1073</v>
      </c>
      <c r="F290" s="101" t="s">
        <v>1356</v>
      </c>
      <c r="G290" s="101" t="s">
        <v>1108</v>
      </c>
      <c r="H290" s="101" t="s">
        <v>1109</v>
      </c>
      <c r="I290" s="101" t="s">
        <v>1110</v>
      </c>
      <c r="J290" s="101" t="s">
        <v>1111</v>
      </c>
      <c r="K290" s="100">
        <v>1</v>
      </c>
      <c r="L290" s="122">
        <v>43690</v>
      </c>
      <c r="M290" s="122">
        <v>43753</v>
      </c>
      <c r="N290" s="85">
        <f t="shared" si="102"/>
        <v>9</v>
      </c>
      <c r="O290" s="100" t="s">
        <v>439</v>
      </c>
      <c r="P290" s="100">
        <v>1</v>
      </c>
      <c r="Q290" s="108">
        <f t="shared" si="91"/>
        <v>100</v>
      </c>
      <c r="R290" s="90">
        <f t="shared" si="92"/>
        <v>9</v>
      </c>
      <c r="S290" s="90">
        <f t="shared" si="93"/>
        <v>9</v>
      </c>
      <c r="T290" s="90">
        <f t="shared" si="94"/>
        <v>9</v>
      </c>
      <c r="U290" s="87"/>
      <c r="V290" s="91" t="str">
        <f t="shared" si="95"/>
        <v>CUMPLIDA</v>
      </c>
      <c r="W290" s="91" t="str">
        <f t="shared" si="96"/>
        <v>CUMPLIDO</v>
      </c>
      <c r="X290" s="128" t="s">
        <v>1048</v>
      </c>
      <c r="Y290" s="79" t="str">
        <f t="shared" si="86"/>
        <v>H57AF18</v>
      </c>
      <c r="Z290" s="92">
        <f t="shared" si="97"/>
        <v>1</v>
      </c>
      <c r="AA290" s="92" t="str">
        <f t="shared" si="87"/>
        <v>H57AF18 - 1</v>
      </c>
      <c r="AB290" s="76">
        <f t="shared" si="99"/>
        <v>5</v>
      </c>
      <c r="AC290" s="76">
        <f t="shared" si="100"/>
        <v>5</v>
      </c>
      <c r="AD290" s="76" t="str">
        <f t="shared" si="98"/>
        <v>H57AF18.</v>
      </c>
      <c r="AE290" s="76" t="str">
        <f t="shared" si="101"/>
        <v>H57AF18</v>
      </c>
      <c r="AF290" s="93"/>
      <c r="AG290" s="94"/>
      <c r="AH290" s="95"/>
    </row>
    <row r="291" spans="1:34" s="10" customFormat="1" ht="350.1" customHeight="1" x14ac:dyDescent="0.2">
      <c r="A291" s="79">
        <f>IF(ISBLANK(D291),"",COUNTA($D$2:D291))</f>
        <v>222</v>
      </c>
      <c r="B291" s="80">
        <f t="shared" si="103"/>
        <v>290</v>
      </c>
      <c r="C291" s="87"/>
      <c r="D291" s="87" t="s">
        <v>1020</v>
      </c>
      <c r="E291" s="87" t="s">
        <v>967</v>
      </c>
      <c r="F291" s="101" t="s">
        <v>1038</v>
      </c>
      <c r="G291" s="101" t="s">
        <v>1022</v>
      </c>
      <c r="H291" s="105" t="s">
        <v>1023</v>
      </c>
      <c r="I291" s="105" t="s">
        <v>1024</v>
      </c>
      <c r="J291" s="87" t="s">
        <v>922</v>
      </c>
      <c r="K291" s="87">
        <v>1</v>
      </c>
      <c r="L291" s="120">
        <v>43480</v>
      </c>
      <c r="M291" s="120">
        <v>43524</v>
      </c>
      <c r="N291" s="85">
        <f t="shared" si="102"/>
        <v>6.2857142857142856</v>
      </c>
      <c r="O291" s="87" t="s">
        <v>439</v>
      </c>
      <c r="P291" s="87">
        <v>0.4</v>
      </c>
      <c r="Q291" s="108">
        <f t="shared" si="91"/>
        <v>40</v>
      </c>
      <c r="R291" s="90">
        <f t="shared" si="92"/>
        <v>2.5142857142857142</v>
      </c>
      <c r="S291" s="90">
        <f t="shared" si="93"/>
        <v>2.5142857142857142</v>
      </c>
      <c r="T291" s="90">
        <f t="shared" si="94"/>
        <v>6.2857142857142856</v>
      </c>
      <c r="U291" s="87"/>
      <c r="V291" s="91" t="str">
        <f t="shared" si="95"/>
        <v>VENCIDA</v>
      </c>
      <c r="W291" s="91" t="str">
        <f t="shared" si="96"/>
        <v>VENCIDO</v>
      </c>
      <c r="X291" s="128" t="s">
        <v>1037</v>
      </c>
      <c r="Y291" s="79" t="str">
        <f t="shared" si="86"/>
        <v>H1APCSMF18</v>
      </c>
      <c r="Z291" s="92">
        <f t="shared" si="97"/>
        <v>1</v>
      </c>
      <c r="AA291" s="92" t="str">
        <f t="shared" si="87"/>
        <v>H1APCSMF18 - 1</v>
      </c>
      <c r="AB291" s="76">
        <f t="shared" si="99"/>
        <v>1</v>
      </c>
      <c r="AC291" s="76">
        <f t="shared" si="100"/>
        <v>1</v>
      </c>
      <c r="AD291" s="76" t="str">
        <f t="shared" si="98"/>
        <v>H1APCSMF18.</v>
      </c>
      <c r="AE291" s="76" t="str">
        <f t="shared" si="101"/>
        <v>H1APCSMF18</v>
      </c>
      <c r="AF291" s="93"/>
      <c r="AG291" s="94"/>
      <c r="AH291" s="95"/>
    </row>
    <row r="292" spans="1:34" s="10" customFormat="1" ht="350.1" customHeight="1" x14ac:dyDescent="0.2">
      <c r="A292" s="79">
        <f>IF(ISBLANK(D292),"",COUNTA($D$2:D292))</f>
        <v>223</v>
      </c>
      <c r="B292" s="80">
        <f t="shared" si="103"/>
        <v>291</v>
      </c>
      <c r="C292" s="87"/>
      <c r="D292" s="87" t="s">
        <v>1021</v>
      </c>
      <c r="E292" s="87" t="s">
        <v>967</v>
      </c>
      <c r="F292" s="101" t="s">
        <v>1039</v>
      </c>
      <c r="G292" s="101" t="s">
        <v>1025</v>
      </c>
      <c r="H292" s="105" t="s">
        <v>1026</v>
      </c>
      <c r="I292" s="105" t="s">
        <v>917</v>
      </c>
      <c r="J292" s="87" t="s">
        <v>922</v>
      </c>
      <c r="K292" s="87">
        <v>1</v>
      </c>
      <c r="L292" s="120">
        <v>43480</v>
      </c>
      <c r="M292" s="120">
        <v>43524</v>
      </c>
      <c r="N292" s="85">
        <f t="shared" si="102"/>
        <v>6.2857142857142856</v>
      </c>
      <c r="O292" s="87" t="s">
        <v>439</v>
      </c>
      <c r="P292" s="87">
        <v>0.4</v>
      </c>
      <c r="Q292" s="108">
        <f t="shared" si="91"/>
        <v>40</v>
      </c>
      <c r="R292" s="90">
        <f t="shared" si="92"/>
        <v>2.5142857142857142</v>
      </c>
      <c r="S292" s="90">
        <f t="shared" si="93"/>
        <v>2.5142857142857142</v>
      </c>
      <c r="T292" s="90">
        <f t="shared" si="94"/>
        <v>6.2857142857142856</v>
      </c>
      <c r="U292" s="87"/>
      <c r="V292" s="91" t="str">
        <f t="shared" si="95"/>
        <v>VENCIDA</v>
      </c>
      <c r="W292" s="91" t="str">
        <f t="shared" si="96"/>
        <v>VENCIDO</v>
      </c>
      <c r="X292" s="128" t="s">
        <v>1037</v>
      </c>
      <c r="Y292" s="79" t="str">
        <f t="shared" si="86"/>
        <v>H2APCSMF18</v>
      </c>
      <c r="Z292" s="92">
        <f t="shared" si="97"/>
        <v>1</v>
      </c>
      <c r="AA292" s="92" t="str">
        <f t="shared" si="87"/>
        <v>H2APCSMF18 - 1</v>
      </c>
      <c r="AB292" s="76">
        <f t="shared" si="99"/>
        <v>1</v>
      </c>
      <c r="AC292" s="76">
        <f t="shared" si="100"/>
        <v>1</v>
      </c>
      <c r="AD292" s="76" t="str">
        <f t="shared" si="98"/>
        <v>H2APCSMF18.</v>
      </c>
      <c r="AE292" s="76" t="str">
        <f t="shared" si="101"/>
        <v>H2APCSMF18</v>
      </c>
      <c r="AF292" s="93"/>
      <c r="AG292" s="94"/>
      <c r="AH292" s="95"/>
    </row>
    <row r="293" spans="1:34" s="10" customFormat="1" ht="350.1" customHeight="1" x14ac:dyDescent="0.2">
      <c r="A293" s="79">
        <f>IF(ISBLANK(D293),"",COUNTA($D$2:D293))</f>
        <v>224</v>
      </c>
      <c r="B293" s="80">
        <f t="shared" si="103"/>
        <v>292</v>
      </c>
      <c r="C293" s="87"/>
      <c r="D293" s="87" t="s">
        <v>711</v>
      </c>
      <c r="E293" s="87" t="s">
        <v>1034</v>
      </c>
      <c r="F293" s="101" t="s">
        <v>1040</v>
      </c>
      <c r="G293" s="101" t="s">
        <v>1027</v>
      </c>
      <c r="H293" s="105" t="s">
        <v>1028</v>
      </c>
      <c r="I293" s="105" t="s">
        <v>1029</v>
      </c>
      <c r="J293" s="87" t="s">
        <v>1030</v>
      </c>
      <c r="K293" s="87">
        <v>1</v>
      </c>
      <c r="L293" s="120">
        <v>43480</v>
      </c>
      <c r="M293" s="120">
        <v>43524</v>
      </c>
      <c r="N293" s="85">
        <f t="shared" si="102"/>
        <v>6.2857142857142856</v>
      </c>
      <c r="O293" s="87" t="s">
        <v>439</v>
      </c>
      <c r="P293" s="87">
        <v>1</v>
      </c>
      <c r="Q293" s="108">
        <f t="shared" si="91"/>
        <v>100</v>
      </c>
      <c r="R293" s="90">
        <f t="shared" si="92"/>
        <v>6.2857142857142856</v>
      </c>
      <c r="S293" s="90">
        <f t="shared" si="93"/>
        <v>6.2857142857142856</v>
      </c>
      <c r="T293" s="90">
        <f t="shared" si="94"/>
        <v>6.2857142857142856</v>
      </c>
      <c r="U293" s="87"/>
      <c r="V293" s="91" t="str">
        <f t="shared" si="95"/>
        <v>CUMPLIDA</v>
      </c>
      <c r="W293" s="91" t="str">
        <f t="shared" si="96"/>
        <v>CUMPLIDO</v>
      </c>
      <c r="X293" s="128" t="s">
        <v>1037</v>
      </c>
      <c r="Y293" s="79" t="str">
        <f t="shared" si="86"/>
        <v>H5APCSMF18</v>
      </c>
      <c r="Z293" s="92">
        <f t="shared" si="97"/>
        <v>1</v>
      </c>
      <c r="AA293" s="92" t="str">
        <f t="shared" si="87"/>
        <v>H5APCSMF18 - 1</v>
      </c>
      <c r="AB293" s="76">
        <f t="shared" si="99"/>
        <v>5</v>
      </c>
      <c r="AC293" s="76">
        <f t="shared" si="100"/>
        <v>5</v>
      </c>
      <c r="AD293" s="76" t="str">
        <f t="shared" si="98"/>
        <v>H5APCSMF18.</v>
      </c>
      <c r="AE293" s="76" t="str">
        <f t="shared" si="101"/>
        <v>H5APCSMF18</v>
      </c>
      <c r="AF293" s="93"/>
      <c r="AG293" s="94"/>
      <c r="AH293" s="95"/>
    </row>
    <row r="294" spans="1:34" s="10" customFormat="1" ht="350.1" customHeight="1" x14ac:dyDescent="0.2">
      <c r="A294" s="79">
        <f>IF(ISBLANK(D294),"",COUNTA($D$2:D294))</f>
        <v>225</v>
      </c>
      <c r="B294" s="80">
        <f t="shared" si="103"/>
        <v>293</v>
      </c>
      <c r="C294" s="87"/>
      <c r="D294" s="87" t="s">
        <v>1020</v>
      </c>
      <c r="E294" s="87" t="s">
        <v>967</v>
      </c>
      <c r="F294" s="101" t="s">
        <v>1041</v>
      </c>
      <c r="G294" s="101" t="s">
        <v>1031</v>
      </c>
      <c r="H294" s="105" t="s">
        <v>1032</v>
      </c>
      <c r="I294" s="105" t="s">
        <v>1033</v>
      </c>
      <c r="J294" s="87" t="s">
        <v>922</v>
      </c>
      <c r="K294" s="87">
        <v>1</v>
      </c>
      <c r="L294" s="120">
        <v>43480</v>
      </c>
      <c r="M294" s="120">
        <v>43524</v>
      </c>
      <c r="N294" s="85">
        <f t="shared" si="102"/>
        <v>6.2857142857142856</v>
      </c>
      <c r="O294" s="87" t="s">
        <v>439</v>
      </c>
      <c r="P294" s="87">
        <v>0.4</v>
      </c>
      <c r="Q294" s="108">
        <f t="shared" si="91"/>
        <v>40</v>
      </c>
      <c r="R294" s="90">
        <f t="shared" si="92"/>
        <v>2.5142857142857142</v>
      </c>
      <c r="S294" s="90">
        <f t="shared" si="93"/>
        <v>2.5142857142857142</v>
      </c>
      <c r="T294" s="90">
        <f t="shared" si="94"/>
        <v>6.2857142857142856</v>
      </c>
      <c r="U294" s="87"/>
      <c r="V294" s="91" t="str">
        <f t="shared" si="95"/>
        <v>VENCIDA</v>
      </c>
      <c r="W294" s="91" t="str">
        <f t="shared" si="96"/>
        <v>VENCIDO</v>
      </c>
      <c r="X294" s="128" t="s">
        <v>1037</v>
      </c>
      <c r="Y294" s="79" t="str">
        <f t="shared" si="86"/>
        <v>H6APCSMF18</v>
      </c>
      <c r="Z294" s="92">
        <f t="shared" si="97"/>
        <v>1</v>
      </c>
      <c r="AA294" s="92" t="str">
        <f t="shared" si="87"/>
        <v>H6APCSMF18 - 1</v>
      </c>
      <c r="AB294" s="76">
        <f t="shared" si="99"/>
        <v>1</v>
      </c>
      <c r="AC294" s="76">
        <f t="shared" si="100"/>
        <v>1</v>
      </c>
      <c r="AD294" s="76" t="str">
        <f t="shared" si="98"/>
        <v>H6APCSMF18.</v>
      </c>
      <c r="AE294" s="76" t="str">
        <f t="shared" si="101"/>
        <v>H6APCSMF18</v>
      </c>
      <c r="AF294" s="93"/>
      <c r="AG294" s="94"/>
      <c r="AH294" s="95"/>
    </row>
    <row r="295" spans="1:34" s="10" customFormat="1" ht="350.1" customHeight="1" x14ac:dyDescent="0.2">
      <c r="A295" s="79">
        <f>IF(ISBLANK(D295),"",COUNTA($D$2:D295))</f>
        <v>226</v>
      </c>
      <c r="B295" s="80">
        <f t="shared" si="103"/>
        <v>294</v>
      </c>
      <c r="C295" s="87"/>
      <c r="D295" s="87" t="s">
        <v>801</v>
      </c>
      <c r="E295" s="87" t="s">
        <v>964</v>
      </c>
      <c r="F295" s="101" t="s">
        <v>866</v>
      </c>
      <c r="G295" s="101" t="s">
        <v>867</v>
      </c>
      <c r="H295" s="105" t="s">
        <v>928</v>
      </c>
      <c r="I295" s="105" t="s">
        <v>916</v>
      </c>
      <c r="J295" s="87" t="s">
        <v>929</v>
      </c>
      <c r="K295" s="87">
        <v>1</v>
      </c>
      <c r="L295" s="120">
        <v>43467</v>
      </c>
      <c r="M295" s="120">
        <v>43524</v>
      </c>
      <c r="N295" s="85">
        <f t="shared" si="102"/>
        <v>8.1428571428571423</v>
      </c>
      <c r="O295" s="87" t="s">
        <v>1696</v>
      </c>
      <c r="P295" s="87">
        <v>0</v>
      </c>
      <c r="Q295" s="108">
        <f t="shared" si="91"/>
        <v>0</v>
      </c>
      <c r="R295" s="90">
        <f t="shared" si="92"/>
        <v>0</v>
      </c>
      <c r="S295" s="90">
        <f t="shared" si="93"/>
        <v>0</v>
      </c>
      <c r="T295" s="90">
        <f t="shared" si="94"/>
        <v>8.1428571428571423</v>
      </c>
      <c r="U295" s="87"/>
      <c r="V295" s="91" t="str">
        <f t="shared" si="95"/>
        <v>VENCIDA</v>
      </c>
      <c r="W295" s="91" t="str">
        <f t="shared" si="96"/>
        <v>VENCIDO</v>
      </c>
      <c r="X295" s="141" t="s">
        <v>927</v>
      </c>
      <c r="Y295" s="79" t="str">
        <f t="shared" si="86"/>
        <v>H1ACSRT17</v>
      </c>
      <c r="Z295" s="92">
        <f t="shared" si="97"/>
        <v>1</v>
      </c>
      <c r="AA295" s="92" t="str">
        <f t="shared" si="87"/>
        <v>H1ACSRT17 - 1</v>
      </c>
      <c r="AB295" s="76">
        <f t="shared" si="99"/>
        <v>1</v>
      </c>
      <c r="AC295" s="76">
        <f t="shared" si="100"/>
        <v>1</v>
      </c>
      <c r="AD295" s="76" t="str">
        <f t="shared" si="98"/>
        <v>H1ACSRT17.</v>
      </c>
      <c r="AE295" s="76" t="str">
        <f t="shared" si="101"/>
        <v>H1ACSRT17</v>
      </c>
      <c r="AF295" s="93"/>
      <c r="AG295" s="94"/>
      <c r="AH295" s="95"/>
    </row>
    <row r="296" spans="1:34" s="10" customFormat="1" ht="350.1" customHeight="1" x14ac:dyDescent="0.2">
      <c r="A296" s="79">
        <f>IF(ISBLANK(D296),"",COUNTA($D$2:D296))</f>
        <v>227</v>
      </c>
      <c r="B296" s="80">
        <f t="shared" si="103"/>
        <v>295</v>
      </c>
      <c r="C296" s="87"/>
      <c r="D296" s="87" t="s">
        <v>710</v>
      </c>
      <c r="E296" s="87" t="s">
        <v>966</v>
      </c>
      <c r="F296" s="101" t="s">
        <v>1017</v>
      </c>
      <c r="G296" s="101" t="s">
        <v>965</v>
      </c>
      <c r="H296" s="105" t="s">
        <v>930</v>
      </c>
      <c r="I296" s="105" t="s">
        <v>931</v>
      </c>
      <c r="J296" s="87" t="s">
        <v>932</v>
      </c>
      <c r="K296" s="87">
        <v>1</v>
      </c>
      <c r="L296" s="120">
        <v>43467</v>
      </c>
      <c r="M296" s="120">
        <v>43524</v>
      </c>
      <c r="N296" s="85">
        <f t="shared" si="102"/>
        <v>8.1428571428571423</v>
      </c>
      <c r="O296" s="87" t="s">
        <v>1696</v>
      </c>
      <c r="P296" s="87">
        <v>0</v>
      </c>
      <c r="Q296" s="108">
        <f t="shared" si="91"/>
        <v>0</v>
      </c>
      <c r="R296" s="90">
        <f t="shared" si="92"/>
        <v>0</v>
      </c>
      <c r="S296" s="90">
        <f t="shared" si="93"/>
        <v>0</v>
      </c>
      <c r="T296" s="90">
        <f t="shared" si="94"/>
        <v>8.1428571428571423</v>
      </c>
      <c r="U296" s="87"/>
      <c r="V296" s="91" t="str">
        <f t="shared" si="95"/>
        <v>VENCIDA</v>
      </c>
      <c r="W296" s="91" t="str">
        <f t="shared" si="96"/>
        <v>VENCIDO</v>
      </c>
      <c r="X296" s="141" t="s">
        <v>927</v>
      </c>
      <c r="Y296" s="79" t="str">
        <f t="shared" si="86"/>
        <v>H2ACSRT17</v>
      </c>
      <c r="Z296" s="92">
        <f t="shared" si="97"/>
        <v>1</v>
      </c>
      <c r="AA296" s="92" t="str">
        <f t="shared" si="87"/>
        <v>H2ACSRT17 - 1</v>
      </c>
      <c r="AB296" s="76">
        <f t="shared" si="99"/>
        <v>1</v>
      </c>
      <c r="AC296" s="76">
        <f t="shared" si="100"/>
        <v>1</v>
      </c>
      <c r="AD296" s="76" t="str">
        <f t="shared" si="98"/>
        <v>H2ACSRT17.</v>
      </c>
      <c r="AE296" s="76" t="str">
        <f t="shared" si="101"/>
        <v>H2ACSRT17</v>
      </c>
      <c r="AF296" s="93"/>
      <c r="AG296" s="94"/>
      <c r="AH296" s="95"/>
    </row>
    <row r="297" spans="1:34" s="10" customFormat="1" ht="350.1" customHeight="1" x14ac:dyDescent="0.2">
      <c r="A297" s="79">
        <f>IF(ISBLANK(D297),"",COUNTA($D$2:D297))</f>
        <v>228</v>
      </c>
      <c r="B297" s="80">
        <f t="shared" si="103"/>
        <v>296</v>
      </c>
      <c r="C297" s="87"/>
      <c r="D297" s="87" t="s">
        <v>710</v>
      </c>
      <c r="E297" s="87" t="s">
        <v>967</v>
      </c>
      <c r="F297" s="101" t="s">
        <v>868</v>
      </c>
      <c r="G297" s="101" t="s">
        <v>869</v>
      </c>
      <c r="H297" s="105" t="s">
        <v>930</v>
      </c>
      <c r="I297" s="105" t="s">
        <v>933</v>
      </c>
      <c r="J297" s="87" t="s">
        <v>932</v>
      </c>
      <c r="K297" s="87">
        <v>1</v>
      </c>
      <c r="L297" s="120">
        <v>43467</v>
      </c>
      <c r="M297" s="120">
        <v>43524</v>
      </c>
      <c r="N297" s="85">
        <f t="shared" si="102"/>
        <v>8.1428571428571423</v>
      </c>
      <c r="O297" s="87" t="s">
        <v>1696</v>
      </c>
      <c r="P297" s="87">
        <v>0</v>
      </c>
      <c r="Q297" s="108">
        <f t="shared" si="91"/>
        <v>0</v>
      </c>
      <c r="R297" s="90">
        <f t="shared" si="92"/>
        <v>0</v>
      </c>
      <c r="S297" s="90">
        <f t="shared" si="93"/>
        <v>0</v>
      </c>
      <c r="T297" s="90">
        <f t="shared" si="94"/>
        <v>8.1428571428571423</v>
      </c>
      <c r="U297" s="87"/>
      <c r="V297" s="91" t="str">
        <f t="shared" si="95"/>
        <v>VENCIDA</v>
      </c>
      <c r="W297" s="91" t="str">
        <f t="shared" si="96"/>
        <v>VENCIDO</v>
      </c>
      <c r="X297" s="141" t="s">
        <v>927</v>
      </c>
      <c r="Y297" s="79" t="str">
        <f t="shared" si="86"/>
        <v>H3ACSRT17</v>
      </c>
      <c r="Z297" s="92">
        <f t="shared" si="97"/>
        <v>1</v>
      </c>
      <c r="AA297" s="92" t="str">
        <f t="shared" si="87"/>
        <v>H3ACSRT17 - 1</v>
      </c>
      <c r="AB297" s="76">
        <f t="shared" si="99"/>
        <v>1</v>
      </c>
      <c r="AC297" s="76">
        <f t="shared" si="100"/>
        <v>1</v>
      </c>
      <c r="AD297" s="76" t="str">
        <f t="shared" si="98"/>
        <v>H3ACSRT17.</v>
      </c>
      <c r="AE297" s="76" t="str">
        <f t="shared" si="101"/>
        <v>H3ACSRT17</v>
      </c>
      <c r="AF297" s="93"/>
      <c r="AG297" s="94"/>
      <c r="AH297" s="95"/>
    </row>
    <row r="298" spans="1:34" s="10" customFormat="1" ht="350.1" customHeight="1" x14ac:dyDescent="0.2">
      <c r="A298" s="79">
        <f>IF(ISBLANK(D298),"",COUNTA($D$2:D298))</f>
        <v>229</v>
      </c>
      <c r="B298" s="80">
        <f t="shared" si="103"/>
        <v>297</v>
      </c>
      <c r="C298" s="87"/>
      <c r="D298" s="87" t="s">
        <v>710</v>
      </c>
      <c r="E298" s="87" t="s">
        <v>968</v>
      </c>
      <c r="F298" s="101" t="s">
        <v>870</v>
      </c>
      <c r="G298" s="101" t="s">
        <v>947</v>
      </c>
      <c r="H298" s="105" t="s">
        <v>934</v>
      </c>
      <c r="I298" s="105" t="s">
        <v>935</v>
      </c>
      <c r="J298" s="87" t="s">
        <v>929</v>
      </c>
      <c r="K298" s="87">
        <v>1</v>
      </c>
      <c r="L298" s="120">
        <v>43467</v>
      </c>
      <c r="M298" s="120">
        <v>43524</v>
      </c>
      <c r="N298" s="85">
        <f t="shared" si="102"/>
        <v>8.1428571428571423</v>
      </c>
      <c r="O298" s="87" t="s">
        <v>1696</v>
      </c>
      <c r="P298" s="87">
        <v>0</v>
      </c>
      <c r="Q298" s="108">
        <f t="shared" si="91"/>
        <v>0</v>
      </c>
      <c r="R298" s="90">
        <f t="shared" si="92"/>
        <v>0</v>
      </c>
      <c r="S298" s="90">
        <f t="shared" si="93"/>
        <v>0</v>
      </c>
      <c r="T298" s="90">
        <f t="shared" si="94"/>
        <v>8.1428571428571423</v>
      </c>
      <c r="U298" s="87"/>
      <c r="V298" s="91" t="str">
        <f t="shared" si="95"/>
        <v>VENCIDA</v>
      </c>
      <c r="W298" s="91" t="str">
        <f t="shared" si="96"/>
        <v>VENCIDO</v>
      </c>
      <c r="X298" s="141" t="s">
        <v>927</v>
      </c>
      <c r="Y298" s="79" t="str">
        <f t="shared" si="86"/>
        <v>H4ACSRT17</v>
      </c>
      <c r="Z298" s="92">
        <f t="shared" si="97"/>
        <v>1</v>
      </c>
      <c r="AA298" s="92" t="str">
        <f t="shared" si="87"/>
        <v>H4ACSRT17 - 1</v>
      </c>
      <c r="AB298" s="76">
        <f t="shared" si="99"/>
        <v>1</v>
      </c>
      <c r="AC298" s="76">
        <f t="shared" si="100"/>
        <v>1</v>
      </c>
      <c r="AD298" s="76" t="str">
        <f t="shared" si="98"/>
        <v>H4ACSRT17.</v>
      </c>
      <c r="AE298" s="76" t="str">
        <f t="shared" si="101"/>
        <v>H4ACSRT17</v>
      </c>
      <c r="AF298" s="93"/>
      <c r="AG298" s="94"/>
      <c r="AH298" s="95"/>
    </row>
    <row r="299" spans="1:34" s="10" customFormat="1" ht="350.1" customHeight="1" x14ac:dyDescent="0.2">
      <c r="A299" s="79">
        <f>IF(ISBLANK(D299),"",COUNTA($D$2:D299))</f>
        <v>230</v>
      </c>
      <c r="B299" s="80">
        <f t="shared" si="103"/>
        <v>298</v>
      </c>
      <c r="C299" s="87"/>
      <c r="D299" s="87" t="s">
        <v>711</v>
      </c>
      <c r="E299" s="87" t="s">
        <v>970</v>
      </c>
      <c r="F299" s="101" t="s">
        <v>969</v>
      </c>
      <c r="G299" s="101" t="s">
        <v>871</v>
      </c>
      <c r="H299" s="105" t="s">
        <v>951</v>
      </c>
      <c r="I299" s="105" t="s">
        <v>957</v>
      </c>
      <c r="J299" s="87" t="s">
        <v>958</v>
      </c>
      <c r="K299" s="87">
        <v>1</v>
      </c>
      <c r="L299" s="120">
        <v>43467</v>
      </c>
      <c r="M299" s="120">
        <v>43524</v>
      </c>
      <c r="N299" s="85">
        <f t="shared" ref="N299:N322" si="104">(+M299-L299)/7</f>
        <v>8.1428571428571423</v>
      </c>
      <c r="O299" s="87" t="s">
        <v>1696</v>
      </c>
      <c r="P299" s="87">
        <v>0</v>
      </c>
      <c r="Q299" s="108">
        <f t="shared" si="91"/>
        <v>0</v>
      </c>
      <c r="R299" s="90">
        <f t="shared" si="92"/>
        <v>0</v>
      </c>
      <c r="S299" s="90">
        <f t="shared" si="93"/>
        <v>0</v>
      </c>
      <c r="T299" s="90">
        <f t="shared" si="94"/>
        <v>8.1428571428571423</v>
      </c>
      <c r="U299" s="87"/>
      <c r="V299" s="91" t="str">
        <f t="shared" si="95"/>
        <v>VENCIDA</v>
      </c>
      <c r="W299" s="91" t="str">
        <f t="shared" si="96"/>
        <v>VENCIDO</v>
      </c>
      <c r="X299" s="141" t="s">
        <v>927</v>
      </c>
      <c r="Y299" s="79" t="str">
        <f t="shared" si="86"/>
        <v>H5ACSRT17</v>
      </c>
      <c r="Z299" s="92">
        <f t="shared" si="97"/>
        <v>1</v>
      </c>
      <c r="AA299" s="92" t="str">
        <f t="shared" si="87"/>
        <v>H5ACSRT17 - 1</v>
      </c>
      <c r="AB299" s="76">
        <f t="shared" si="99"/>
        <v>1</v>
      </c>
      <c r="AC299" s="76">
        <f t="shared" si="100"/>
        <v>1</v>
      </c>
      <c r="AD299" s="76" t="str">
        <f t="shared" si="98"/>
        <v>H5ACSRT17.</v>
      </c>
      <c r="AE299" s="76" t="str">
        <f t="shared" si="101"/>
        <v>H5ACSRT17</v>
      </c>
      <c r="AF299" s="93"/>
      <c r="AG299" s="94"/>
      <c r="AH299" s="95"/>
    </row>
    <row r="300" spans="1:34" s="10" customFormat="1" ht="350.1" customHeight="1" x14ac:dyDescent="0.2">
      <c r="A300" s="79">
        <f>IF(ISBLANK(D300),"",COUNTA($D$2:D300))</f>
        <v>231</v>
      </c>
      <c r="B300" s="80">
        <f t="shared" si="103"/>
        <v>299</v>
      </c>
      <c r="C300" s="87"/>
      <c r="D300" s="87" t="s">
        <v>710</v>
      </c>
      <c r="E300" s="87" t="s">
        <v>972</v>
      </c>
      <c r="F300" s="101" t="s">
        <v>971</v>
      </c>
      <c r="G300" s="101" t="s">
        <v>872</v>
      </c>
      <c r="H300" s="105" t="s">
        <v>928</v>
      </c>
      <c r="I300" s="105" t="s">
        <v>936</v>
      </c>
      <c r="J300" s="87" t="s">
        <v>929</v>
      </c>
      <c r="K300" s="87">
        <v>1</v>
      </c>
      <c r="L300" s="120">
        <v>43467</v>
      </c>
      <c r="M300" s="120">
        <v>43524</v>
      </c>
      <c r="N300" s="85">
        <f t="shared" si="104"/>
        <v>8.1428571428571423</v>
      </c>
      <c r="O300" s="87" t="s">
        <v>1696</v>
      </c>
      <c r="P300" s="87">
        <v>0</v>
      </c>
      <c r="Q300" s="108">
        <f t="shared" si="91"/>
        <v>0</v>
      </c>
      <c r="R300" s="90">
        <f t="shared" si="92"/>
        <v>0</v>
      </c>
      <c r="S300" s="90">
        <f t="shared" si="93"/>
        <v>0</v>
      </c>
      <c r="T300" s="90">
        <f t="shared" si="94"/>
        <v>8.1428571428571423</v>
      </c>
      <c r="U300" s="87"/>
      <c r="V300" s="91" t="str">
        <f t="shared" si="95"/>
        <v>VENCIDA</v>
      </c>
      <c r="W300" s="91" t="str">
        <f t="shared" si="96"/>
        <v>VENCIDO</v>
      </c>
      <c r="X300" s="141" t="s">
        <v>927</v>
      </c>
      <c r="Y300" s="79" t="str">
        <f t="shared" si="86"/>
        <v>H6ACSRT17</v>
      </c>
      <c r="Z300" s="92">
        <f t="shared" si="97"/>
        <v>1</v>
      </c>
      <c r="AA300" s="92" t="str">
        <f t="shared" si="87"/>
        <v>H6ACSRT17 - 1</v>
      </c>
      <c r="AB300" s="76">
        <f t="shared" si="99"/>
        <v>1</v>
      </c>
      <c r="AC300" s="76">
        <f t="shared" si="100"/>
        <v>1</v>
      </c>
      <c r="AD300" s="76" t="str">
        <f t="shared" si="98"/>
        <v>H6ACSRT17.</v>
      </c>
      <c r="AE300" s="76" t="str">
        <f t="shared" si="101"/>
        <v>H6ACSRT17</v>
      </c>
      <c r="AF300" s="93"/>
      <c r="AG300" s="94"/>
      <c r="AH300" s="95"/>
    </row>
    <row r="301" spans="1:34" s="10" customFormat="1" ht="350.1" customHeight="1" x14ac:dyDescent="0.2">
      <c r="A301" s="79">
        <f>IF(ISBLANK(D301),"",COUNTA($D$2:D301))</f>
        <v>232</v>
      </c>
      <c r="B301" s="80">
        <f t="shared" si="103"/>
        <v>300</v>
      </c>
      <c r="C301" s="87"/>
      <c r="D301" s="87" t="s">
        <v>710</v>
      </c>
      <c r="E301" s="87" t="s">
        <v>975</v>
      </c>
      <c r="F301" s="101" t="s">
        <v>974</v>
      </c>
      <c r="G301" s="101" t="s">
        <v>873</v>
      </c>
      <c r="H301" s="105" t="s">
        <v>930</v>
      </c>
      <c r="I301" s="105" t="s">
        <v>933</v>
      </c>
      <c r="J301" s="87" t="s">
        <v>932</v>
      </c>
      <c r="K301" s="87">
        <v>1</v>
      </c>
      <c r="L301" s="120">
        <v>43467</v>
      </c>
      <c r="M301" s="120">
        <v>43524</v>
      </c>
      <c r="N301" s="85">
        <f t="shared" si="104"/>
        <v>8.1428571428571423</v>
      </c>
      <c r="O301" s="87" t="s">
        <v>1696</v>
      </c>
      <c r="P301" s="87">
        <v>0</v>
      </c>
      <c r="Q301" s="108">
        <f t="shared" si="91"/>
        <v>0</v>
      </c>
      <c r="R301" s="90">
        <f t="shared" si="92"/>
        <v>0</v>
      </c>
      <c r="S301" s="90">
        <f t="shared" si="93"/>
        <v>0</v>
      </c>
      <c r="T301" s="90">
        <f t="shared" si="94"/>
        <v>8.1428571428571423</v>
      </c>
      <c r="U301" s="87"/>
      <c r="V301" s="91" t="str">
        <f t="shared" si="95"/>
        <v>VENCIDA</v>
      </c>
      <c r="W301" s="91" t="str">
        <f t="shared" si="96"/>
        <v>VENCIDO</v>
      </c>
      <c r="X301" s="141" t="s">
        <v>927</v>
      </c>
      <c r="Y301" s="79" t="str">
        <f t="shared" si="86"/>
        <v>H8ACSRT17</v>
      </c>
      <c r="Z301" s="92">
        <f t="shared" si="97"/>
        <v>1</v>
      </c>
      <c r="AA301" s="92" t="str">
        <f t="shared" si="87"/>
        <v>H8ACSRT17 - 1</v>
      </c>
      <c r="AB301" s="76">
        <f t="shared" si="99"/>
        <v>1</v>
      </c>
      <c r="AC301" s="76">
        <f t="shared" si="100"/>
        <v>1</v>
      </c>
      <c r="AD301" s="76" t="str">
        <f t="shared" si="98"/>
        <v>H8ACSRT17.</v>
      </c>
      <c r="AE301" s="76" t="str">
        <f t="shared" si="101"/>
        <v>H8ACSRT17</v>
      </c>
      <c r="AF301" s="93"/>
      <c r="AG301" s="94"/>
      <c r="AH301" s="95"/>
    </row>
    <row r="302" spans="1:34" s="10" customFormat="1" ht="350.1" customHeight="1" x14ac:dyDescent="0.2">
      <c r="A302" s="79">
        <f>IF(ISBLANK(D302),"",COUNTA($D$2:D302))</f>
        <v>233</v>
      </c>
      <c r="B302" s="80">
        <f t="shared" si="103"/>
        <v>301</v>
      </c>
      <c r="C302" s="87"/>
      <c r="D302" s="87" t="s">
        <v>710</v>
      </c>
      <c r="E302" s="87" t="s">
        <v>976</v>
      </c>
      <c r="F302" s="101" t="s">
        <v>973</v>
      </c>
      <c r="G302" s="101" t="s">
        <v>874</v>
      </c>
      <c r="H302" s="105" t="s">
        <v>913</v>
      </c>
      <c r="I302" s="105" t="s">
        <v>917</v>
      </c>
      <c r="J302" s="87" t="s">
        <v>929</v>
      </c>
      <c r="K302" s="87">
        <v>1</v>
      </c>
      <c r="L302" s="120">
        <v>43467</v>
      </c>
      <c r="M302" s="120">
        <v>43524</v>
      </c>
      <c r="N302" s="85">
        <f t="shared" si="104"/>
        <v>8.1428571428571423</v>
      </c>
      <c r="O302" s="87" t="s">
        <v>1696</v>
      </c>
      <c r="P302" s="87">
        <v>0</v>
      </c>
      <c r="Q302" s="108">
        <f t="shared" si="91"/>
        <v>0</v>
      </c>
      <c r="R302" s="90">
        <f t="shared" si="92"/>
        <v>0</v>
      </c>
      <c r="S302" s="90">
        <f t="shared" si="93"/>
        <v>0</v>
      </c>
      <c r="T302" s="90">
        <f t="shared" si="94"/>
        <v>8.1428571428571423</v>
      </c>
      <c r="U302" s="87"/>
      <c r="V302" s="91" t="str">
        <f t="shared" si="95"/>
        <v>VENCIDA</v>
      </c>
      <c r="W302" s="91" t="str">
        <f t="shared" si="96"/>
        <v>VENCIDO</v>
      </c>
      <c r="X302" s="141" t="s">
        <v>927</v>
      </c>
      <c r="Y302" s="79" t="str">
        <f t="shared" si="86"/>
        <v>H9ACSRT17</v>
      </c>
      <c r="Z302" s="92">
        <f t="shared" si="97"/>
        <v>1</v>
      </c>
      <c r="AA302" s="92" t="str">
        <f t="shared" si="87"/>
        <v>H9ACSRT17 - 1</v>
      </c>
      <c r="AB302" s="76">
        <f t="shared" si="99"/>
        <v>1</v>
      </c>
      <c r="AC302" s="76">
        <f t="shared" si="100"/>
        <v>1</v>
      </c>
      <c r="AD302" s="76" t="str">
        <f t="shared" si="98"/>
        <v>H9ACSRT17.</v>
      </c>
      <c r="AE302" s="76" t="str">
        <f t="shared" si="101"/>
        <v>H9ACSRT17</v>
      </c>
      <c r="AF302" s="93"/>
      <c r="AG302" s="94"/>
      <c r="AH302" s="95"/>
    </row>
    <row r="303" spans="1:34" s="10" customFormat="1" ht="350.1" customHeight="1" x14ac:dyDescent="0.2">
      <c r="A303" s="79">
        <f>IF(ISBLANK(D303),"",COUNTA($D$2:D303))</f>
        <v>234</v>
      </c>
      <c r="B303" s="80">
        <f t="shared" si="103"/>
        <v>302</v>
      </c>
      <c r="C303" s="87"/>
      <c r="D303" s="87" t="s">
        <v>710</v>
      </c>
      <c r="E303" s="87" t="s">
        <v>967</v>
      </c>
      <c r="F303" s="101" t="s">
        <v>875</v>
      </c>
      <c r="G303" s="101" t="s">
        <v>876</v>
      </c>
      <c r="H303" s="105" t="s">
        <v>937</v>
      </c>
      <c r="I303" s="105" t="s">
        <v>918</v>
      </c>
      <c r="J303" s="87" t="s">
        <v>938</v>
      </c>
      <c r="K303" s="87">
        <v>1</v>
      </c>
      <c r="L303" s="120">
        <v>43467</v>
      </c>
      <c r="M303" s="120">
        <v>43524</v>
      </c>
      <c r="N303" s="85">
        <f t="shared" si="104"/>
        <v>8.1428571428571423</v>
      </c>
      <c r="O303" s="87" t="s">
        <v>1696</v>
      </c>
      <c r="P303" s="87">
        <v>0</v>
      </c>
      <c r="Q303" s="108">
        <f t="shared" si="91"/>
        <v>0</v>
      </c>
      <c r="R303" s="90">
        <f t="shared" si="92"/>
        <v>0</v>
      </c>
      <c r="S303" s="90">
        <f t="shared" si="93"/>
        <v>0</v>
      </c>
      <c r="T303" s="90">
        <f t="shared" si="94"/>
        <v>8.1428571428571423</v>
      </c>
      <c r="U303" s="87"/>
      <c r="V303" s="91" t="str">
        <f t="shared" si="95"/>
        <v>VENCIDA</v>
      </c>
      <c r="W303" s="91" t="str">
        <f t="shared" si="96"/>
        <v>VENCIDO</v>
      </c>
      <c r="X303" s="141" t="s">
        <v>927</v>
      </c>
      <c r="Y303" s="79" t="str">
        <f t="shared" si="86"/>
        <v>H10ACSRT17</v>
      </c>
      <c r="Z303" s="92">
        <f t="shared" si="97"/>
        <v>1</v>
      </c>
      <c r="AA303" s="92" t="str">
        <f t="shared" si="87"/>
        <v>H10ACSRT17 - 1</v>
      </c>
      <c r="AB303" s="76">
        <f t="shared" si="99"/>
        <v>1</v>
      </c>
      <c r="AC303" s="76">
        <f t="shared" si="100"/>
        <v>1</v>
      </c>
      <c r="AD303" s="76" t="str">
        <f t="shared" si="98"/>
        <v>H10ACSRT17.</v>
      </c>
      <c r="AE303" s="76" t="str">
        <f t="shared" si="101"/>
        <v>H10ACSRT17</v>
      </c>
      <c r="AF303" s="93"/>
      <c r="AG303" s="94"/>
      <c r="AH303" s="95"/>
    </row>
    <row r="304" spans="1:34" s="10" customFormat="1" ht="350.1" customHeight="1" x14ac:dyDescent="0.2">
      <c r="A304" s="79">
        <f>IF(ISBLANK(D304),"",COUNTA($D$2:D304))</f>
        <v>235</v>
      </c>
      <c r="B304" s="80">
        <f t="shared" si="103"/>
        <v>303</v>
      </c>
      <c r="C304" s="87"/>
      <c r="D304" s="87" t="s">
        <v>711</v>
      </c>
      <c r="E304" s="87" t="s">
        <v>977</v>
      </c>
      <c r="F304" s="101" t="s">
        <v>877</v>
      </c>
      <c r="G304" s="101" t="s">
        <v>878</v>
      </c>
      <c r="H304" s="105" t="s">
        <v>952</v>
      </c>
      <c r="I304" s="105" t="s">
        <v>959</v>
      </c>
      <c r="J304" s="87" t="s">
        <v>922</v>
      </c>
      <c r="K304" s="87">
        <v>2</v>
      </c>
      <c r="L304" s="120">
        <v>43467</v>
      </c>
      <c r="M304" s="120">
        <v>43524</v>
      </c>
      <c r="N304" s="85">
        <f t="shared" si="104"/>
        <v>8.1428571428571423</v>
      </c>
      <c r="O304" s="87" t="s">
        <v>1696</v>
      </c>
      <c r="P304" s="87">
        <v>0</v>
      </c>
      <c r="Q304" s="108">
        <f t="shared" si="91"/>
        <v>0</v>
      </c>
      <c r="R304" s="90">
        <f t="shared" si="92"/>
        <v>0</v>
      </c>
      <c r="S304" s="90">
        <f t="shared" si="93"/>
        <v>0</v>
      </c>
      <c r="T304" s="90">
        <f t="shared" si="94"/>
        <v>8.1428571428571423</v>
      </c>
      <c r="U304" s="87"/>
      <c r="V304" s="91" t="str">
        <f t="shared" si="95"/>
        <v>VENCIDA</v>
      </c>
      <c r="W304" s="91" t="str">
        <f t="shared" si="96"/>
        <v>VENCIDO</v>
      </c>
      <c r="X304" s="141" t="s">
        <v>927</v>
      </c>
      <c r="Y304" s="79" t="str">
        <f t="shared" si="86"/>
        <v>H11ACSRT17</v>
      </c>
      <c r="Z304" s="92">
        <f t="shared" si="97"/>
        <v>1</v>
      </c>
      <c r="AA304" s="92" t="str">
        <f t="shared" si="87"/>
        <v>H11ACSRT17 - 1</v>
      </c>
      <c r="AB304" s="76">
        <f t="shared" si="99"/>
        <v>1</v>
      </c>
      <c r="AC304" s="76">
        <f t="shared" si="100"/>
        <v>1</v>
      </c>
      <c r="AD304" s="76" t="str">
        <f t="shared" si="98"/>
        <v>H11ACSRT17.</v>
      </c>
      <c r="AE304" s="76" t="str">
        <f t="shared" si="101"/>
        <v>H11ACSRT17</v>
      </c>
      <c r="AF304" s="93"/>
      <c r="AG304" s="94"/>
      <c r="AH304" s="95"/>
    </row>
    <row r="305" spans="1:34" s="10" customFormat="1" ht="350.1" customHeight="1" x14ac:dyDescent="0.2">
      <c r="A305" s="79">
        <f>IF(ISBLANK(D305),"",COUNTA($D$2:D305))</f>
        <v>236</v>
      </c>
      <c r="B305" s="80">
        <f t="shared" si="103"/>
        <v>304</v>
      </c>
      <c r="C305" s="87"/>
      <c r="D305" s="87" t="s">
        <v>710</v>
      </c>
      <c r="E305" s="87" t="s">
        <v>978</v>
      </c>
      <c r="F305" s="101" t="s">
        <v>879</v>
      </c>
      <c r="G305" s="101" t="s">
        <v>880</v>
      </c>
      <c r="H305" s="105" t="s">
        <v>953</v>
      </c>
      <c r="I305" s="105" t="s">
        <v>959</v>
      </c>
      <c r="J305" s="87" t="s">
        <v>922</v>
      </c>
      <c r="K305" s="87">
        <v>2</v>
      </c>
      <c r="L305" s="120">
        <v>43467</v>
      </c>
      <c r="M305" s="120">
        <v>43524</v>
      </c>
      <c r="N305" s="85">
        <f t="shared" si="104"/>
        <v>8.1428571428571423</v>
      </c>
      <c r="O305" s="87" t="s">
        <v>1696</v>
      </c>
      <c r="P305" s="87">
        <v>0</v>
      </c>
      <c r="Q305" s="108">
        <f t="shared" si="91"/>
        <v>0</v>
      </c>
      <c r="R305" s="90">
        <f t="shared" si="92"/>
        <v>0</v>
      </c>
      <c r="S305" s="90">
        <f t="shared" si="93"/>
        <v>0</v>
      </c>
      <c r="T305" s="90">
        <f t="shared" si="94"/>
        <v>8.1428571428571423</v>
      </c>
      <c r="U305" s="87"/>
      <c r="V305" s="91" t="str">
        <f t="shared" si="95"/>
        <v>VENCIDA</v>
      </c>
      <c r="W305" s="91" t="str">
        <f t="shared" si="96"/>
        <v>VENCIDO</v>
      </c>
      <c r="X305" s="141" t="s">
        <v>927</v>
      </c>
      <c r="Y305" s="79" t="str">
        <f t="shared" ref="Y305:Y368" si="105">AE305</f>
        <v>H12ACSRT17</v>
      </c>
      <c r="Z305" s="92">
        <f t="shared" si="97"/>
        <v>1</v>
      </c>
      <c r="AA305" s="92" t="str">
        <f t="shared" ref="AA305:AA368" si="106">CONCATENATE(Y305," - ",Z305)</f>
        <v>H12ACSRT17 - 1</v>
      </c>
      <c r="AB305" s="76">
        <f t="shared" si="99"/>
        <v>1</v>
      </c>
      <c r="AC305" s="76">
        <f t="shared" si="100"/>
        <v>1</v>
      </c>
      <c r="AD305" s="76" t="str">
        <f t="shared" si="98"/>
        <v>H12ACSRT17.</v>
      </c>
      <c r="AE305" s="76" t="str">
        <f t="shared" si="101"/>
        <v>H12ACSRT17</v>
      </c>
      <c r="AF305" s="93"/>
      <c r="AG305" s="94"/>
      <c r="AH305" s="95"/>
    </row>
    <row r="306" spans="1:34" s="10" customFormat="1" ht="350.1" customHeight="1" x14ac:dyDescent="0.2">
      <c r="A306" s="79">
        <f>IF(ISBLANK(D306),"",COUNTA($D$2:D306))</f>
        <v>237</v>
      </c>
      <c r="B306" s="80">
        <f t="shared" si="103"/>
        <v>305</v>
      </c>
      <c r="C306" s="87"/>
      <c r="D306" s="87" t="s">
        <v>711</v>
      </c>
      <c r="E306" s="87" t="s">
        <v>978</v>
      </c>
      <c r="F306" s="101" t="s">
        <v>881</v>
      </c>
      <c r="G306" s="101" t="s">
        <v>882</v>
      </c>
      <c r="H306" s="105" t="s">
        <v>939</v>
      </c>
      <c r="I306" s="105" t="s">
        <v>919</v>
      </c>
      <c r="J306" s="87" t="s">
        <v>922</v>
      </c>
      <c r="K306" s="87">
        <v>1</v>
      </c>
      <c r="L306" s="120">
        <v>43467</v>
      </c>
      <c r="M306" s="120">
        <v>43524</v>
      </c>
      <c r="N306" s="85">
        <f t="shared" si="104"/>
        <v>8.1428571428571423</v>
      </c>
      <c r="O306" s="87" t="s">
        <v>1696</v>
      </c>
      <c r="P306" s="87">
        <v>0</v>
      </c>
      <c r="Q306" s="108">
        <f t="shared" si="91"/>
        <v>0</v>
      </c>
      <c r="R306" s="90">
        <f t="shared" si="92"/>
        <v>0</v>
      </c>
      <c r="S306" s="90">
        <f t="shared" si="93"/>
        <v>0</v>
      </c>
      <c r="T306" s="90">
        <f t="shared" si="94"/>
        <v>8.1428571428571423</v>
      </c>
      <c r="U306" s="87"/>
      <c r="V306" s="91" t="str">
        <f t="shared" si="95"/>
        <v>VENCIDA</v>
      </c>
      <c r="W306" s="91" t="str">
        <f t="shared" si="96"/>
        <v>VENCIDO</v>
      </c>
      <c r="X306" s="141" t="s">
        <v>927</v>
      </c>
      <c r="Y306" s="79" t="str">
        <f t="shared" si="105"/>
        <v>H13ACSRT17</v>
      </c>
      <c r="Z306" s="92">
        <f t="shared" si="97"/>
        <v>1</v>
      </c>
      <c r="AA306" s="92" t="str">
        <f t="shared" si="106"/>
        <v>H13ACSRT17 - 1</v>
      </c>
      <c r="AB306" s="76">
        <f t="shared" si="99"/>
        <v>1</v>
      </c>
      <c r="AC306" s="76">
        <f t="shared" si="100"/>
        <v>1</v>
      </c>
      <c r="AD306" s="76" t="str">
        <f t="shared" si="98"/>
        <v>H13ACSRT17.</v>
      </c>
      <c r="AE306" s="76" t="str">
        <f t="shared" si="101"/>
        <v>H13ACSRT17</v>
      </c>
      <c r="AF306" s="93"/>
      <c r="AG306" s="94"/>
      <c r="AH306" s="95"/>
    </row>
    <row r="307" spans="1:34" s="10" customFormat="1" ht="350.1" customHeight="1" x14ac:dyDescent="0.2">
      <c r="A307" s="79">
        <f>IF(ISBLANK(D307),"",COUNTA($D$2:D307))</f>
        <v>238</v>
      </c>
      <c r="B307" s="80">
        <f t="shared" si="103"/>
        <v>306</v>
      </c>
      <c r="C307" s="87"/>
      <c r="D307" s="87" t="s">
        <v>710</v>
      </c>
      <c r="E307" s="87" t="s">
        <v>979</v>
      </c>
      <c r="F307" s="101" t="s">
        <v>883</v>
      </c>
      <c r="G307" s="101" t="s">
        <v>989</v>
      </c>
      <c r="H307" s="105" t="s">
        <v>940</v>
      </c>
      <c r="I307" s="105" t="s">
        <v>931</v>
      </c>
      <c r="J307" s="87" t="s">
        <v>932</v>
      </c>
      <c r="K307" s="87">
        <v>1</v>
      </c>
      <c r="L307" s="120">
        <v>43467</v>
      </c>
      <c r="M307" s="120">
        <v>43524</v>
      </c>
      <c r="N307" s="85">
        <f t="shared" si="104"/>
        <v>8.1428571428571423</v>
      </c>
      <c r="O307" s="87" t="s">
        <v>1696</v>
      </c>
      <c r="P307" s="87">
        <v>0</v>
      </c>
      <c r="Q307" s="108">
        <f t="shared" si="91"/>
        <v>0</v>
      </c>
      <c r="R307" s="90">
        <f t="shared" si="92"/>
        <v>0</v>
      </c>
      <c r="S307" s="90">
        <f t="shared" si="93"/>
        <v>0</v>
      </c>
      <c r="T307" s="90">
        <f t="shared" si="94"/>
        <v>8.1428571428571423</v>
      </c>
      <c r="U307" s="87"/>
      <c r="V307" s="91" t="str">
        <f t="shared" si="95"/>
        <v>VENCIDA</v>
      </c>
      <c r="W307" s="91" t="str">
        <f t="shared" si="96"/>
        <v>VENCIDO</v>
      </c>
      <c r="X307" s="141" t="s">
        <v>927</v>
      </c>
      <c r="Y307" s="79" t="str">
        <f t="shared" si="105"/>
        <v>H14ACSRT17</v>
      </c>
      <c r="Z307" s="92">
        <f t="shared" si="97"/>
        <v>1</v>
      </c>
      <c r="AA307" s="92" t="str">
        <f t="shared" si="106"/>
        <v>H14ACSRT17 - 1</v>
      </c>
      <c r="AB307" s="76">
        <f t="shared" si="99"/>
        <v>1</v>
      </c>
      <c r="AC307" s="76">
        <f t="shared" si="100"/>
        <v>1</v>
      </c>
      <c r="AD307" s="76" t="str">
        <f t="shared" si="98"/>
        <v>H14ACSRT17.</v>
      </c>
      <c r="AE307" s="76" t="str">
        <f t="shared" si="101"/>
        <v>H14ACSRT17</v>
      </c>
      <c r="AF307" s="93"/>
      <c r="AG307" s="94"/>
      <c r="AH307" s="95"/>
    </row>
    <row r="308" spans="1:34" s="10" customFormat="1" ht="350.1" customHeight="1" x14ac:dyDescent="0.2">
      <c r="A308" s="79">
        <f>IF(ISBLANK(D308),"",COUNTA($D$2:D308))</f>
        <v>239</v>
      </c>
      <c r="B308" s="80">
        <f t="shared" si="103"/>
        <v>307</v>
      </c>
      <c r="C308" s="87"/>
      <c r="D308" s="87" t="s">
        <v>711</v>
      </c>
      <c r="E308" s="87" t="s">
        <v>967</v>
      </c>
      <c r="F308" s="101" t="s">
        <v>884</v>
      </c>
      <c r="G308" s="101" t="s">
        <v>885</v>
      </c>
      <c r="H308" s="105" t="s">
        <v>940</v>
      </c>
      <c r="I308" s="105" t="s">
        <v>931</v>
      </c>
      <c r="J308" s="87" t="s">
        <v>932</v>
      </c>
      <c r="K308" s="87">
        <v>1</v>
      </c>
      <c r="L308" s="120">
        <v>43467</v>
      </c>
      <c r="M308" s="120">
        <v>43524</v>
      </c>
      <c r="N308" s="85">
        <f t="shared" si="104"/>
        <v>8.1428571428571423</v>
      </c>
      <c r="O308" s="87" t="s">
        <v>1696</v>
      </c>
      <c r="P308" s="87">
        <v>0</v>
      </c>
      <c r="Q308" s="108">
        <f t="shared" si="91"/>
        <v>0</v>
      </c>
      <c r="R308" s="90">
        <f t="shared" si="92"/>
        <v>0</v>
      </c>
      <c r="S308" s="90">
        <f t="shared" si="93"/>
        <v>0</v>
      </c>
      <c r="T308" s="90">
        <f t="shared" si="94"/>
        <v>8.1428571428571423</v>
      </c>
      <c r="U308" s="87"/>
      <c r="V308" s="91" t="str">
        <f t="shared" si="95"/>
        <v>VENCIDA</v>
      </c>
      <c r="W308" s="91" t="str">
        <f t="shared" si="96"/>
        <v>VENCIDO</v>
      </c>
      <c r="X308" s="141" t="s">
        <v>927</v>
      </c>
      <c r="Y308" s="79" t="str">
        <f t="shared" si="105"/>
        <v>H15ACSRT17</v>
      </c>
      <c r="Z308" s="92">
        <f t="shared" si="97"/>
        <v>1</v>
      </c>
      <c r="AA308" s="92" t="str">
        <f t="shared" si="106"/>
        <v>H15ACSRT17 - 1</v>
      </c>
      <c r="AB308" s="76">
        <f t="shared" si="99"/>
        <v>1</v>
      </c>
      <c r="AC308" s="76">
        <f t="shared" si="100"/>
        <v>1</v>
      </c>
      <c r="AD308" s="76" t="str">
        <f t="shared" si="98"/>
        <v>H15ACSRT17.</v>
      </c>
      <c r="AE308" s="76" t="str">
        <f t="shared" si="101"/>
        <v>H15ACSRT17</v>
      </c>
      <c r="AF308" s="93"/>
      <c r="AG308" s="94"/>
      <c r="AH308" s="95"/>
    </row>
    <row r="309" spans="1:34" s="10" customFormat="1" ht="350.1" customHeight="1" x14ac:dyDescent="0.2">
      <c r="A309" s="79">
        <f>IF(ISBLANK(D309),"",COUNTA($D$2:D309))</f>
        <v>240</v>
      </c>
      <c r="B309" s="80">
        <f t="shared" si="103"/>
        <v>308</v>
      </c>
      <c r="C309" s="87"/>
      <c r="D309" s="87" t="s">
        <v>711</v>
      </c>
      <c r="E309" s="87" t="s">
        <v>980</v>
      </c>
      <c r="F309" s="105" t="s">
        <v>886</v>
      </c>
      <c r="G309" s="105" t="s">
        <v>887</v>
      </c>
      <c r="H309" s="105" t="s">
        <v>941</v>
      </c>
      <c r="I309" s="105" t="s">
        <v>942</v>
      </c>
      <c r="J309" s="87" t="s">
        <v>932</v>
      </c>
      <c r="K309" s="87">
        <v>1</v>
      </c>
      <c r="L309" s="120">
        <v>43467</v>
      </c>
      <c r="M309" s="120">
        <v>43524</v>
      </c>
      <c r="N309" s="85">
        <f t="shared" si="104"/>
        <v>8.1428571428571423</v>
      </c>
      <c r="O309" s="87" t="s">
        <v>1696</v>
      </c>
      <c r="P309" s="87">
        <v>0</v>
      </c>
      <c r="Q309" s="108">
        <f t="shared" si="91"/>
        <v>0</v>
      </c>
      <c r="R309" s="90">
        <f t="shared" si="92"/>
        <v>0</v>
      </c>
      <c r="S309" s="90">
        <f t="shared" si="93"/>
        <v>0</v>
      </c>
      <c r="T309" s="90">
        <f t="shared" si="94"/>
        <v>8.1428571428571423</v>
      </c>
      <c r="U309" s="87" t="s">
        <v>1527</v>
      </c>
      <c r="V309" s="91" t="str">
        <f t="shared" si="95"/>
        <v>VENCIDA</v>
      </c>
      <c r="W309" s="91" t="str">
        <f t="shared" si="96"/>
        <v>VENCIDO</v>
      </c>
      <c r="X309" s="141" t="s">
        <v>927</v>
      </c>
      <c r="Y309" s="79" t="str">
        <f t="shared" si="105"/>
        <v>H17ACSRT17</v>
      </c>
      <c r="Z309" s="92">
        <f t="shared" si="97"/>
        <v>1</v>
      </c>
      <c r="AA309" s="92" t="str">
        <f t="shared" si="106"/>
        <v>H17ACSRT17 - 1</v>
      </c>
      <c r="AB309" s="76">
        <f t="shared" si="99"/>
        <v>1</v>
      </c>
      <c r="AC309" s="76">
        <f t="shared" si="100"/>
        <v>1</v>
      </c>
      <c r="AD309" s="76" t="str">
        <f t="shared" si="98"/>
        <v>H17ACSRT17.</v>
      </c>
      <c r="AE309" s="76" t="str">
        <f t="shared" si="101"/>
        <v>H17ACSRT17</v>
      </c>
      <c r="AF309" s="93"/>
      <c r="AG309" s="94"/>
      <c r="AH309" s="95"/>
    </row>
    <row r="310" spans="1:34" s="10" customFormat="1" ht="350.1" customHeight="1" x14ac:dyDescent="0.2">
      <c r="A310" s="79">
        <f>IF(ISBLANK(D310),"",COUNTA($D$2:D310))</f>
        <v>241</v>
      </c>
      <c r="B310" s="80">
        <f t="shared" si="103"/>
        <v>309</v>
      </c>
      <c r="C310" s="87"/>
      <c r="D310" s="87" t="s">
        <v>710</v>
      </c>
      <c r="E310" s="87" t="s">
        <v>981</v>
      </c>
      <c r="F310" s="101" t="s">
        <v>888</v>
      </c>
      <c r="G310" s="101" t="s">
        <v>889</v>
      </c>
      <c r="H310" s="105" t="s">
        <v>928</v>
      </c>
      <c r="I310" s="105" t="s">
        <v>943</v>
      </c>
      <c r="J310" s="87" t="s">
        <v>932</v>
      </c>
      <c r="K310" s="87">
        <v>1</v>
      </c>
      <c r="L310" s="120">
        <v>43467</v>
      </c>
      <c r="M310" s="120">
        <v>43524</v>
      </c>
      <c r="N310" s="85">
        <f t="shared" si="104"/>
        <v>8.1428571428571423</v>
      </c>
      <c r="O310" s="87" t="s">
        <v>1696</v>
      </c>
      <c r="P310" s="87">
        <v>0</v>
      </c>
      <c r="Q310" s="108">
        <f t="shared" si="91"/>
        <v>0</v>
      </c>
      <c r="R310" s="90">
        <f t="shared" si="92"/>
        <v>0</v>
      </c>
      <c r="S310" s="90">
        <f t="shared" si="93"/>
        <v>0</v>
      </c>
      <c r="T310" s="90">
        <f t="shared" si="94"/>
        <v>8.1428571428571423</v>
      </c>
      <c r="U310" s="87"/>
      <c r="V310" s="91" t="str">
        <f t="shared" si="95"/>
        <v>VENCIDA</v>
      </c>
      <c r="W310" s="91" t="str">
        <f t="shared" si="96"/>
        <v>VENCIDO</v>
      </c>
      <c r="X310" s="141" t="s">
        <v>927</v>
      </c>
      <c r="Y310" s="79" t="str">
        <f t="shared" si="105"/>
        <v>H19ACSRT17</v>
      </c>
      <c r="Z310" s="92">
        <f t="shared" si="97"/>
        <v>1</v>
      </c>
      <c r="AA310" s="92" t="str">
        <f t="shared" si="106"/>
        <v>H19ACSRT17 - 1</v>
      </c>
      <c r="AB310" s="76">
        <f t="shared" si="99"/>
        <v>1</v>
      </c>
      <c r="AC310" s="76">
        <f t="shared" si="100"/>
        <v>1</v>
      </c>
      <c r="AD310" s="76" t="str">
        <f t="shared" si="98"/>
        <v>H19ACSRT17.</v>
      </c>
      <c r="AE310" s="76" t="str">
        <f t="shared" si="101"/>
        <v>H19ACSRT17</v>
      </c>
      <c r="AF310" s="93"/>
      <c r="AG310" s="94"/>
      <c r="AH310" s="95"/>
    </row>
    <row r="311" spans="1:34" s="10" customFormat="1" ht="350.1" customHeight="1" x14ac:dyDescent="0.2">
      <c r="A311" s="79">
        <f>IF(ISBLANK(D311),"",COUNTA($D$2:D311))</f>
        <v>242</v>
      </c>
      <c r="B311" s="80">
        <f t="shared" si="103"/>
        <v>310</v>
      </c>
      <c r="C311" s="87"/>
      <c r="D311" s="87" t="s">
        <v>710</v>
      </c>
      <c r="E311" s="87" t="s">
        <v>979</v>
      </c>
      <c r="F311" s="101" t="s">
        <v>890</v>
      </c>
      <c r="G311" s="101" t="s">
        <v>891</v>
      </c>
      <c r="H311" s="105" t="s">
        <v>953</v>
      </c>
      <c r="I311" s="105" t="s">
        <v>959</v>
      </c>
      <c r="J311" s="87" t="s">
        <v>922</v>
      </c>
      <c r="K311" s="87">
        <v>2</v>
      </c>
      <c r="L311" s="120">
        <v>43467</v>
      </c>
      <c r="M311" s="120">
        <v>43524</v>
      </c>
      <c r="N311" s="85">
        <f t="shared" si="104"/>
        <v>8.1428571428571423</v>
      </c>
      <c r="O311" s="87" t="s">
        <v>1696</v>
      </c>
      <c r="P311" s="87">
        <v>0</v>
      </c>
      <c r="Q311" s="108">
        <f t="shared" si="91"/>
        <v>0</v>
      </c>
      <c r="R311" s="90">
        <f t="shared" si="92"/>
        <v>0</v>
      </c>
      <c r="S311" s="90">
        <f t="shared" si="93"/>
        <v>0</v>
      </c>
      <c r="T311" s="90">
        <f t="shared" si="94"/>
        <v>8.1428571428571423</v>
      </c>
      <c r="U311" s="87" t="s">
        <v>1527</v>
      </c>
      <c r="V311" s="91" t="str">
        <f t="shared" si="95"/>
        <v>VENCIDA</v>
      </c>
      <c r="W311" s="91" t="str">
        <f t="shared" si="96"/>
        <v>VENCIDO</v>
      </c>
      <c r="X311" s="141" t="s">
        <v>927</v>
      </c>
      <c r="Y311" s="79" t="str">
        <f t="shared" si="105"/>
        <v>H20ACSRT17</v>
      </c>
      <c r="Z311" s="92">
        <f t="shared" si="97"/>
        <v>1</v>
      </c>
      <c r="AA311" s="92" t="str">
        <f t="shared" si="106"/>
        <v>H20ACSRT17 - 1</v>
      </c>
      <c r="AB311" s="76">
        <f t="shared" si="99"/>
        <v>1</v>
      </c>
      <c r="AC311" s="76">
        <f t="shared" si="100"/>
        <v>1</v>
      </c>
      <c r="AD311" s="76" t="str">
        <f t="shared" si="98"/>
        <v>H20ACSRT17.</v>
      </c>
      <c r="AE311" s="76" t="str">
        <f t="shared" si="101"/>
        <v>H20ACSRT17</v>
      </c>
      <c r="AF311" s="93"/>
      <c r="AG311" s="94"/>
      <c r="AH311" s="95"/>
    </row>
    <row r="312" spans="1:34" s="10" customFormat="1" ht="350.1" customHeight="1" x14ac:dyDescent="0.2">
      <c r="A312" s="79">
        <f>IF(ISBLANK(D312),"",COUNTA($D$2:D312))</f>
        <v>243</v>
      </c>
      <c r="B312" s="80">
        <f t="shared" si="103"/>
        <v>311</v>
      </c>
      <c r="C312" s="87"/>
      <c r="D312" s="87" t="s">
        <v>710</v>
      </c>
      <c r="E312" s="87" t="s">
        <v>982</v>
      </c>
      <c r="F312" s="101" t="s">
        <v>892</v>
      </c>
      <c r="G312" s="101" t="s">
        <v>893</v>
      </c>
      <c r="H312" s="105" t="s">
        <v>944</v>
      </c>
      <c r="I312" s="105" t="s">
        <v>945</v>
      </c>
      <c r="J312" s="87" t="s">
        <v>923</v>
      </c>
      <c r="K312" s="87">
        <v>12</v>
      </c>
      <c r="L312" s="120">
        <v>43467</v>
      </c>
      <c r="M312" s="120">
        <v>43827</v>
      </c>
      <c r="N312" s="85">
        <f t="shared" si="104"/>
        <v>51.428571428571431</v>
      </c>
      <c r="O312" s="87" t="s">
        <v>1696</v>
      </c>
      <c r="P312" s="87">
        <v>0</v>
      </c>
      <c r="Q312" s="108">
        <f t="shared" si="91"/>
        <v>0</v>
      </c>
      <c r="R312" s="90">
        <f t="shared" si="92"/>
        <v>0</v>
      </c>
      <c r="S312" s="90">
        <f t="shared" si="93"/>
        <v>0</v>
      </c>
      <c r="T312" s="90">
        <f t="shared" si="94"/>
        <v>51.428571428571431</v>
      </c>
      <c r="U312" s="87"/>
      <c r="V312" s="91" t="str">
        <f t="shared" si="95"/>
        <v>VENCIDA</v>
      </c>
      <c r="W312" s="91" t="str">
        <f t="shared" si="96"/>
        <v>VENCIDO</v>
      </c>
      <c r="X312" s="141" t="s">
        <v>927</v>
      </c>
      <c r="Y312" s="79" t="str">
        <f t="shared" si="105"/>
        <v>H21ACSRT17</v>
      </c>
      <c r="Z312" s="92">
        <f t="shared" si="97"/>
        <v>1</v>
      </c>
      <c r="AA312" s="92" t="str">
        <f t="shared" si="106"/>
        <v>H21ACSRT17 - 1</v>
      </c>
      <c r="AB312" s="76">
        <f t="shared" si="99"/>
        <v>1</v>
      </c>
      <c r="AC312" s="76">
        <f t="shared" si="100"/>
        <v>1</v>
      </c>
      <c r="AD312" s="76" t="str">
        <f t="shared" si="98"/>
        <v>H21ACSRT17.</v>
      </c>
      <c r="AE312" s="76" t="str">
        <f t="shared" si="101"/>
        <v>H21ACSRT17</v>
      </c>
      <c r="AF312" s="93"/>
      <c r="AG312" s="94"/>
      <c r="AH312" s="95"/>
    </row>
    <row r="313" spans="1:34" s="10" customFormat="1" ht="350.1" customHeight="1" x14ac:dyDescent="0.2">
      <c r="A313" s="79">
        <f>IF(ISBLANK(D313),"",COUNTA($D$2:D313))</f>
        <v>244</v>
      </c>
      <c r="B313" s="80">
        <f t="shared" si="103"/>
        <v>312</v>
      </c>
      <c r="C313" s="87"/>
      <c r="D313" s="87" t="s">
        <v>710</v>
      </c>
      <c r="E313" s="87" t="s">
        <v>983</v>
      </c>
      <c r="F313" s="101" t="s">
        <v>894</v>
      </c>
      <c r="G313" s="101" t="s">
        <v>895</v>
      </c>
      <c r="H313" s="105" t="s">
        <v>915</v>
      </c>
      <c r="I313" s="105" t="s">
        <v>948</v>
      </c>
      <c r="J313" s="87" t="s">
        <v>923</v>
      </c>
      <c r="K313" s="87">
        <v>12</v>
      </c>
      <c r="L313" s="120">
        <v>43467</v>
      </c>
      <c r="M313" s="120">
        <v>43827</v>
      </c>
      <c r="N313" s="85">
        <f t="shared" si="104"/>
        <v>51.428571428571431</v>
      </c>
      <c r="O313" s="87" t="s">
        <v>1692</v>
      </c>
      <c r="P313" s="87">
        <v>12</v>
      </c>
      <c r="Q313" s="139">
        <f t="shared" si="91"/>
        <v>100</v>
      </c>
      <c r="R313" s="90">
        <f t="shared" si="92"/>
        <v>51.428571428571431</v>
      </c>
      <c r="S313" s="90">
        <f t="shared" si="93"/>
        <v>51.428571428571431</v>
      </c>
      <c r="T313" s="90">
        <f t="shared" si="94"/>
        <v>51.428571428571431</v>
      </c>
      <c r="U313" s="87"/>
      <c r="V313" s="91" t="str">
        <f t="shared" si="95"/>
        <v>CUMPLIDA</v>
      </c>
      <c r="W313" s="91" t="str">
        <f t="shared" si="96"/>
        <v>CUMPLIDO</v>
      </c>
      <c r="X313" s="141" t="s">
        <v>927</v>
      </c>
      <c r="Y313" s="79" t="str">
        <f t="shared" si="105"/>
        <v>H22ACSRT17</v>
      </c>
      <c r="Z313" s="92">
        <f t="shared" si="97"/>
        <v>1</v>
      </c>
      <c r="AA313" s="92" t="str">
        <f t="shared" si="106"/>
        <v>H22ACSRT17 - 1</v>
      </c>
      <c r="AB313" s="76">
        <f t="shared" si="99"/>
        <v>5</v>
      </c>
      <c r="AC313" s="76">
        <f t="shared" si="100"/>
        <v>5</v>
      </c>
      <c r="AD313" s="76" t="str">
        <f t="shared" si="98"/>
        <v>H22ACSRT17.</v>
      </c>
      <c r="AE313" s="76" t="str">
        <f t="shared" si="101"/>
        <v>H22ACSRT17</v>
      </c>
      <c r="AF313" s="93"/>
      <c r="AG313" s="94"/>
      <c r="AH313" s="95"/>
    </row>
    <row r="314" spans="1:34" s="10" customFormat="1" ht="350.1" customHeight="1" x14ac:dyDescent="0.2">
      <c r="A314" s="79">
        <f>IF(ISBLANK(D314),"",COUNTA($D$2:D314))</f>
        <v>245</v>
      </c>
      <c r="B314" s="80">
        <f t="shared" si="103"/>
        <v>313</v>
      </c>
      <c r="C314" s="87"/>
      <c r="D314" s="87" t="s">
        <v>711</v>
      </c>
      <c r="E314" s="87" t="s">
        <v>984</v>
      </c>
      <c r="F314" s="101" t="s">
        <v>896</v>
      </c>
      <c r="G314" s="101" t="s">
        <v>897</v>
      </c>
      <c r="H314" s="105" t="s">
        <v>949</v>
      </c>
      <c r="I314" s="105" t="s">
        <v>960</v>
      </c>
      <c r="J314" s="87" t="s">
        <v>924</v>
      </c>
      <c r="K314" s="142">
        <v>1</v>
      </c>
      <c r="L314" s="120">
        <v>43527</v>
      </c>
      <c r="M314" s="120">
        <v>43830</v>
      </c>
      <c r="N314" s="85">
        <f t="shared" si="104"/>
        <v>43.285714285714285</v>
      </c>
      <c r="O314" s="87" t="s">
        <v>1696</v>
      </c>
      <c r="P314" s="87">
        <v>0</v>
      </c>
      <c r="Q314" s="108">
        <f t="shared" si="91"/>
        <v>0</v>
      </c>
      <c r="R314" s="90">
        <f t="shared" si="92"/>
        <v>0</v>
      </c>
      <c r="S314" s="90">
        <f t="shared" si="93"/>
        <v>0</v>
      </c>
      <c r="T314" s="90">
        <f t="shared" si="94"/>
        <v>43.285714285714285</v>
      </c>
      <c r="U314" s="87"/>
      <c r="V314" s="91" t="str">
        <f t="shared" si="95"/>
        <v>VENCIDA</v>
      </c>
      <c r="W314" s="91" t="str">
        <f t="shared" si="96"/>
        <v>VENCIDO</v>
      </c>
      <c r="X314" s="141" t="s">
        <v>927</v>
      </c>
      <c r="Y314" s="79" t="str">
        <f t="shared" si="105"/>
        <v>H23ACSRT17</v>
      </c>
      <c r="Z314" s="92">
        <f t="shared" si="97"/>
        <v>1</v>
      </c>
      <c r="AA314" s="92" t="str">
        <f t="shared" si="106"/>
        <v>H23ACSRT17 - 1</v>
      </c>
      <c r="AB314" s="76">
        <f t="shared" si="99"/>
        <v>1</v>
      </c>
      <c r="AC314" s="76">
        <f t="shared" si="100"/>
        <v>1</v>
      </c>
      <c r="AD314" s="76" t="str">
        <f t="shared" si="98"/>
        <v>H23ACSRT17.</v>
      </c>
      <c r="AE314" s="76" t="str">
        <f t="shared" si="101"/>
        <v>H23ACSRT17</v>
      </c>
      <c r="AF314" s="93"/>
      <c r="AG314" s="94"/>
      <c r="AH314" s="95"/>
    </row>
    <row r="315" spans="1:34" s="10" customFormat="1" ht="350.1" customHeight="1" x14ac:dyDescent="0.2">
      <c r="A315" s="79">
        <f>IF(ISBLANK(D315),"",COUNTA($D$2:D315))</f>
        <v>246</v>
      </c>
      <c r="B315" s="80">
        <f t="shared" si="103"/>
        <v>314</v>
      </c>
      <c r="C315" s="87"/>
      <c r="D315" s="87" t="s">
        <v>710</v>
      </c>
      <c r="E315" s="87" t="s">
        <v>985</v>
      </c>
      <c r="F315" s="101" t="s">
        <v>898</v>
      </c>
      <c r="G315" s="101" t="s">
        <v>899</v>
      </c>
      <c r="H315" s="105" t="s">
        <v>950</v>
      </c>
      <c r="I315" s="105" t="s">
        <v>961</v>
      </c>
      <c r="J315" s="87" t="s">
        <v>925</v>
      </c>
      <c r="K315" s="87">
        <v>1</v>
      </c>
      <c r="L315" s="120">
        <v>43467</v>
      </c>
      <c r="M315" s="120">
        <v>43524</v>
      </c>
      <c r="N315" s="85">
        <f t="shared" si="104"/>
        <v>8.1428571428571423</v>
      </c>
      <c r="O315" s="87" t="s">
        <v>1696</v>
      </c>
      <c r="P315" s="87">
        <v>0</v>
      </c>
      <c r="Q315" s="108">
        <f t="shared" si="91"/>
        <v>0</v>
      </c>
      <c r="R315" s="90">
        <f t="shared" si="92"/>
        <v>0</v>
      </c>
      <c r="S315" s="90">
        <f t="shared" si="93"/>
        <v>0</v>
      </c>
      <c r="T315" s="90">
        <f t="shared" si="94"/>
        <v>8.1428571428571423</v>
      </c>
      <c r="U315" s="87"/>
      <c r="V315" s="91" t="str">
        <f t="shared" si="95"/>
        <v>VENCIDA</v>
      </c>
      <c r="W315" s="91" t="str">
        <f t="shared" si="96"/>
        <v>VENCIDO</v>
      </c>
      <c r="X315" s="141" t="s">
        <v>927</v>
      </c>
      <c r="Y315" s="79" t="str">
        <f t="shared" si="105"/>
        <v>H24ACSRT17</v>
      </c>
      <c r="Z315" s="92">
        <f t="shared" si="97"/>
        <v>1</v>
      </c>
      <c r="AA315" s="92" t="str">
        <f t="shared" si="106"/>
        <v>H24ACSRT17 - 1</v>
      </c>
      <c r="AB315" s="76">
        <f t="shared" si="99"/>
        <v>1</v>
      </c>
      <c r="AC315" s="76">
        <f t="shared" si="100"/>
        <v>1</v>
      </c>
      <c r="AD315" s="76" t="str">
        <f t="shared" si="98"/>
        <v>H24ACSRT17.</v>
      </c>
      <c r="AE315" s="76" t="str">
        <f t="shared" si="101"/>
        <v>H24ACSRT17</v>
      </c>
      <c r="AF315" s="93"/>
      <c r="AG315" s="94"/>
      <c r="AH315" s="95"/>
    </row>
    <row r="316" spans="1:34" s="10" customFormat="1" ht="350.1" customHeight="1" x14ac:dyDescent="0.2">
      <c r="A316" s="79">
        <f>IF(ISBLANK(D316),"",COUNTA($D$2:D316))</f>
        <v>247</v>
      </c>
      <c r="B316" s="80">
        <f t="shared" si="103"/>
        <v>315</v>
      </c>
      <c r="C316" s="87"/>
      <c r="D316" s="87" t="s">
        <v>710</v>
      </c>
      <c r="E316" s="87" t="s">
        <v>986</v>
      </c>
      <c r="F316" s="101" t="s">
        <v>900</v>
      </c>
      <c r="G316" s="101" t="s">
        <v>901</v>
      </c>
      <c r="H316" s="105" t="s">
        <v>1554</v>
      </c>
      <c r="I316" s="105" t="s">
        <v>962</v>
      </c>
      <c r="J316" s="87" t="s">
        <v>926</v>
      </c>
      <c r="K316" s="87">
        <v>1</v>
      </c>
      <c r="L316" s="120">
        <v>43467</v>
      </c>
      <c r="M316" s="120">
        <v>43830</v>
      </c>
      <c r="N316" s="85">
        <f t="shared" si="104"/>
        <v>51.857142857142854</v>
      </c>
      <c r="O316" s="87" t="s">
        <v>1696</v>
      </c>
      <c r="P316" s="87">
        <v>0</v>
      </c>
      <c r="Q316" s="108">
        <f t="shared" si="91"/>
        <v>0</v>
      </c>
      <c r="R316" s="90">
        <f t="shared" si="92"/>
        <v>0</v>
      </c>
      <c r="S316" s="90">
        <f t="shared" si="93"/>
        <v>0</v>
      </c>
      <c r="T316" s="90">
        <f t="shared" si="94"/>
        <v>51.857142857142854</v>
      </c>
      <c r="U316" s="87" t="s">
        <v>1527</v>
      </c>
      <c r="V316" s="91" t="str">
        <f t="shared" si="95"/>
        <v>VENCIDA</v>
      </c>
      <c r="W316" s="91" t="str">
        <f t="shared" si="96"/>
        <v>VENCIDO</v>
      </c>
      <c r="X316" s="141" t="s">
        <v>927</v>
      </c>
      <c r="Y316" s="79" t="str">
        <f t="shared" si="105"/>
        <v>H25ACSRT17</v>
      </c>
      <c r="Z316" s="92">
        <f t="shared" si="97"/>
        <v>1</v>
      </c>
      <c r="AA316" s="92" t="str">
        <f t="shared" si="106"/>
        <v>H25ACSRT17 - 1</v>
      </c>
      <c r="AB316" s="76">
        <f t="shared" si="99"/>
        <v>1</v>
      </c>
      <c r="AC316" s="76">
        <f t="shared" si="100"/>
        <v>1</v>
      </c>
      <c r="AD316" s="76" t="str">
        <f t="shared" si="98"/>
        <v>H25ACSRT17.</v>
      </c>
      <c r="AE316" s="76" t="str">
        <f t="shared" si="101"/>
        <v>H25ACSRT17</v>
      </c>
      <c r="AF316" s="93"/>
      <c r="AG316" s="94"/>
      <c r="AH316" s="95"/>
    </row>
    <row r="317" spans="1:34" s="10" customFormat="1" ht="350.1" customHeight="1" x14ac:dyDescent="0.2">
      <c r="A317" s="79">
        <f>IF(ISBLANK(D317),"",COUNTA($D$2:D317))</f>
        <v>248</v>
      </c>
      <c r="B317" s="80">
        <f t="shared" si="103"/>
        <v>316</v>
      </c>
      <c r="C317" s="87"/>
      <c r="D317" s="87" t="s">
        <v>711</v>
      </c>
      <c r="E317" s="87" t="s">
        <v>987</v>
      </c>
      <c r="F317" s="101" t="s">
        <v>902</v>
      </c>
      <c r="G317" s="101" t="s">
        <v>903</v>
      </c>
      <c r="H317" s="105" t="s">
        <v>954</v>
      </c>
      <c r="I317" s="105" t="s">
        <v>920</v>
      </c>
      <c r="J317" s="87" t="s">
        <v>922</v>
      </c>
      <c r="K317" s="87">
        <v>2</v>
      </c>
      <c r="L317" s="120">
        <v>43467</v>
      </c>
      <c r="M317" s="120">
        <v>43524</v>
      </c>
      <c r="N317" s="85">
        <f t="shared" si="104"/>
        <v>8.1428571428571423</v>
      </c>
      <c r="O317" s="87" t="s">
        <v>1696</v>
      </c>
      <c r="P317" s="87">
        <v>0</v>
      </c>
      <c r="Q317" s="108">
        <f t="shared" si="91"/>
        <v>0</v>
      </c>
      <c r="R317" s="90">
        <f t="shared" si="92"/>
        <v>0</v>
      </c>
      <c r="S317" s="90">
        <f t="shared" si="93"/>
        <v>0</v>
      </c>
      <c r="T317" s="90">
        <f t="shared" si="94"/>
        <v>8.1428571428571423</v>
      </c>
      <c r="U317" s="87"/>
      <c r="V317" s="91" t="str">
        <f t="shared" si="95"/>
        <v>VENCIDA</v>
      </c>
      <c r="W317" s="91" t="str">
        <f t="shared" si="96"/>
        <v>VENCIDO</v>
      </c>
      <c r="X317" s="141" t="s">
        <v>927</v>
      </c>
      <c r="Y317" s="79" t="str">
        <f t="shared" si="105"/>
        <v>H26ACSRT17</v>
      </c>
      <c r="Z317" s="92">
        <f t="shared" si="97"/>
        <v>1</v>
      </c>
      <c r="AA317" s="92" t="str">
        <f t="shared" si="106"/>
        <v>H26ACSRT17 - 1</v>
      </c>
      <c r="AB317" s="76">
        <f t="shared" si="99"/>
        <v>1</v>
      </c>
      <c r="AC317" s="76">
        <f t="shared" si="100"/>
        <v>1</v>
      </c>
      <c r="AD317" s="76" t="str">
        <f t="shared" si="98"/>
        <v>H26ACSRT17.</v>
      </c>
      <c r="AE317" s="76" t="str">
        <f t="shared" si="101"/>
        <v>H26ACSRT17</v>
      </c>
      <c r="AF317" s="93"/>
      <c r="AG317" s="94"/>
      <c r="AH317" s="95"/>
    </row>
    <row r="318" spans="1:34" s="10" customFormat="1" ht="350.1" customHeight="1" x14ac:dyDescent="0.2">
      <c r="A318" s="79">
        <f>IF(ISBLANK(D318),"",COUNTA($D$2:D318))</f>
        <v>249</v>
      </c>
      <c r="B318" s="80">
        <f t="shared" si="103"/>
        <v>317</v>
      </c>
      <c r="C318" s="87"/>
      <c r="D318" s="87" t="s">
        <v>711</v>
      </c>
      <c r="E318" s="87" t="s">
        <v>984</v>
      </c>
      <c r="F318" s="101" t="s">
        <v>904</v>
      </c>
      <c r="G318" s="101" t="s">
        <v>905</v>
      </c>
      <c r="H318" s="105" t="s">
        <v>955</v>
      </c>
      <c r="I318" s="105" t="s">
        <v>963</v>
      </c>
      <c r="J318" s="87" t="s">
        <v>922</v>
      </c>
      <c r="K318" s="87">
        <v>2</v>
      </c>
      <c r="L318" s="120">
        <v>43467</v>
      </c>
      <c r="M318" s="120">
        <v>43524</v>
      </c>
      <c r="N318" s="85">
        <f t="shared" si="104"/>
        <v>8.1428571428571423</v>
      </c>
      <c r="O318" s="87" t="s">
        <v>1696</v>
      </c>
      <c r="P318" s="87">
        <v>0</v>
      </c>
      <c r="Q318" s="108">
        <f t="shared" si="91"/>
        <v>0</v>
      </c>
      <c r="R318" s="90">
        <f t="shared" si="92"/>
        <v>0</v>
      </c>
      <c r="S318" s="90">
        <f t="shared" si="93"/>
        <v>0</v>
      </c>
      <c r="T318" s="90">
        <f t="shared" si="94"/>
        <v>8.1428571428571423</v>
      </c>
      <c r="U318" s="87"/>
      <c r="V318" s="91" t="str">
        <f t="shared" si="95"/>
        <v>VENCIDA</v>
      </c>
      <c r="W318" s="91" t="str">
        <f t="shared" si="96"/>
        <v>VENCIDO</v>
      </c>
      <c r="X318" s="141" t="s">
        <v>927</v>
      </c>
      <c r="Y318" s="79" t="str">
        <f t="shared" si="105"/>
        <v>H27ACSRT17</v>
      </c>
      <c r="Z318" s="92">
        <f t="shared" si="97"/>
        <v>1</v>
      </c>
      <c r="AA318" s="92" t="str">
        <f t="shared" si="106"/>
        <v>H27ACSRT17 - 1</v>
      </c>
      <c r="AB318" s="76">
        <f t="shared" si="99"/>
        <v>1</v>
      </c>
      <c r="AC318" s="76">
        <f t="shared" si="100"/>
        <v>1</v>
      </c>
      <c r="AD318" s="76" t="str">
        <f t="shared" si="98"/>
        <v>H27ACSRT17.</v>
      </c>
      <c r="AE318" s="76" t="str">
        <f t="shared" si="101"/>
        <v>H27ACSRT17</v>
      </c>
      <c r="AF318" s="93"/>
      <c r="AG318" s="94"/>
      <c r="AH318" s="95"/>
    </row>
    <row r="319" spans="1:34" s="10" customFormat="1" ht="350.1" customHeight="1" x14ac:dyDescent="0.2">
      <c r="A319" s="79">
        <f>IF(ISBLANK(D319),"",COUNTA($D$2:D319))</f>
        <v>250</v>
      </c>
      <c r="B319" s="80">
        <f t="shared" si="103"/>
        <v>318</v>
      </c>
      <c r="C319" s="87"/>
      <c r="D319" s="87" t="s">
        <v>710</v>
      </c>
      <c r="E319" s="87" t="s">
        <v>988</v>
      </c>
      <c r="F319" s="101" t="s">
        <v>906</v>
      </c>
      <c r="G319" s="101" t="s">
        <v>956</v>
      </c>
      <c r="H319" s="105" t="s">
        <v>915</v>
      </c>
      <c r="I319" s="105" t="s">
        <v>948</v>
      </c>
      <c r="J319" s="87" t="s">
        <v>923</v>
      </c>
      <c r="K319" s="87">
        <v>12</v>
      </c>
      <c r="L319" s="120">
        <v>43467</v>
      </c>
      <c r="M319" s="120">
        <v>43827</v>
      </c>
      <c r="N319" s="85">
        <f t="shared" si="104"/>
        <v>51.428571428571431</v>
      </c>
      <c r="O319" s="87" t="s">
        <v>1692</v>
      </c>
      <c r="P319" s="87">
        <v>12</v>
      </c>
      <c r="Q319" s="108">
        <f t="shared" si="91"/>
        <v>100</v>
      </c>
      <c r="R319" s="90">
        <f t="shared" si="92"/>
        <v>51.428571428571431</v>
      </c>
      <c r="S319" s="90">
        <f t="shared" si="93"/>
        <v>51.428571428571431</v>
      </c>
      <c r="T319" s="90">
        <f t="shared" si="94"/>
        <v>51.428571428571431</v>
      </c>
      <c r="U319" s="87"/>
      <c r="V319" s="91" t="str">
        <f t="shared" si="95"/>
        <v>CUMPLIDA</v>
      </c>
      <c r="W319" s="91" t="str">
        <f t="shared" si="96"/>
        <v>CUMPLIDO</v>
      </c>
      <c r="X319" s="141" t="s">
        <v>927</v>
      </c>
      <c r="Y319" s="79" t="str">
        <f t="shared" si="105"/>
        <v>H28ACSRT17</v>
      </c>
      <c r="Z319" s="92">
        <f t="shared" si="97"/>
        <v>1</v>
      </c>
      <c r="AA319" s="92" t="str">
        <f t="shared" si="106"/>
        <v>H28ACSRT17 - 1</v>
      </c>
      <c r="AB319" s="76">
        <f t="shared" si="99"/>
        <v>5</v>
      </c>
      <c r="AC319" s="76">
        <f t="shared" si="100"/>
        <v>5</v>
      </c>
      <c r="AD319" s="76" t="str">
        <f t="shared" si="98"/>
        <v>H28ACSRT17.</v>
      </c>
      <c r="AE319" s="76" t="str">
        <f t="shared" si="101"/>
        <v>H28ACSRT17</v>
      </c>
      <c r="AF319" s="93"/>
      <c r="AG319" s="94"/>
      <c r="AH319" s="95"/>
    </row>
    <row r="320" spans="1:34" s="10" customFormat="1" ht="350.1" customHeight="1" x14ac:dyDescent="0.2">
      <c r="A320" s="79">
        <f>IF(ISBLANK(D320),"",COUNTA($D$2:D320))</f>
        <v>251</v>
      </c>
      <c r="B320" s="80">
        <f t="shared" si="103"/>
        <v>319</v>
      </c>
      <c r="C320" s="87"/>
      <c r="D320" s="87" t="s">
        <v>710</v>
      </c>
      <c r="E320" s="87" t="s">
        <v>967</v>
      </c>
      <c r="F320" s="101" t="s">
        <v>907</v>
      </c>
      <c r="G320" s="101" t="s">
        <v>908</v>
      </c>
      <c r="H320" s="105" t="s">
        <v>914</v>
      </c>
      <c r="I320" s="105" t="s">
        <v>921</v>
      </c>
      <c r="J320" s="87" t="s">
        <v>932</v>
      </c>
      <c r="K320" s="87">
        <v>1</v>
      </c>
      <c r="L320" s="120">
        <v>43467</v>
      </c>
      <c r="M320" s="120">
        <v>43524</v>
      </c>
      <c r="N320" s="85">
        <f t="shared" si="104"/>
        <v>8.1428571428571423</v>
      </c>
      <c r="O320" s="87" t="s">
        <v>1696</v>
      </c>
      <c r="P320" s="87">
        <v>0</v>
      </c>
      <c r="Q320" s="108">
        <f t="shared" si="91"/>
        <v>0</v>
      </c>
      <c r="R320" s="90">
        <f t="shared" si="92"/>
        <v>0</v>
      </c>
      <c r="S320" s="90">
        <f t="shared" si="93"/>
        <v>0</v>
      </c>
      <c r="T320" s="90">
        <f t="shared" si="94"/>
        <v>8.1428571428571423</v>
      </c>
      <c r="U320" s="87"/>
      <c r="V320" s="91" t="str">
        <f t="shared" si="95"/>
        <v>VENCIDA</v>
      </c>
      <c r="W320" s="91" t="str">
        <f t="shared" si="96"/>
        <v>VENCIDO</v>
      </c>
      <c r="X320" s="141" t="s">
        <v>927</v>
      </c>
      <c r="Y320" s="79" t="str">
        <f t="shared" si="105"/>
        <v>H29ACSRT17</v>
      </c>
      <c r="Z320" s="92">
        <f t="shared" si="97"/>
        <v>1</v>
      </c>
      <c r="AA320" s="92" t="str">
        <f t="shared" si="106"/>
        <v>H29ACSRT17 - 1</v>
      </c>
      <c r="AB320" s="76">
        <f t="shared" si="99"/>
        <v>1</v>
      </c>
      <c r="AC320" s="76">
        <f t="shared" si="100"/>
        <v>1</v>
      </c>
      <c r="AD320" s="76" t="str">
        <f t="shared" si="98"/>
        <v>H29ACSRT17.</v>
      </c>
      <c r="AE320" s="76" t="str">
        <f t="shared" si="101"/>
        <v>H29ACSRT17</v>
      </c>
      <c r="AF320" s="93"/>
      <c r="AG320" s="94"/>
      <c r="AH320" s="95"/>
    </row>
    <row r="321" spans="1:34" s="10" customFormat="1" ht="350.1" customHeight="1" x14ac:dyDescent="0.2">
      <c r="A321" s="79">
        <f>IF(ISBLANK(D321),"",COUNTA($D$2:D321))</f>
        <v>252</v>
      </c>
      <c r="B321" s="80">
        <f t="shared" si="103"/>
        <v>320</v>
      </c>
      <c r="C321" s="87"/>
      <c r="D321" s="87" t="s">
        <v>711</v>
      </c>
      <c r="E321" s="87" t="s">
        <v>980</v>
      </c>
      <c r="F321" s="101" t="s">
        <v>909</v>
      </c>
      <c r="G321" s="101" t="s">
        <v>910</v>
      </c>
      <c r="H321" s="105" t="s">
        <v>915</v>
      </c>
      <c r="I321" s="105" t="s">
        <v>948</v>
      </c>
      <c r="J321" s="87" t="s">
        <v>923</v>
      </c>
      <c r="K321" s="87">
        <v>12</v>
      </c>
      <c r="L321" s="120">
        <v>43467</v>
      </c>
      <c r="M321" s="120">
        <v>43827</v>
      </c>
      <c r="N321" s="85">
        <f t="shared" si="104"/>
        <v>51.428571428571431</v>
      </c>
      <c r="O321" s="87" t="s">
        <v>1692</v>
      </c>
      <c r="P321" s="87">
        <v>12</v>
      </c>
      <c r="Q321" s="108">
        <f t="shared" si="91"/>
        <v>100</v>
      </c>
      <c r="R321" s="90">
        <f t="shared" si="92"/>
        <v>51.428571428571431</v>
      </c>
      <c r="S321" s="90">
        <f t="shared" si="93"/>
        <v>51.428571428571431</v>
      </c>
      <c r="T321" s="90">
        <f t="shared" si="94"/>
        <v>51.428571428571431</v>
      </c>
      <c r="U321" s="87"/>
      <c r="V321" s="91" t="str">
        <f t="shared" si="95"/>
        <v>CUMPLIDA</v>
      </c>
      <c r="W321" s="91" t="str">
        <f t="shared" si="96"/>
        <v>CUMPLIDO</v>
      </c>
      <c r="X321" s="141" t="s">
        <v>927</v>
      </c>
      <c r="Y321" s="79" t="str">
        <f t="shared" si="105"/>
        <v>H30ACSRT17</v>
      </c>
      <c r="Z321" s="92">
        <f t="shared" si="97"/>
        <v>1</v>
      </c>
      <c r="AA321" s="92" t="str">
        <f t="shared" si="106"/>
        <v>H30ACSRT17 - 1</v>
      </c>
      <c r="AB321" s="76">
        <f t="shared" si="99"/>
        <v>5</v>
      </c>
      <c r="AC321" s="76">
        <f t="shared" si="100"/>
        <v>5</v>
      </c>
      <c r="AD321" s="76" t="str">
        <f t="shared" si="98"/>
        <v>H30ACSRT17.</v>
      </c>
      <c r="AE321" s="76" t="str">
        <f t="shared" si="101"/>
        <v>H30ACSRT17</v>
      </c>
      <c r="AF321" s="93"/>
      <c r="AG321" s="94"/>
      <c r="AH321" s="95"/>
    </row>
    <row r="322" spans="1:34" s="10" customFormat="1" ht="350.1" customHeight="1" x14ac:dyDescent="0.2">
      <c r="A322" s="79">
        <f>IF(ISBLANK(D322),"",COUNTA($D$2:D322))</f>
        <v>253</v>
      </c>
      <c r="B322" s="80">
        <f t="shared" si="103"/>
        <v>321</v>
      </c>
      <c r="C322" s="87"/>
      <c r="D322" s="87" t="s">
        <v>711</v>
      </c>
      <c r="E322" s="87" t="s">
        <v>979</v>
      </c>
      <c r="F322" s="101" t="s">
        <v>911</v>
      </c>
      <c r="G322" s="101" t="s">
        <v>912</v>
      </c>
      <c r="H322" s="105" t="s">
        <v>940</v>
      </c>
      <c r="I322" s="105" t="s">
        <v>946</v>
      </c>
      <c r="J322" s="87" t="s">
        <v>932</v>
      </c>
      <c r="K322" s="87">
        <v>1</v>
      </c>
      <c r="L322" s="120">
        <v>43467</v>
      </c>
      <c r="M322" s="120">
        <v>43524</v>
      </c>
      <c r="N322" s="85">
        <f t="shared" si="104"/>
        <v>8.1428571428571423</v>
      </c>
      <c r="O322" s="87" t="s">
        <v>1696</v>
      </c>
      <c r="P322" s="87">
        <v>0</v>
      </c>
      <c r="Q322" s="108">
        <f t="shared" ref="Q322:Q385" si="107">IF(P322/K322&gt;1,100,+P322/K322*100)</f>
        <v>0</v>
      </c>
      <c r="R322" s="90">
        <f t="shared" ref="R322:R385" si="108">+N322*Q322/100</f>
        <v>0</v>
      </c>
      <c r="S322" s="90">
        <f t="shared" ref="S322:S385" si="109">IF(M322&lt;=$AG$1,R322,0)</f>
        <v>0</v>
      </c>
      <c r="T322" s="90">
        <f t="shared" ref="T322:T385" si="110">IF($AG$1&gt;=M322,N322,0)</f>
        <v>8.1428571428571423</v>
      </c>
      <c r="U322" s="87"/>
      <c r="V322" s="91" t="str">
        <f t="shared" ref="V322:V385" si="111">IF(Q322=100,"CUMPLIDA",IF(M322-$AG$1&lt;0,"VENCIDA",IF(M322-$AG$1&lt;=30,"PRÓXIMA A VENCER",IF(Q322&gt;0,"CON AVANCE","EN TERMINO"))))</f>
        <v>VENCIDA</v>
      </c>
      <c r="W322" s="91" t="str">
        <f t="shared" ref="W322:W385" si="112">IF(A322&lt;&gt;"",IF(AC322=1,"VENCIDO",IF(AC322=2,"PRÓXIMO A VENCER",IF(AC322=3,"EN TERMINO",IF(AC322=4,"CON AVANCE",IF(AC322=5,"CUMPLIDO",))))),"")</f>
        <v>VENCIDO</v>
      </c>
      <c r="X322" s="141" t="s">
        <v>927</v>
      </c>
      <c r="Y322" s="79" t="str">
        <f t="shared" si="105"/>
        <v>H31ACSRT17</v>
      </c>
      <c r="Z322" s="92">
        <f t="shared" ref="Z322:Z385" si="113">IF(A322&lt;&gt;"",1,Z321+1)</f>
        <v>1</v>
      </c>
      <c r="AA322" s="92" t="str">
        <f t="shared" si="106"/>
        <v>H31ACSRT17 - 1</v>
      </c>
      <c r="AB322" s="76">
        <f t="shared" si="99"/>
        <v>1</v>
      </c>
      <c r="AC322" s="76">
        <f t="shared" si="100"/>
        <v>1</v>
      </c>
      <c r="AD322" s="76" t="str">
        <f t="shared" ref="AD322:AD385" si="114">IF(A322&lt;&gt;"",MID(F322,1,FIND(" ",F322,1)-1),AD321)</f>
        <v>H31ACSRT17.</v>
      </c>
      <c r="AE322" s="76" t="str">
        <f t="shared" si="101"/>
        <v>H31ACSRT17</v>
      </c>
      <c r="AF322" s="93"/>
      <c r="AG322" s="94"/>
      <c r="AH322" s="95"/>
    </row>
    <row r="323" spans="1:34" s="10" customFormat="1" ht="350.1" customHeight="1" x14ac:dyDescent="0.2">
      <c r="A323" s="79">
        <f>IF(ISBLANK(D323),"",COUNTA($D$2:D323))</f>
        <v>254</v>
      </c>
      <c r="B323" s="80">
        <f t="shared" si="103"/>
        <v>322</v>
      </c>
      <c r="C323" s="87"/>
      <c r="D323" s="87" t="s">
        <v>800</v>
      </c>
      <c r="E323" s="87" t="s">
        <v>15</v>
      </c>
      <c r="F323" s="101" t="s">
        <v>1042</v>
      </c>
      <c r="G323" s="101" t="s">
        <v>854</v>
      </c>
      <c r="H323" s="101" t="s">
        <v>1153</v>
      </c>
      <c r="I323" s="101" t="s">
        <v>1152</v>
      </c>
      <c r="J323" s="100" t="s">
        <v>1194</v>
      </c>
      <c r="K323" s="100">
        <v>1</v>
      </c>
      <c r="L323" s="122">
        <v>43858</v>
      </c>
      <c r="M323" s="122">
        <v>44165</v>
      </c>
      <c r="N323" s="85">
        <f t="shared" ref="N323:N327" si="115">(+M323-L323)/7</f>
        <v>43.857142857142854</v>
      </c>
      <c r="O323" s="87" t="s">
        <v>2186</v>
      </c>
      <c r="P323" s="87">
        <v>0</v>
      </c>
      <c r="Q323" s="108">
        <f t="shared" si="107"/>
        <v>0</v>
      </c>
      <c r="R323" s="90">
        <f t="shared" si="108"/>
        <v>0</v>
      </c>
      <c r="S323" s="90">
        <f t="shared" si="109"/>
        <v>0</v>
      </c>
      <c r="T323" s="90">
        <f t="shared" si="110"/>
        <v>43.857142857142854</v>
      </c>
      <c r="U323" s="87"/>
      <c r="V323" s="91" t="str">
        <f t="shared" si="111"/>
        <v>VENCIDA</v>
      </c>
      <c r="W323" s="91" t="str">
        <f t="shared" si="112"/>
        <v>VENCIDO</v>
      </c>
      <c r="X323" s="141" t="s">
        <v>855</v>
      </c>
      <c r="Y323" s="79" t="str">
        <f t="shared" si="105"/>
        <v>H2DP17</v>
      </c>
      <c r="Z323" s="92">
        <f t="shared" si="113"/>
        <v>1</v>
      </c>
      <c r="AA323" s="92" t="str">
        <f t="shared" si="106"/>
        <v>H2DP17 - 1</v>
      </c>
      <c r="AB323" s="76">
        <f t="shared" ref="AB323:AB386" si="116">IF(V323="VENCIDA",1,IF(V323="PRÓXIMA A VENCER",2,IF(V323="EN TERMINO",3,IF(V323="CON AVANCE",4,IF(V323="CUMPLIDA",5,)))))</f>
        <v>1</v>
      </c>
      <c r="AC323" s="76">
        <f t="shared" ref="AC323:AC386" si="117">IF(Z324=Z323+1,MIN(AB323,AC324),AB323)</f>
        <v>1</v>
      </c>
      <c r="AD323" s="76" t="str">
        <f t="shared" si="114"/>
        <v>H2DP17.</v>
      </c>
      <c r="AE323" s="76" t="str">
        <f t="shared" ref="AE323:AE386" si="118">IFERROR(MID(AD323,1,FIND(".",AD323,1)-1),AD323)</f>
        <v>H2DP17</v>
      </c>
      <c r="AF323" s="93"/>
      <c r="AG323" s="94"/>
      <c r="AH323" s="95"/>
    </row>
    <row r="324" spans="1:34" s="10" customFormat="1" ht="350.1" customHeight="1" x14ac:dyDescent="0.2">
      <c r="A324" s="79">
        <f>IF(ISBLANK(D324),"",COUNTA($D$2:D324))</f>
        <v>255</v>
      </c>
      <c r="B324" s="80">
        <f t="shared" si="103"/>
        <v>323</v>
      </c>
      <c r="C324" s="87"/>
      <c r="D324" s="87" t="s">
        <v>800</v>
      </c>
      <c r="E324" s="87" t="s">
        <v>15</v>
      </c>
      <c r="F324" s="101" t="s">
        <v>1044</v>
      </c>
      <c r="G324" s="101" t="s">
        <v>854</v>
      </c>
      <c r="H324" s="101" t="s">
        <v>857</v>
      </c>
      <c r="I324" s="101" t="s">
        <v>858</v>
      </c>
      <c r="J324" s="100" t="s">
        <v>856</v>
      </c>
      <c r="K324" s="100">
        <v>4</v>
      </c>
      <c r="L324" s="122">
        <v>43361</v>
      </c>
      <c r="M324" s="122">
        <v>43434</v>
      </c>
      <c r="N324" s="85">
        <f t="shared" si="115"/>
        <v>10.428571428571429</v>
      </c>
      <c r="O324" s="87" t="s">
        <v>2186</v>
      </c>
      <c r="P324" s="100">
        <v>4</v>
      </c>
      <c r="Q324" s="108">
        <f t="shared" si="107"/>
        <v>100</v>
      </c>
      <c r="R324" s="90">
        <f t="shared" si="108"/>
        <v>10.428571428571429</v>
      </c>
      <c r="S324" s="90">
        <f t="shared" si="109"/>
        <v>10.428571428571429</v>
      </c>
      <c r="T324" s="90">
        <f t="shared" si="110"/>
        <v>10.428571428571429</v>
      </c>
      <c r="U324" s="87"/>
      <c r="V324" s="91" t="str">
        <f t="shared" si="111"/>
        <v>CUMPLIDA</v>
      </c>
      <c r="W324" s="91" t="str">
        <f t="shared" si="112"/>
        <v>VENCIDO</v>
      </c>
      <c r="X324" s="141" t="s">
        <v>855</v>
      </c>
      <c r="Y324" s="79" t="str">
        <f t="shared" si="105"/>
        <v>H3DP17</v>
      </c>
      <c r="Z324" s="92">
        <f t="shared" si="113"/>
        <v>1</v>
      </c>
      <c r="AA324" s="92" t="str">
        <f t="shared" si="106"/>
        <v>H3DP17 - 1</v>
      </c>
      <c r="AB324" s="76">
        <f t="shared" si="116"/>
        <v>5</v>
      </c>
      <c r="AC324" s="76">
        <f t="shared" si="117"/>
        <v>1</v>
      </c>
      <c r="AD324" s="76" t="str">
        <f t="shared" si="114"/>
        <v>H3DP17.</v>
      </c>
      <c r="AE324" s="76" t="str">
        <f t="shared" si="118"/>
        <v>H3DP17</v>
      </c>
      <c r="AF324" s="93"/>
      <c r="AG324" s="94"/>
      <c r="AH324" s="95"/>
    </row>
    <row r="325" spans="1:34" s="10" customFormat="1" ht="350.1" customHeight="1" x14ac:dyDescent="0.2">
      <c r="A325" s="79" t="str">
        <f>IF(ISBLANK(D325),"",COUNTA($D$2:D325))</f>
        <v/>
      </c>
      <c r="B325" s="80">
        <f t="shared" si="103"/>
        <v>324</v>
      </c>
      <c r="C325" s="87"/>
      <c r="D325" s="87"/>
      <c r="E325" s="87" t="s">
        <v>15</v>
      </c>
      <c r="F325" s="101" t="s">
        <v>1043</v>
      </c>
      <c r="G325" s="101" t="s">
        <v>854</v>
      </c>
      <c r="H325" s="101" t="s">
        <v>861</v>
      </c>
      <c r="I325" s="101" t="s">
        <v>859</v>
      </c>
      <c r="J325" s="100" t="s">
        <v>860</v>
      </c>
      <c r="K325" s="100">
        <v>2</v>
      </c>
      <c r="L325" s="122">
        <v>43361</v>
      </c>
      <c r="M325" s="122">
        <v>43434</v>
      </c>
      <c r="N325" s="85">
        <f t="shared" si="115"/>
        <v>10.428571428571429</v>
      </c>
      <c r="O325" s="87" t="s">
        <v>2186</v>
      </c>
      <c r="P325" s="87">
        <v>0</v>
      </c>
      <c r="Q325" s="108">
        <f t="shared" si="107"/>
        <v>0</v>
      </c>
      <c r="R325" s="90">
        <f t="shared" si="108"/>
        <v>0</v>
      </c>
      <c r="S325" s="90">
        <f t="shared" si="109"/>
        <v>0</v>
      </c>
      <c r="T325" s="90">
        <f t="shared" si="110"/>
        <v>10.428571428571429</v>
      </c>
      <c r="U325" s="87"/>
      <c r="V325" s="91" t="str">
        <f t="shared" si="111"/>
        <v>VENCIDA</v>
      </c>
      <c r="W325" s="91" t="str">
        <f t="shared" si="112"/>
        <v/>
      </c>
      <c r="X325" s="141" t="s">
        <v>855</v>
      </c>
      <c r="Y325" s="79" t="str">
        <f t="shared" si="105"/>
        <v>H3DP17</v>
      </c>
      <c r="Z325" s="92">
        <f t="shared" si="113"/>
        <v>2</v>
      </c>
      <c r="AA325" s="92" t="str">
        <f t="shared" si="106"/>
        <v>H3DP17 - 2</v>
      </c>
      <c r="AB325" s="76">
        <f t="shared" si="116"/>
        <v>1</v>
      </c>
      <c r="AC325" s="76">
        <f t="shared" si="117"/>
        <v>1</v>
      </c>
      <c r="AD325" s="76" t="str">
        <f t="shared" si="114"/>
        <v>H3DP17.</v>
      </c>
      <c r="AE325" s="76" t="str">
        <f t="shared" si="118"/>
        <v>H3DP17</v>
      </c>
      <c r="AF325" s="93"/>
      <c r="AG325" s="94"/>
      <c r="AH325" s="95"/>
    </row>
    <row r="326" spans="1:34" s="10" customFormat="1" ht="350.1" customHeight="1" x14ac:dyDescent="0.2">
      <c r="A326" s="79">
        <f>IF(ISBLANK(D326),"",COUNTA($D$2:D326))</f>
        <v>256</v>
      </c>
      <c r="B326" s="80">
        <f t="shared" si="103"/>
        <v>325</v>
      </c>
      <c r="C326" s="87"/>
      <c r="D326" s="87" t="s">
        <v>800</v>
      </c>
      <c r="E326" s="87" t="s">
        <v>15</v>
      </c>
      <c r="F326" s="101" t="s">
        <v>1045</v>
      </c>
      <c r="G326" s="101" t="s">
        <v>854</v>
      </c>
      <c r="H326" s="101" t="s">
        <v>1153</v>
      </c>
      <c r="I326" s="101" t="s">
        <v>1152</v>
      </c>
      <c r="J326" s="100" t="s">
        <v>1194</v>
      </c>
      <c r="K326" s="100">
        <v>1</v>
      </c>
      <c r="L326" s="122">
        <v>43858</v>
      </c>
      <c r="M326" s="122">
        <v>44165</v>
      </c>
      <c r="N326" s="85">
        <f t="shared" si="115"/>
        <v>43.857142857142854</v>
      </c>
      <c r="O326" s="87" t="s">
        <v>2186</v>
      </c>
      <c r="P326" s="87">
        <v>0</v>
      </c>
      <c r="Q326" s="108">
        <f t="shared" si="107"/>
        <v>0</v>
      </c>
      <c r="R326" s="90">
        <f t="shared" si="108"/>
        <v>0</v>
      </c>
      <c r="S326" s="90">
        <f t="shared" si="109"/>
        <v>0</v>
      </c>
      <c r="T326" s="90">
        <f t="shared" si="110"/>
        <v>43.857142857142854</v>
      </c>
      <c r="U326" s="87"/>
      <c r="V326" s="91" t="str">
        <f t="shared" si="111"/>
        <v>VENCIDA</v>
      </c>
      <c r="W326" s="91" t="str">
        <f t="shared" si="112"/>
        <v>VENCIDO</v>
      </c>
      <c r="X326" s="141" t="s">
        <v>855</v>
      </c>
      <c r="Y326" s="79" t="str">
        <f t="shared" si="105"/>
        <v>H4DP17</v>
      </c>
      <c r="Z326" s="92">
        <f t="shared" si="113"/>
        <v>1</v>
      </c>
      <c r="AA326" s="92" t="str">
        <f t="shared" si="106"/>
        <v>H4DP17 - 1</v>
      </c>
      <c r="AB326" s="76">
        <f t="shared" si="116"/>
        <v>1</v>
      </c>
      <c r="AC326" s="76">
        <f t="shared" si="117"/>
        <v>1</v>
      </c>
      <c r="AD326" s="76" t="str">
        <f t="shared" si="114"/>
        <v>H4DP17.</v>
      </c>
      <c r="AE326" s="76" t="str">
        <f t="shared" si="118"/>
        <v>H4DP17</v>
      </c>
      <c r="AF326" s="93"/>
      <c r="AG326" s="94"/>
      <c r="AH326" s="95"/>
    </row>
    <row r="327" spans="1:34" s="10" customFormat="1" ht="350.1" customHeight="1" x14ac:dyDescent="0.2">
      <c r="A327" s="79">
        <f>IF(ISBLANK(D327),"",COUNTA($D$2:D327))</f>
        <v>257</v>
      </c>
      <c r="B327" s="80">
        <f t="shared" si="103"/>
        <v>326</v>
      </c>
      <c r="C327" s="87"/>
      <c r="D327" s="87" t="s">
        <v>800</v>
      </c>
      <c r="E327" s="87" t="s">
        <v>15</v>
      </c>
      <c r="F327" s="101" t="s">
        <v>1046</v>
      </c>
      <c r="G327" s="101" t="s">
        <v>854</v>
      </c>
      <c r="H327" s="101" t="s">
        <v>1154</v>
      </c>
      <c r="I327" s="101" t="s">
        <v>1152</v>
      </c>
      <c r="J327" s="100" t="s">
        <v>1194</v>
      </c>
      <c r="K327" s="100">
        <v>1</v>
      </c>
      <c r="L327" s="122">
        <v>43858</v>
      </c>
      <c r="M327" s="122">
        <v>44165</v>
      </c>
      <c r="N327" s="85">
        <f t="shared" si="115"/>
        <v>43.857142857142854</v>
      </c>
      <c r="O327" s="87" t="s">
        <v>2186</v>
      </c>
      <c r="P327" s="87">
        <v>0</v>
      </c>
      <c r="Q327" s="108">
        <f t="shared" si="107"/>
        <v>0</v>
      </c>
      <c r="R327" s="90">
        <f t="shared" si="108"/>
        <v>0</v>
      </c>
      <c r="S327" s="90">
        <f t="shared" si="109"/>
        <v>0</v>
      </c>
      <c r="T327" s="90">
        <f t="shared" si="110"/>
        <v>43.857142857142854</v>
      </c>
      <c r="U327" s="87"/>
      <c r="V327" s="91" t="str">
        <f t="shared" si="111"/>
        <v>VENCIDA</v>
      </c>
      <c r="W327" s="91" t="str">
        <f t="shared" si="112"/>
        <v>VENCIDO</v>
      </c>
      <c r="X327" s="141" t="s">
        <v>855</v>
      </c>
      <c r="Y327" s="79" t="str">
        <f t="shared" si="105"/>
        <v>H7DP17</v>
      </c>
      <c r="Z327" s="92">
        <f t="shared" si="113"/>
        <v>1</v>
      </c>
      <c r="AA327" s="92" t="str">
        <f t="shared" si="106"/>
        <v>H7DP17 - 1</v>
      </c>
      <c r="AB327" s="76">
        <f t="shared" si="116"/>
        <v>1</v>
      </c>
      <c r="AC327" s="76">
        <f t="shared" si="117"/>
        <v>1</v>
      </c>
      <c r="AD327" s="76" t="str">
        <f t="shared" si="114"/>
        <v>H7DP17.</v>
      </c>
      <c r="AE327" s="76" t="str">
        <f t="shared" si="118"/>
        <v>H7DP17</v>
      </c>
      <c r="AF327" s="93"/>
      <c r="AG327" s="94"/>
      <c r="AH327" s="95"/>
    </row>
    <row r="328" spans="1:34" s="10" customFormat="1" ht="350.1" customHeight="1" x14ac:dyDescent="0.2">
      <c r="A328" s="79">
        <f>IF(ISBLANK(D328),"",COUNTA($D$2:D328))</f>
        <v>258</v>
      </c>
      <c r="B328" s="80">
        <f t="shared" si="103"/>
        <v>327</v>
      </c>
      <c r="C328" s="87"/>
      <c r="D328" s="87" t="s">
        <v>802</v>
      </c>
      <c r="E328" s="87" t="s">
        <v>80</v>
      </c>
      <c r="F328" s="105" t="s">
        <v>1138</v>
      </c>
      <c r="G328" s="105" t="s">
        <v>772</v>
      </c>
      <c r="H328" s="105" t="s">
        <v>1149</v>
      </c>
      <c r="I328" s="105" t="s">
        <v>1139</v>
      </c>
      <c r="J328" s="87" t="s">
        <v>1140</v>
      </c>
      <c r="K328" s="87">
        <v>4</v>
      </c>
      <c r="L328" s="120">
        <v>43859</v>
      </c>
      <c r="M328" s="120">
        <v>44224</v>
      </c>
      <c r="N328" s="85">
        <f t="shared" ref="N328:N362" si="119">(+M328-L328)/7</f>
        <v>52.142857142857146</v>
      </c>
      <c r="O328" s="87" t="s">
        <v>317</v>
      </c>
      <c r="P328" s="87">
        <v>4</v>
      </c>
      <c r="Q328" s="108">
        <f t="shared" si="107"/>
        <v>100</v>
      </c>
      <c r="R328" s="90">
        <f t="shared" si="108"/>
        <v>52.142857142857146</v>
      </c>
      <c r="S328" s="90">
        <f t="shared" si="109"/>
        <v>52.142857142857146</v>
      </c>
      <c r="T328" s="90">
        <f t="shared" si="110"/>
        <v>52.142857142857146</v>
      </c>
      <c r="U328" s="87" t="s">
        <v>1527</v>
      </c>
      <c r="V328" s="91" t="str">
        <f t="shared" si="111"/>
        <v>CUMPLIDA</v>
      </c>
      <c r="W328" s="91" t="str">
        <f t="shared" si="112"/>
        <v>CUMPLIDO</v>
      </c>
      <c r="X328" s="141" t="s">
        <v>804</v>
      </c>
      <c r="Y328" s="79" t="str">
        <f t="shared" si="105"/>
        <v>H3AF17</v>
      </c>
      <c r="Z328" s="92">
        <f t="shared" si="113"/>
        <v>1</v>
      </c>
      <c r="AA328" s="92" t="str">
        <f t="shared" si="106"/>
        <v>H3AF17 - 1</v>
      </c>
      <c r="AB328" s="76">
        <f t="shared" si="116"/>
        <v>5</v>
      </c>
      <c r="AC328" s="76">
        <f t="shared" si="117"/>
        <v>5</v>
      </c>
      <c r="AD328" s="76" t="str">
        <f t="shared" si="114"/>
        <v>H3AF17.</v>
      </c>
      <c r="AE328" s="76" t="str">
        <f t="shared" si="118"/>
        <v>H3AF17</v>
      </c>
      <c r="AF328" s="93"/>
      <c r="AG328" s="94"/>
      <c r="AH328" s="95"/>
    </row>
    <row r="329" spans="1:34" s="10" customFormat="1" ht="350.1" customHeight="1" x14ac:dyDescent="0.2">
      <c r="A329" s="79">
        <f>IF(ISBLANK(D329),"",COUNTA($D$2:D329))</f>
        <v>259</v>
      </c>
      <c r="B329" s="80">
        <f t="shared" si="103"/>
        <v>328</v>
      </c>
      <c r="C329" s="87"/>
      <c r="D329" s="87" t="s">
        <v>802</v>
      </c>
      <c r="E329" s="87" t="s">
        <v>80</v>
      </c>
      <c r="F329" s="105" t="s">
        <v>773</v>
      </c>
      <c r="G329" s="105" t="s">
        <v>774</v>
      </c>
      <c r="H329" s="105" t="s">
        <v>775</v>
      </c>
      <c r="I329" s="105" t="s">
        <v>990</v>
      </c>
      <c r="J329" s="87" t="s">
        <v>776</v>
      </c>
      <c r="K329" s="87">
        <v>3</v>
      </c>
      <c r="L329" s="120">
        <v>43313</v>
      </c>
      <c r="M329" s="120">
        <v>43497</v>
      </c>
      <c r="N329" s="85">
        <f t="shared" si="119"/>
        <v>26.285714285714285</v>
      </c>
      <c r="O329" s="87" t="s">
        <v>1712</v>
      </c>
      <c r="P329" s="87">
        <v>3</v>
      </c>
      <c r="Q329" s="108">
        <f t="shared" si="107"/>
        <v>100</v>
      </c>
      <c r="R329" s="90">
        <f t="shared" si="108"/>
        <v>26.285714285714285</v>
      </c>
      <c r="S329" s="90">
        <f t="shared" si="109"/>
        <v>26.285714285714285</v>
      </c>
      <c r="T329" s="90">
        <f t="shared" si="110"/>
        <v>26.285714285714285</v>
      </c>
      <c r="U329" s="87" t="s">
        <v>1527</v>
      </c>
      <c r="V329" s="91" t="str">
        <f t="shared" si="111"/>
        <v>CUMPLIDA</v>
      </c>
      <c r="W329" s="91" t="str">
        <f t="shared" si="112"/>
        <v>CUMPLIDO</v>
      </c>
      <c r="X329" s="141" t="s">
        <v>804</v>
      </c>
      <c r="Y329" s="79" t="str">
        <f t="shared" si="105"/>
        <v>H7AF17</v>
      </c>
      <c r="Z329" s="92">
        <f t="shared" si="113"/>
        <v>1</v>
      </c>
      <c r="AA329" s="92" t="str">
        <f t="shared" si="106"/>
        <v>H7AF17 - 1</v>
      </c>
      <c r="AB329" s="76">
        <f t="shared" si="116"/>
        <v>5</v>
      </c>
      <c r="AC329" s="76">
        <f t="shared" si="117"/>
        <v>5</v>
      </c>
      <c r="AD329" s="76" t="str">
        <f t="shared" si="114"/>
        <v>H7AF17.</v>
      </c>
      <c r="AE329" s="76" t="str">
        <f t="shared" si="118"/>
        <v>H7AF17</v>
      </c>
      <c r="AF329" s="93"/>
      <c r="AG329" s="94"/>
      <c r="AH329" s="95"/>
    </row>
    <row r="330" spans="1:34" s="10" customFormat="1" ht="350.1" customHeight="1" x14ac:dyDescent="0.2">
      <c r="A330" s="79">
        <f>IF(ISBLANK(D330),"",COUNTA($D$2:D330))</f>
        <v>260</v>
      </c>
      <c r="B330" s="80">
        <f t="shared" si="103"/>
        <v>329</v>
      </c>
      <c r="C330" s="87"/>
      <c r="D330" s="87" t="s">
        <v>711</v>
      </c>
      <c r="E330" s="87" t="s">
        <v>92</v>
      </c>
      <c r="F330" s="105" t="s">
        <v>777</v>
      </c>
      <c r="G330" s="105" t="s">
        <v>778</v>
      </c>
      <c r="H330" s="105" t="s">
        <v>779</v>
      </c>
      <c r="I330" s="105" t="s">
        <v>991</v>
      </c>
      <c r="J330" s="87" t="s">
        <v>780</v>
      </c>
      <c r="K330" s="87">
        <v>1</v>
      </c>
      <c r="L330" s="120">
        <v>43405</v>
      </c>
      <c r="M330" s="120">
        <v>43554</v>
      </c>
      <c r="N330" s="85">
        <f t="shared" si="119"/>
        <v>21.285714285714285</v>
      </c>
      <c r="O330" s="87" t="s">
        <v>331</v>
      </c>
      <c r="P330" s="87">
        <v>1</v>
      </c>
      <c r="Q330" s="108">
        <f t="shared" si="107"/>
        <v>100</v>
      </c>
      <c r="R330" s="90">
        <f t="shared" si="108"/>
        <v>21.285714285714285</v>
      </c>
      <c r="S330" s="90">
        <f t="shared" si="109"/>
        <v>21.285714285714285</v>
      </c>
      <c r="T330" s="90">
        <f t="shared" si="110"/>
        <v>21.285714285714285</v>
      </c>
      <c r="U330" s="87" t="s">
        <v>1527</v>
      </c>
      <c r="V330" s="91" t="str">
        <f t="shared" si="111"/>
        <v>CUMPLIDA</v>
      </c>
      <c r="W330" s="91" t="str">
        <f t="shared" si="112"/>
        <v>CUMPLIDO</v>
      </c>
      <c r="X330" s="141" t="s">
        <v>804</v>
      </c>
      <c r="Y330" s="79" t="str">
        <f t="shared" si="105"/>
        <v>H18AF17</v>
      </c>
      <c r="Z330" s="92">
        <f t="shared" si="113"/>
        <v>1</v>
      </c>
      <c r="AA330" s="92" t="str">
        <f t="shared" si="106"/>
        <v>H18AF17 - 1</v>
      </c>
      <c r="AB330" s="76">
        <f t="shared" si="116"/>
        <v>5</v>
      </c>
      <c r="AC330" s="76">
        <f t="shared" si="117"/>
        <v>5</v>
      </c>
      <c r="AD330" s="76" t="str">
        <f t="shared" si="114"/>
        <v>H18AF17.</v>
      </c>
      <c r="AE330" s="76" t="str">
        <f t="shared" si="118"/>
        <v>H18AF17</v>
      </c>
      <c r="AF330" s="93"/>
      <c r="AG330" s="94"/>
      <c r="AH330" s="95"/>
    </row>
    <row r="331" spans="1:34" s="10" customFormat="1" ht="350.1" customHeight="1" x14ac:dyDescent="0.2">
      <c r="A331" s="79">
        <f>IF(ISBLANK(D331),"",COUNTA($D$2:D331))</f>
        <v>261</v>
      </c>
      <c r="B331" s="80">
        <f t="shared" si="103"/>
        <v>330</v>
      </c>
      <c r="C331" s="87"/>
      <c r="D331" s="87" t="s">
        <v>802</v>
      </c>
      <c r="E331" s="92" t="s">
        <v>31</v>
      </c>
      <c r="F331" s="105" t="s">
        <v>1167</v>
      </c>
      <c r="G331" s="105" t="s">
        <v>781</v>
      </c>
      <c r="H331" s="105" t="s">
        <v>1157</v>
      </c>
      <c r="I331" s="105" t="s">
        <v>1158</v>
      </c>
      <c r="J331" s="87" t="s">
        <v>1169</v>
      </c>
      <c r="K331" s="87">
        <v>8</v>
      </c>
      <c r="L331" s="120">
        <v>43831</v>
      </c>
      <c r="M331" s="120">
        <v>43921</v>
      </c>
      <c r="N331" s="85">
        <f t="shared" si="119"/>
        <v>12.857142857142858</v>
      </c>
      <c r="O331" s="87" t="s">
        <v>1699</v>
      </c>
      <c r="P331" s="87">
        <v>8</v>
      </c>
      <c r="Q331" s="108">
        <f t="shared" si="107"/>
        <v>100</v>
      </c>
      <c r="R331" s="90">
        <f t="shared" si="108"/>
        <v>12.857142857142858</v>
      </c>
      <c r="S331" s="90">
        <f t="shared" si="109"/>
        <v>12.857142857142858</v>
      </c>
      <c r="T331" s="90">
        <f t="shared" si="110"/>
        <v>12.857142857142858</v>
      </c>
      <c r="U331" s="87" t="s">
        <v>1527</v>
      </c>
      <c r="V331" s="91" t="str">
        <f t="shared" si="111"/>
        <v>CUMPLIDA</v>
      </c>
      <c r="W331" s="91" t="str">
        <f t="shared" si="112"/>
        <v>CUMPLIDO</v>
      </c>
      <c r="X331" s="141" t="s">
        <v>804</v>
      </c>
      <c r="Y331" s="79" t="str">
        <f t="shared" si="105"/>
        <v>H24AF17</v>
      </c>
      <c r="Z331" s="92">
        <f t="shared" si="113"/>
        <v>1</v>
      </c>
      <c r="AA331" s="92" t="str">
        <f t="shared" si="106"/>
        <v>H24AF17 - 1</v>
      </c>
      <c r="AB331" s="76">
        <f t="shared" si="116"/>
        <v>5</v>
      </c>
      <c r="AC331" s="76">
        <f t="shared" si="117"/>
        <v>5</v>
      </c>
      <c r="AD331" s="76" t="str">
        <f t="shared" si="114"/>
        <v>H24AF17.</v>
      </c>
      <c r="AE331" s="76" t="str">
        <f t="shared" si="118"/>
        <v>H24AF17</v>
      </c>
      <c r="AF331" s="93"/>
      <c r="AG331" s="94"/>
      <c r="AH331" s="95"/>
    </row>
    <row r="332" spans="1:34" s="10" customFormat="1" ht="350.1" customHeight="1" x14ac:dyDescent="0.2">
      <c r="A332" s="79" t="str">
        <f>IF(ISBLANK(D332),"",COUNTA($D$2:D332))</f>
        <v/>
      </c>
      <c r="B332" s="80">
        <f t="shared" si="103"/>
        <v>331</v>
      </c>
      <c r="C332" s="87"/>
      <c r="D332" s="87"/>
      <c r="E332" s="92" t="s">
        <v>31</v>
      </c>
      <c r="F332" s="105" t="s">
        <v>1168</v>
      </c>
      <c r="G332" s="105" t="s">
        <v>781</v>
      </c>
      <c r="H332" s="105" t="s">
        <v>1157</v>
      </c>
      <c r="I332" s="105" t="s">
        <v>1161</v>
      </c>
      <c r="J332" s="87" t="s">
        <v>1170</v>
      </c>
      <c r="K332" s="87">
        <v>4</v>
      </c>
      <c r="L332" s="120">
        <v>43831</v>
      </c>
      <c r="M332" s="120">
        <v>44196</v>
      </c>
      <c r="N332" s="85">
        <f t="shared" ref="N332" si="120">(+M332-L332)/7</f>
        <v>52.142857142857146</v>
      </c>
      <c r="O332" s="87" t="s">
        <v>1699</v>
      </c>
      <c r="P332" s="87">
        <v>4</v>
      </c>
      <c r="Q332" s="108">
        <f t="shared" si="107"/>
        <v>100</v>
      </c>
      <c r="R332" s="90">
        <f t="shared" si="108"/>
        <v>52.142857142857146</v>
      </c>
      <c r="S332" s="90">
        <f t="shared" si="109"/>
        <v>52.142857142857146</v>
      </c>
      <c r="T332" s="90">
        <f t="shared" si="110"/>
        <v>52.142857142857146</v>
      </c>
      <c r="U332" s="87" t="s">
        <v>1527</v>
      </c>
      <c r="V332" s="91" t="str">
        <f t="shared" si="111"/>
        <v>CUMPLIDA</v>
      </c>
      <c r="W332" s="91" t="str">
        <f t="shared" si="112"/>
        <v/>
      </c>
      <c r="X332" s="141" t="s">
        <v>804</v>
      </c>
      <c r="Y332" s="79" t="str">
        <f t="shared" si="105"/>
        <v>H24AF17</v>
      </c>
      <c r="Z332" s="92">
        <f t="shared" si="113"/>
        <v>2</v>
      </c>
      <c r="AA332" s="92" t="str">
        <f t="shared" si="106"/>
        <v>H24AF17 - 2</v>
      </c>
      <c r="AB332" s="76">
        <f t="shared" si="116"/>
        <v>5</v>
      </c>
      <c r="AC332" s="76">
        <f t="shared" si="117"/>
        <v>5</v>
      </c>
      <c r="AD332" s="76" t="str">
        <f t="shared" si="114"/>
        <v>H24AF17.</v>
      </c>
      <c r="AE332" s="76" t="str">
        <f t="shared" si="118"/>
        <v>H24AF17</v>
      </c>
      <c r="AF332" s="93"/>
      <c r="AG332" s="94"/>
      <c r="AH332" s="95"/>
    </row>
    <row r="333" spans="1:34" s="10" customFormat="1" ht="350.1" customHeight="1" x14ac:dyDescent="0.2">
      <c r="A333" s="79">
        <f>IF(ISBLANK(D333),"",COUNTA($D$2:D333))</f>
        <v>262</v>
      </c>
      <c r="B333" s="80">
        <f t="shared" si="103"/>
        <v>332</v>
      </c>
      <c r="C333" s="87"/>
      <c r="D333" s="87" t="s">
        <v>802</v>
      </c>
      <c r="E333" s="92" t="s">
        <v>31</v>
      </c>
      <c r="F333" s="105" t="s">
        <v>782</v>
      </c>
      <c r="G333" s="105" t="s">
        <v>781</v>
      </c>
      <c r="H333" s="105" t="s">
        <v>1157</v>
      </c>
      <c r="I333" s="105" t="s">
        <v>1158</v>
      </c>
      <c r="J333" s="87" t="s">
        <v>1169</v>
      </c>
      <c r="K333" s="87">
        <v>8</v>
      </c>
      <c r="L333" s="120">
        <v>43831</v>
      </c>
      <c r="M333" s="120">
        <v>43921</v>
      </c>
      <c r="N333" s="85">
        <f t="shared" si="119"/>
        <v>12.857142857142858</v>
      </c>
      <c r="O333" s="87" t="s">
        <v>1699</v>
      </c>
      <c r="P333" s="87">
        <v>8</v>
      </c>
      <c r="Q333" s="108">
        <f t="shared" si="107"/>
        <v>100</v>
      </c>
      <c r="R333" s="90">
        <f t="shared" si="108"/>
        <v>12.857142857142858</v>
      </c>
      <c r="S333" s="90">
        <f t="shared" si="109"/>
        <v>12.857142857142858</v>
      </c>
      <c r="T333" s="90">
        <f t="shared" si="110"/>
        <v>12.857142857142858</v>
      </c>
      <c r="U333" s="87" t="s">
        <v>1527</v>
      </c>
      <c r="V333" s="91" t="str">
        <f t="shared" si="111"/>
        <v>CUMPLIDA</v>
      </c>
      <c r="W333" s="91" t="str">
        <f t="shared" si="112"/>
        <v>CUMPLIDO</v>
      </c>
      <c r="X333" s="141" t="s">
        <v>804</v>
      </c>
      <c r="Y333" s="79" t="str">
        <f t="shared" si="105"/>
        <v>H25AF17</v>
      </c>
      <c r="Z333" s="92">
        <f t="shared" si="113"/>
        <v>1</v>
      </c>
      <c r="AA333" s="92" t="str">
        <f t="shared" si="106"/>
        <v>H25AF17 - 1</v>
      </c>
      <c r="AB333" s="76">
        <f t="shared" si="116"/>
        <v>5</v>
      </c>
      <c r="AC333" s="76">
        <f t="shared" si="117"/>
        <v>5</v>
      </c>
      <c r="AD333" s="76" t="str">
        <f t="shared" si="114"/>
        <v>H25AF17.</v>
      </c>
      <c r="AE333" s="76" t="str">
        <f t="shared" si="118"/>
        <v>H25AF17</v>
      </c>
      <c r="AF333" s="93"/>
      <c r="AG333" s="94"/>
      <c r="AH333" s="95"/>
    </row>
    <row r="334" spans="1:34" s="10" customFormat="1" ht="350.1" customHeight="1" x14ac:dyDescent="0.2">
      <c r="A334" s="79" t="str">
        <f>IF(ISBLANK(D334),"",COUNTA($D$2:D334))</f>
        <v/>
      </c>
      <c r="B334" s="80">
        <f t="shared" si="103"/>
        <v>333</v>
      </c>
      <c r="C334" s="87"/>
      <c r="D334" s="87"/>
      <c r="E334" s="92" t="s">
        <v>31</v>
      </c>
      <c r="F334" s="105" t="s">
        <v>783</v>
      </c>
      <c r="G334" s="105" t="s">
        <v>781</v>
      </c>
      <c r="H334" s="105" t="s">
        <v>1157</v>
      </c>
      <c r="I334" s="105" t="s">
        <v>1161</v>
      </c>
      <c r="J334" s="87" t="s">
        <v>1170</v>
      </c>
      <c r="K334" s="87">
        <v>4</v>
      </c>
      <c r="L334" s="120">
        <v>43831</v>
      </c>
      <c r="M334" s="120">
        <v>44196</v>
      </c>
      <c r="N334" s="85">
        <f t="shared" si="119"/>
        <v>52.142857142857146</v>
      </c>
      <c r="O334" s="87" t="s">
        <v>1699</v>
      </c>
      <c r="P334" s="87">
        <v>4</v>
      </c>
      <c r="Q334" s="108">
        <f t="shared" si="107"/>
        <v>100</v>
      </c>
      <c r="R334" s="90">
        <f t="shared" si="108"/>
        <v>52.142857142857146</v>
      </c>
      <c r="S334" s="90">
        <f t="shared" si="109"/>
        <v>52.142857142857146</v>
      </c>
      <c r="T334" s="90">
        <f t="shared" si="110"/>
        <v>52.142857142857146</v>
      </c>
      <c r="U334" s="87" t="s">
        <v>1527</v>
      </c>
      <c r="V334" s="91" t="str">
        <f t="shared" si="111"/>
        <v>CUMPLIDA</v>
      </c>
      <c r="W334" s="91" t="str">
        <f t="shared" si="112"/>
        <v/>
      </c>
      <c r="X334" s="141" t="s">
        <v>804</v>
      </c>
      <c r="Y334" s="79" t="str">
        <f t="shared" si="105"/>
        <v>H25AF17</v>
      </c>
      <c r="Z334" s="92">
        <f t="shared" si="113"/>
        <v>2</v>
      </c>
      <c r="AA334" s="92" t="str">
        <f t="shared" si="106"/>
        <v>H25AF17 - 2</v>
      </c>
      <c r="AB334" s="76">
        <f t="shared" si="116"/>
        <v>5</v>
      </c>
      <c r="AC334" s="76">
        <f t="shared" si="117"/>
        <v>5</v>
      </c>
      <c r="AD334" s="76" t="str">
        <f t="shared" si="114"/>
        <v>H25AF17.</v>
      </c>
      <c r="AE334" s="76" t="str">
        <f t="shared" si="118"/>
        <v>H25AF17</v>
      </c>
      <c r="AF334" s="93"/>
      <c r="AG334" s="94"/>
      <c r="AH334" s="95"/>
    </row>
    <row r="335" spans="1:34" s="10" customFormat="1" ht="350.1" customHeight="1" x14ac:dyDescent="0.2">
      <c r="A335" s="79">
        <f>IF(ISBLANK(D335),"",COUNTA($D$2:D335))</f>
        <v>263</v>
      </c>
      <c r="B335" s="80">
        <f t="shared" si="103"/>
        <v>334</v>
      </c>
      <c r="C335" s="87"/>
      <c r="D335" s="87" t="s">
        <v>802</v>
      </c>
      <c r="E335" s="92" t="s">
        <v>31</v>
      </c>
      <c r="F335" s="105" t="s">
        <v>1171</v>
      </c>
      <c r="G335" s="105" t="s">
        <v>781</v>
      </c>
      <c r="H335" s="105" t="s">
        <v>1157</v>
      </c>
      <c r="I335" s="105" t="s">
        <v>1158</v>
      </c>
      <c r="J335" s="87" t="s">
        <v>1169</v>
      </c>
      <c r="K335" s="87">
        <v>8</v>
      </c>
      <c r="L335" s="120">
        <v>43831</v>
      </c>
      <c r="M335" s="120">
        <v>43921</v>
      </c>
      <c r="N335" s="85">
        <f t="shared" si="119"/>
        <v>12.857142857142858</v>
      </c>
      <c r="O335" s="87" t="s">
        <v>1699</v>
      </c>
      <c r="P335" s="87">
        <v>8</v>
      </c>
      <c r="Q335" s="108">
        <f t="shared" si="107"/>
        <v>100</v>
      </c>
      <c r="R335" s="90">
        <f t="shared" si="108"/>
        <v>12.857142857142858</v>
      </c>
      <c r="S335" s="90">
        <f t="shared" si="109"/>
        <v>12.857142857142858</v>
      </c>
      <c r="T335" s="90">
        <f t="shared" si="110"/>
        <v>12.857142857142858</v>
      </c>
      <c r="U335" s="87" t="s">
        <v>1527</v>
      </c>
      <c r="V335" s="91" t="str">
        <f t="shared" si="111"/>
        <v>CUMPLIDA</v>
      </c>
      <c r="W335" s="91" t="str">
        <f t="shared" si="112"/>
        <v>CUMPLIDO</v>
      </c>
      <c r="X335" s="141" t="s">
        <v>804</v>
      </c>
      <c r="Y335" s="79" t="str">
        <f t="shared" si="105"/>
        <v>H26AF17</v>
      </c>
      <c r="Z335" s="92">
        <f t="shared" si="113"/>
        <v>1</v>
      </c>
      <c r="AA335" s="92" t="str">
        <f t="shared" si="106"/>
        <v>H26AF17 - 1</v>
      </c>
      <c r="AB335" s="76">
        <f t="shared" si="116"/>
        <v>5</v>
      </c>
      <c r="AC335" s="76">
        <f t="shared" si="117"/>
        <v>5</v>
      </c>
      <c r="AD335" s="76" t="str">
        <f t="shared" si="114"/>
        <v>H26AF17.</v>
      </c>
      <c r="AE335" s="76" t="str">
        <f t="shared" si="118"/>
        <v>H26AF17</v>
      </c>
      <c r="AF335" s="93"/>
      <c r="AG335" s="94"/>
      <c r="AH335" s="95"/>
    </row>
    <row r="336" spans="1:34" s="10" customFormat="1" ht="350.1" customHeight="1" x14ac:dyDescent="0.2">
      <c r="A336" s="79" t="str">
        <f>IF(ISBLANK(D336),"",COUNTA($D$2:D336))</f>
        <v/>
      </c>
      <c r="B336" s="80">
        <f t="shared" si="103"/>
        <v>335</v>
      </c>
      <c r="C336" s="87"/>
      <c r="D336" s="87"/>
      <c r="E336" s="92" t="s">
        <v>31</v>
      </c>
      <c r="F336" s="105" t="s">
        <v>1172</v>
      </c>
      <c r="G336" s="105" t="s">
        <v>781</v>
      </c>
      <c r="H336" s="105" t="s">
        <v>1157</v>
      </c>
      <c r="I336" s="105" t="s">
        <v>1161</v>
      </c>
      <c r="J336" s="87" t="s">
        <v>1170</v>
      </c>
      <c r="K336" s="87">
        <v>4</v>
      </c>
      <c r="L336" s="120">
        <v>43831</v>
      </c>
      <c r="M336" s="120">
        <v>44196</v>
      </c>
      <c r="N336" s="85">
        <f t="shared" ref="N336" si="121">(+M336-L336)/7</f>
        <v>52.142857142857146</v>
      </c>
      <c r="O336" s="87" t="s">
        <v>1699</v>
      </c>
      <c r="P336" s="87">
        <v>4</v>
      </c>
      <c r="Q336" s="108">
        <f t="shared" si="107"/>
        <v>100</v>
      </c>
      <c r="R336" s="90">
        <f t="shared" si="108"/>
        <v>52.142857142857146</v>
      </c>
      <c r="S336" s="90">
        <f t="shared" si="109"/>
        <v>52.142857142857146</v>
      </c>
      <c r="T336" s="90">
        <f t="shared" si="110"/>
        <v>52.142857142857146</v>
      </c>
      <c r="U336" s="87" t="s">
        <v>1527</v>
      </c>
      <c r="V336" s="91" t="str">
        <f t="shared" si="111"/>
        <v>CUMPLIDA</v>
      </c>
      <c r="W336" s="91" t="str">
        <f t="shared" si="112"/>
        <v/>
      </c>
      <c r="X336" s="141" t="s">
        <v>804</v>
      </c>
      <c r="Y336" s="79" t="str">
        <f t="shared" si="105"/>
        <v>H26AF17</v>
      </c>
      <c r="Z336" s="92">
        <f t="shared" si="113"/>
        <v>2</v>
      </c>
      <c r="AA336" s="92" t="str">
        <f t="shared" si="106"/>
        <v>H26AF17 - 2</v>
      </c>
      <c r="AB336" s="76">
        <f t="shared" si="116"/>
        <v>5</v>
      </c>
      <c r="AC336" s="76">
        <f t="shared" si="117"/>
        <v>5</v>
      </c>
      <c r="AD336" s="76" t="str">
        <f t="shared" si="114"/>
        <v>H26AF17.</v>
      </c>
      <c r="AE336" s="76" t="str">
        <f t="shared" si="118"/>
        <v>H26AF17</v>
      </c>
      <c r="AF336" s="93"/>
      <c r="AG336" s="94"/>
      <c r="AH336" s="95"/>
    </row>
    <row r="337" spans="1:34" s="10" customFormat="1" ht="350.1" customHeight="1" x14ac:dyDescent="0.2">
      <c r="A337" s="79">
        <f>IF(ISBLANK(D337),"",COUNTA($D$2:D337))</f>
        <v>264</v>
      </c>
      <c r="B337" s="80">
        <f t="shared" si="103"/>
        <v>336</v>
      </c>
      <c r="C337" s="87"/>
      <c r="D337" s="87" t="s">
        <v>802</v>
      </c>
      <c r="E337" s="92" t="s">
        <v>31</v>
      </c>
      <c r="F337" s="105" t="s">
        <v>784</v>
      </c>
      <c r="G337" s="105" t="s">
        <v>781</v>
      </c>
      <c r="H337" s="105" t="s">
        <v>1157</v>
      </c>
      <c r="I337" s="105" t="s">
        <v>1158</v>
      </c>
      <c r="J337" s="87" t="s">
        <v>1169</v>
      </c>
      <c r="K337" s="87">
        <v>8</v>
      </c>
      <c r="L337" s="120">
        <v>43831</v>
      </c>
      <c r="M337" s="120">
        <v>43921</v>
      </c>
      <c r="N337" s="85">
        <f t="shared" si="119"/>
        <v>12.857142857142858</v>
      </c>
      <c r="O337" s="87" t="s">
        <v>1699</v>
      </c>
      <c r="P337" s="87">
        <v>8</v>
      </c>
      <c r="Q337" s="108">
        <f t="shared" si="107"/>
        <v>100</v>
      </c>
      <c r="R337" s="90">
        <f t="shared" si="108"/>
        <v>12.857142857142858</v>
      </c>
      <c r="S337" s="90">
        <f t="shared" si="109"/>
        <v>12.857142857142858</v>
      </c>
      <c r="T337" s="90">
        <f t="shared" si="110"/>
        <v>12.857142857142858</v>
      </c>
      <c r="U337" s="87" t="s">
        <v>1527</v>
      </c>
      <c r="V337" s="91" t="str">
        <f t="shared" si="111"/>
        <v>CUMPLIDA</v>
      </c>
      <c r="W337" s="91" t="str">
        <f t="shared" si="112"/>
        <v>CUMPLIDO</v>
      </c>
      <c r="X337" s="141" t="s">
        <v>804</v>
      </c>
      <c r="Y337" s="79" t="str">
        <f t="shared" si="105"/>
        <v>H27AF17</v>
      </c>
      <c r="Z337" s="92">
        <f t="shared" si="113"/>
        <v>1</v>
      </c>
      <c r="AA337" s="92" t="str">
        <f t="shared" si="106"/>
        <v>H27AF17 - 1</v>
      </c>
      <c r="AB337" s="76">
        <f t="shared" si="116"/>
        <v>5</v>
      </c>
      <c r="AC337" s="76">
        <f t="shared" si="117"/>
        <v>5</v>
      </c>
      <c r="AD337" s="76" t="str">
        <f t="shared" si="114"/>
        <v>H27AF17.</v>
      </c>
      <c r="AE337" s="76" t="str">
        <f t="shared" si="118"/>
        <v>H27AF17</v>
      </c>
      <c r="AF337" s="93"/>
      <c r="AG337" s="94"/>
      <c r="AH337" s="95"/>
    </row>
    <row r="338" spans="1:34" s="10" customFormat="1" ht="350.1" customHeight="1" x14ac:dyDescent="0.2">
      <c r="A338" s="79" t="str">
        <f>IF(ISBLANK(D338),"",COUNTA($D$2:D338))</f>
        <v/>
      </c>
      <c r="B338" s="80">
        <f t="shared" ref="B338:B401" si="122">ROW()-1</f>
        <v>337</v>
      </c>
      <c r="C338" s="87"/>
      <c r="D338" s="87"/>
      <c r="E338" s="92" t="s">
        <v>31</v>
      </c>
      <c r="F338" s="105" t="s">
        <v>785</v>
      </c>
      <c r="G338" s="105" t="s">
        <v>781</v>
      </c>
      <c r="H338" s="105" t="s">
        <v>1157</v>
      </c>
      <c r="I338" s="105" t="s">
        <v>1161</v>
      </c>
      <c r="J338" s="87" t="s">
        <v>1170</v>
      </c>
      <c r="K338" s="87">
        <v>4</v>
      </c>
      <c r="L338" s="120">
        <v>43831</v>
      </c>
      <c r="M338" s="120">
        <v>44196</v>
      </c>
      <c r="N338" s="85">
        <f t="shared" si="119"/>
        <v>52.142857142857146</v>
      </c>
      <c r="O338" s="87" t="s">
        <v>1699</v>
      </c>
      <c r="P338" s="87">
        <v>4</v>
      </c>
      <c r="Q338" s="108">
        <f t="shared" si="107"/>
        <v>100</v>
      </c>
      <c r="R338" s="90">
        <f t="shared" si="108"/>
        <v>52.142857142857146</v>
      </c>
      <c r="S338" s="90">
        <f t="shared" si="109"/>
        <v>52.142857142857146</v>
      </c>
      <c r="T338" s="90">
        <f t="shared" si="110"/>
        <v>52.142857142857146</v>
      </c>
      <c r="U338" s="87" t="s">
        <v>1527</v>
      </c>
      <c r="V338" s="91" t="str">
        <f t="shared" si="111"/>
        <v>CUMPLIDA</v>
      </c>
      <c r="W338" s="91" t="str">
        <f t="shared" si="112"/>
        <v/>
      </c>
      <c r="X338" s="141" t="s">
        <v>804</v>
      </c>
      <c r="Y338" s="79" t="str">
        <f t="shared" si="105"/>
        <v>H27AF17</v>
      </c>
      <c r="Z338" s="92">
        <f t="shared" si="113"/>
        <v>2</v>
      </c>
      <c r="AA338" s="92" t="str">
        <f t="shared" si="106"/>
        <v>H27AF17 - 2</v>
      </c>
      <c r="AB338" s="76">
        <f t="shared" si="116"/>
        <v>5</v>
      </c>
      <c r="AC338" s="76">
        <f t="shared" si="117"/>
        <v>5</v>
      </c>
      <c r="AD338" s="76" t="str">
        <f t="shared" si="114"/>
        <v>H27AF17.</v>
      </c>
      <c r="AE338" s="76" t="str">
        <f t="shared" si="118"/>
        <v>H27AF17</v>
      </c>
      <c r="AF338" s="93"/>
      <c r="AG338" s="94"/>
      <c r="AH338" s="95"/>
    </row>
    <row r="339" spans="1:34" s="10" customFormat="1" ht="350.1" customHeight="1" x14ac:dyDescent="0.2">
      <c r="A339" s="79">
        <f>IF(ISBLANK(D339),"",COUNTA($D$2:D339))</f>
        <v>265</v>
      </c>
      <c r="B339" s="80">
        <f t="shared" si="122"/>
        <v>338</v>
      </c>
      <c r="C339" s="87"/>
      <c r="D339" s="87" t="s">
        <v>802</v>
      </c>
      <c r="E339" s="92" t="s">
        <v>31</v>
      </c>
      <c r="F339" s="105" t="s">
        <v>786</v>
      </c>
      <c r="G339" s="105" t="s">
        <v>781</v>
      </c>
      <c r="H339" s="105" t="s">
        <v>1157</v>
      </c>
      <c r="I339" s="105" t="s">
        <v>1158</v>
      </c>
      <c r="J339" s="87" t="s">
        <v>1169</v>
      </c>
      <c r="K339" s="87">
        <v>8</v>
      </c>
      <c r="L339" s="120">
        <v>43831</v>
      </c>
      <c r="M339" s="120">
        <v>43921</v>
      </c>
      <c r="N339" s="85">
        <f t="shared" si="119"/>
        <v>12.857142857142858</v>
      </c>
      <c r="O339" s="87" t="s">
        <v>1699</v>
      </c>
      <c r="P339" s="87">
        <v>8</v>
      </c>
      <c r="Q339" s="108">
        <f t="shared" si="107"/>
        <v>100</v>
      </c>
      <c r="R339" s="90">
        <f t="shared" si="108"/>
        <v>12.857142857142858</v>
      </c>
      <c r="S339" s="90">
        <f t="shared" si="109"/>
        <v>12.857142857142858</v>
      </c>
      <c r="T339" s="90">
        <f t="shared" si="110"/>
        <v>12.857142857142858</v>
      </c>
      <c r="U339" s="87" t="s">
        <v>1527</v>
      </c>
      <c r="V339" s="91" t="str">
        <f t="shared" si="111"/>
        <v>CUMPLIDA</v>
      </c>
      <c r="W339" s="91" t="str">
        <f t="shared" si="112"/>
        <v>CUMPLIDO</v>
      </c>
      <c r="X339" s="141" t="s">
        <v>804</v>
      </c>
      <c r="Y339" s="79" t="str">
        <f t="shared" si="105"/>
        <v>H28AF17</v>
      </c>
      <c r="Z339" s="92">
        <f t="shared" si="113"/>
        <v>1</v>
      </c>
      <c r="AA339" s="92" t="str">
        <f t="shared" si="106"/>
        <v>H28AF17 - 1</v>
      </c>
      <c r="AB339" s="76">
        <f t="shared" si="116"/>
        <v>5</v>
      </c>
      <c r="AC339" s="76">
        <f t="shared" si="117"/>
        <v>5</v>
      </c>
      <c r="AD339" s="76" t="str">
        <f t="shared" si="114"/>
        <v>H28AF17.</v>
      </c>
      <c r="AE339" s="76" t="str">
        <f t="shared" si="118"/>
        <v>H28AF17</v>
      </c>
      <c r="AF339" s="93"/>
      <c r="AG339" s="94"/>
      <c r="AH339" s="95"/>
    </row>
    <row r="340" spans="1:34" s="10" customFormat="1" ht="350.1" customHeight="1" x14ac:dyDescent="0.2">
      <c r="A340" s="79" t="str">
        <f>IF(ISBLANK(D340),"",COUNTA($D$2:D340))</f>
        <v/>
      </c>
      <c r="B340" s="80">
        <f t="shared" si="122"/>
        <v>339</v>
      </c>
      <c r="C340" s="87"/>
      <c r="D340" s="87"/>
      <c r="E340" s="92" t="s">
        <v>31</v>
      </c>
      <c r="F340" s="105" t="s">
        <v>787</v>
      </c>
      <c r="G340" s="105" t="s">
        <v>781</v>
      </c>
      <c r="H340" s="105" t="s">
        <v>1157</v>
      </c>
      <c r="I340" s="105" t="s">
        <v>1161</v>
      </c>
      <c r="J340" s="87" t="s">
        <v>1170</v>
      </c>
      <c r="K340" s="87">
        <v>4</v>
      </c>
      <c r="L340" s="120">
        <v>43831</v>
      </c>
      <c r="M340" s="120">
        <v>44196</v>
      </c>
      <c r="N340" s="85">
        <f t="shared" si="119"/>
        <v>52.142857142857146</v>
      </c>
      <c r="O340" s="87" t="s">
        <v>1699</v>
      </c>
      <c r="P340" s="87">
        <v>4</v>
      </c>
      <c r="Q340" s="108">
        <f t="shared" si="107"/>
        <v>100</v>
      </c>
      <c r="R340" s="90">
        <f t="shared" si="108"/>
        <v>52.142857142857146</v>
      </c>
      <c r="S340" s="90">
        <f t="shared" si="109"/>
        <v>52.142857142857146</v>
      </c>
      <c r="T340" s="90">
        <f t="shared" si="110"/>
        <v>52.142857142857146</v>
      </c>
      <c r="U340" s="87" t="s">
        <v>1527</v>
      </c>
      <c r="V340" s="91" t="str">
        <f t="shared" si="111"/>
        <v>CUMPLIDA</v>
      </c>
      <c r="W340" s="91" t="str">
        <f t="shared" si="112"/>
        <v/>
      </c>
      <c r="X340" s="141" t="s">
        <v>804</v>
      </c>
      <c r="Y340" s="79" t="str">
        <f t="shared" si="105"/>
        <v>H28AF17</v>
      </c>
      <c r="Z340" s="92">
        <f t="shared" si="113"/>
        <v>2</v>
      </c>
      <c r="AA340" s="92" t="str">
        <f t="shared" si="106"/>
        <v>H28AF17 - 2</v>
      </c>
      <c r="AB340" s="76">
        <f t="shared" si="116"/>
        <v>5</v>
      </c>
      <c r="AC340" s="76">
        <f t="shared" si="117"/>
        <v>5</v>
      </c>
      <c r="AD340" s="76" t="str">
        <f t="shared" si="114"/>
        <v>H28AF17.</v>
      </c>
      <c r="AE340" s="76" t="str">
        <f t="shared" si="118"/>
        <v>H28AF17</v>
      </c>
      <c r="AF340" s="93"/>
      <c r="AG340" s="94"/>
      <c r="AH340" s="95"/>
    </row>
    <row r="341" spans="1:34" s="10" customFormat="1" ht="350.1" customHeight="1" x14ac:dyDescent="0.2">
      <c r="A341" s="79">
        <f>IF(ISBLANK(D341),"",COUNTA($D$2:D341))</f>
        <v>266</v>
      </c>
      <c r="B341" s="80">
        <f t="shared" si="122"/>
        <v>340</v>
      </c>
      <c r="C341" s="87"/>
      <c r="D341" s="87" t="s">
        <v>802</v>
      </c>
      <c r="E341" s="92" t="s">
        <v>31</v>
      </c>
      <c r="F341" s="105" t="s">
        <v>1173</v>
      </c>
      <c r="G341" s="105" t="s">
        <v>781</v>
      </c>
      <c r="H341" s="105" t="s">
        <v>1157</v>
      </c>
      <c r="I341" s="105" t="s">
        <v>1158</v>
      </c>
      <c r="J341" s="87" t="s">
        <v>1169</v>
      </c>
      <c r="K341" s="87">
        <v>8</v>
      </c>
      <c r="L341" s="120">
        <v>43831</v>
      </c>
      <c r="M341" s="120">
        <v>43921</v>
      </c>
      <c r="N341" s="85">
        <f t="shared" si="119"/>
        <v>12.857142857142858</v>
      </c>
      <c r="O341" s="87" t="s">
        <v>1699</v>
      </c>
      <c r="P341" s="87">
        <v>8</v>
      </c>
      <c r="Q341" s="108">
        <f t="shared" si="107"/>
        <v>100</v>
      </c>
      <c r="R341" s="90">
        <f t="shared" si="108"/>
        <v>12.857142857142858</v>
      </c>
      <c r="S341" s="90">
        <f t="shared" si="109"/>
        <v>12.857142857142858</v>
      </c>
      <c r="T341" s="90">
        <f t="shared" si="110"/>
        <v>12.857142857142858</v>
      </c>
      <c r="U341" s="87" t="s">
        <v>1527</v>
      </c>
      <c r="V341" s="91" t="str">
        <f t="shared" si="111"/>
        <v>CUMPLIDA</v>
      </c>
      <c r="W341" s="91" t="str">
        <f t="shared" si="112"/>
        <v>CUMPLIDO</v>
      </c>
      <c r="X341" s="141" t="s">
        <v>804</v>
      </c>
      <c r="Y341" s="79" t="str">
        <f t="shared" si="105"/>
        <v>H29AF17</v>
      </c>
      <c r="Z341" s="92">
        <f t="shared" si="113"/>
        <v>1</v>
      </c>
      <c r="AA341" s="92" t="str">
        <f t="shared" si="106"/>
        <v>H29AF17 - 1</v>
      </c>
      <c r="AB341" s="76">
        <f t="shared" si="116"/>
        <v>5</v>
      </c>
      <c r="AC341" s="76">
        <f t="shared" si="117"/>
        <v>5</v>
      </c>
      <c r="AD341" s="76" t="str">
        <f t="shared" si="114"/>
        <v>H29AF17.</v>
      </c>
      <c r="AE341" s="76" t="str">
        <f t="shared" si="118"/>
        <v>H29AF17</v>
      </c>
      <c r="AF341" s="93"/>
      <c r="AG341" s="94"/>
      <c r="AH341" s="95"/>
    </row>
    <row r="342" spans="1:34" s="10" customFormat="1" ht="350.1" customHeight="1" x14ac:dyDescent="0.2">
      <c r="A342" s="79" t="str">
        <f>IF(ISBLANK(D342),"",COUNTA($D$2:D342))</f>
        <v/>
      </c>
      <c r="B342" s="80">
        <f t="shared" si="122"/>
        <v>341</v>
      </c>
      <c r="C342" s="87"/>
      <c r="D342" s="87"/>
      <c r="E342" s="92" t="s">
        <v>31</v>
      </c>
      <c r="F342" s="105" t="s">
        <v>1174</v>
      </c>
      <c r="G342" s="105" t="s">
        <v>781</v>
      </c>
      <c r="H342" s="105" t="s">
        <v>1157</v>
      </c>
      <c r="I342" s="105" t="s">
        <v>1161</v>
      </c>
      <c r="J342" s="87" t="s">
        <v>1170</v>
      </c>
      <c r="K342" s="87">
        <v>4</v>
      </c>
      <c r="L342" s="120">
        <v>43831</v>
      </c>
      <c r="M342" s="120">
        <v>44196</v>
      </c>
      <c r="N342" s="85">
        <f t="shared" ref="N342" si="123">(+M342-L342)/7</f>
        <v>52.142857142857146</v>
      </c>
      <c r="O342" s="87" t="s">
        <v>1699</v>
      </c>
      <c r="P342" s="87">
        <v>4</v>
      </c>
      <c r="Q342" s="108">
        <f t="shared" si="107"/>
        <v>100</v>
      </c>
      <c r="R342" s="90">
        <f t="shared" si="108"/>
        <v>52.142857142857146</v>
      </c>
      <c r="S342" s="90">
        <f t="shared" si="109"/>
        <v>52.142857142857146</v>
      </c>
      <c r="T342" s="90">
        <f t="shared" si="110"/>
        <v>52.142857142857146</v>
      </c>
      <c r="U342" s="87" t="s">
        <v>1527</v>
      </c>
      <c r="V342" s="91" t="str">
        <f t="shared" si="111"/>
        <v>CUMPLIDA</v>
      </c>
      <c r="W342" s="91" t="str">
        <f t="shared" si="112"/>
        <v/>
      </c>
      <c r="X342" s="141" t="s">
        <v>804</v>
      </c>
      <c r="Y342" s="79" t="str">
        <f t="shared" si="105"/>
        <v>H29AF17</v>
      </c>
      <c r="Z342" s="92">
        <f t="shared" si="113"/>
        <v>2</v>
      </c>
      <c r="AA342" s="92" t="str">
        <f t="shared" si="106"/>
        <v>H29AF17 - 2</v>
      </c>
      <c r="AB342" s="76">
        <f t="shared" si="116"/>
        <v>5</v>
      </c>
      <c r="AC342" s="76">
        <f t="shared" si="117"/>
        <v>5</v>
      </c>
      <c r="AD342" s="76" t="str">
        <f t="shared" si="114"/>
        <v>H29AF17.</v>
      </c>
      <c r="AE342" s="76" t="str">
        <f t="shared" si="118"/>
        <v>H29AF17</v>
      </c>
      <c r="AF342" s="93"/>
      <c r="AG342" s="94"/>
      <c r="AH342" s="95"/>
    </row>
    <row r="343" spans="1:34" s="10" customFormat="1" ht="350.1" customHeight="1" x14ac:dyDescent="0.2">
      <c r="A343" s="79">
        <f>IF(ISBLANK(D343),"",COUNTA($D$2:D343))</f>
        <v>267</v>
      </c>
      <c r="B343" s="80">
        <f t="shared" si="122"/>
        <v>342</v>
      </c>
      <c r="C343" s="87"/>
      <c r="D343" s="87" t="s">
        <v>802</v>
      </c>
      <c r="E343" s="92" t="s">
        <v>31</v>
      </c>
      <c r="F343" s="105" t="s">
        <v>1175</v>
      </c>
      <c r="G343" s="105" t="s">
        <v>781</v>
      </c>
      <c r="H343" s="105" t="s">
        <v>1157</v>
      </c>
      <c r="I343" s="105" t="s">
        <v>1158</v>
      </c>
      <c r="J343" s="87" t="s">
        <v>1169</v>
      </c>
      <c r="K343" s="87">
        <v>8</v>
      </c>
      <c r="L343" s="120">
        <v>43831</v>
      </c>
      <c r="M343" s="120">
        <v>43921</v>
      </c>
      <c r="N343" s="85">
        <f t="shared" si="119"/>
        <v>12.857142857142858</v>
      </c>
      <c r="O343" s="87" t="s">
        <v>1699</v>
      </c>
      <c r="P343" s="87">
        <v>8</v>
      </c>
      <c r="Q343" s="108">
        <f t="shared" si="107"/>
        <v>100</v>
      </c>
      <c r="R343" s="90">
        <f t="shared" si="108"/>
        <v>12.857142857142858</v>
      </c>
      <c r="S343" s="90">
        <f t="shared" si="109"/>
        <v>12.857142857142858</v>
      </c>
      <c r="T343" s="90">
        <f t="shared" si="110"/>
        <v>12.857142857142858</v>
      </c>
      <c r="U343" s="87" t="s">
        <v>1527</v>
      </c>
      <c r="V343" s="91" t="str">
        <f t="shared" si="111"/>
        <v>CUMPLIDA</v>
      </c>
      <c r="W343" s="91" t="str">
        <f t="shared" si="112"/>
        <v>CUMPLIDO</v>
      </c>
      <c r="X343" s="141" t="s">
        <v>804</v>
      </c>
      <c r="Y343" s="79" t="str">
        <f t="shared" si="105"/>
        <v>H30AF17</v>
      </c>
      <c r="Z343" s="92">
        <f t="shared" si="113"/>
        <v>1</v>
      </c>
      <c r="AA343" s="92" t="str">
        <f t="shared" si="106"/>
        <v>H30AF17 - 1</v>
      </c>
      <c r="AB343" s="76">
        <f t="shared" si="116"/>
        <v>5</v>
      </c>
      <c r="AC343" s="76">
        <f t="shared" si="117"/>
        <v>5</v>
      </c>
      <c r="AD343" s="76" t="str">
        <f t="shared" si="114"/>
        <v>H30AF17.</v>
      </c>
      <c r="AE343" s="76" t="str">
        <f t="shared" si="118"/>
        <v>H30AF17</v>
      </c>
      <c r="AF343" s="93"/>
      <c r="AG343" s="94"/>
      <c r="AH343" s="95"/>
    </row>
    <row r="344" spans="1:34" s="10" customFormat="1" ht="350.1" customHeight="1" x14ac:dyDescent="0.2">
      <c r="A344" s="79" t="str">
        <f>IF(ISBLANK(D344),"",COUNTA($D$2:D344))</f>
        <v/>
      </c>
      <c r="B344" s="80">
        <f t="shared" si="122"/>
        <v>343</v>
      </c>
      <c r="C344" s="87"/>
      <c r="D344" s="87"/>
      <c r="E344" s="92" t="s">
        <v>31</v>
      </c>
      <c r="F344" s="105" t="s">
        <v>1176</v>
      </c>
      <c r="G344" s="105" t="s">
        <v>781</v>
      </c>
      <c r="H344" s="105" t="s">
        <v>1157</v>
      </c>
      <c r="I344" s="105" t="s">
        <v>1161</v>
      </c>
      <c r="J344" s="87" t="s">
        <v>1170</v>
      </c>
      <c r="K344" s="87">
        <v>4</v>
      </c>
      <c r="L344" s="120">
        <v>43831</v>
      </c>
      <c r="M344" s="120">
        <v>44196</v>
      </c>
      <c r="N344" s="85">
        <f t="shared" ref="N344" si="124">(+M344-L344)/7</f>
        <v>52.142857142857146</v>
      </c>
      <c r="O344" s="87" t="s">
        <v>1699</v>
      </c>
      <c r="P344" s="87">
        <v>4</v>
      </c>
      <c r="Q344" s="108">
        <f t="shared" si="107"/>
        <v>100</v>
      </c>
      <c r="R344" s="90">
        <f t="shared" si="108"/>
        <v>52.142857142857146</v>
      </c>
      <c r="S344" s="90">
        <f t="shared" si="109"/>
        <v>52.142857142857146</v>
      </c>
      <c r="T344" s="90">
        <f t="shared" si="110"/>
        <v>52.142857142857146</v>
      </c>
      <c r="U344" s="87" t="s">
        <v>1527</v>
      </c>
      <c r="V344" s="91" t="str">
        <f t="shared" si="111"/>
        <v>CUMPLIDA</v>
      </c>
      <c r="W344" s="91" t="str">
        <f t="shared" si="112"/>
        <v/>
      </c>
      <c r="X344" s="141" t="s">
        <v>804</v>
      </c>
      <c r="Y344" s="79" t="str">
        <f t="shared" si="105"/>
        <v>H30AF17</v>
      </c>
      <c r="Z344" s="92">
        <f t="shared" si="113"/>
        <v>2</v>
      </c>
      <c r="AA344" s="92" t="str">
        <f t="shared" si="106"/>
        <v>H30AF17 - 2</v>
      </c>
      <c r="AB344" s="76">
        <f t="shared" si="116"/>
        <v>5</v>
      </c>
      <c r="AC344" s="76">
        <f t="shared" si="117"/>
        <v>5</v>
      </c>
      <c r="AD344" s="76" t="str">
        <f t="shared" si="114"/>
        <v>H30AF17.</v>
      </c>
      <c r="AE344" s="76" t="str">
        <f t="shared" si="118"/>
        <v>H30AF17</v>
      </c>
      <c r="AF344" s="93"/>
      <c r="AG344" s="94"/>
      <c r="AH344" s="95"/>
    </row>
    <row r="345" spans="1:34" s="10" customFormat="1" ht="350.1" customHeight="1" x14ac:dyDescent="0.2">
      <c r="A345" s="79">
        <f>IF(ISBLANK(D345),"",COUNTA($D$2:D345))</f>
        <v>268</v>
      </c>
      <c r="B345" s="80">
        <f t="shared" si="122"/>
        <v>344</v>
      </c>
      <c r="C345" s="87"/>
      <c r="D345" s="87" t="s">
        <v>802</v>
      </c>
      <c r="E345" s="92" t="s">
        <v>31</v>
      </c>
      <c r="F345" s="105" t="s">
        <v>1177</v>
      </c>
      <c r="G345" s="105" t="s">
        <v>781</v>
      </c>
      <c r="H345" s="105" t="s">
        <v>1157</v>
      </c>
      <c r="I345" s="105" t="s">
        <v>1158</v>
      </c>
      <c r="J345" s="87" t="s">
        <v>1169</v>
      </c>
      <c r="K345" s="87">
        <v>8</v>
      </c>
      <c r="L345" s="120">
        <v>43831</v>
      </c>
      <c r="M345" s="120">
        <v>43921</v>
      </c>
      <c r="N345" s="85">
        <f t="shared" si="119"/>
        <v>12.857142857142858</v>
      </c>
      <c r="O345" s="87" t="s">
        <v>1699</v>
      </c>
      <c r="P345" s="87">
        <v>8</v>
      </c>
      <c r="Q345" s="108">
        <f t="shared" si="107"/>
        <v>100</v>
      </c>
      <c r="R345" s="90">
        <f t="shared" si="108"/>
        <v>12.857142857142858</v>
      </c>
      <c r="S345" s="90">
        <f t="shared" si="109"/>
        <v>12.857142857142858</v>
      </c>
      <c r="T345" s="90">
        <f t="shared" si="110"/>
        <v>12.857142857142858</v>
      </c>
      <c r="U345" s="87" t="s">
        <v>1527</v>
      </c>
      <c r="V345" s="91" t="str">
        <f t="shared" si="111"/>
        <v>CUMPLIDA</v>
      </c>
      <c r="W345" s="91" t="str">
        <f t="shared" si="112"/>
        <v>CUMPLIDO</v>
      </c>
      <c r="X345" s="141" t="s">
        <v>804</v>
      </c>
      <c r="Y345" s="79" t="str">
        <f t="shared" si="105"/>
        <v>H31AF17</v>
      </c>
      <c r="Z345" s="92">
        <f t="shared" si="113"/>
        <v>1</v>
      </c>
      <c r="AA345" s="92" t="str">
        <f t="shared" si="106"/>
        <v>H31AF17 - 1</v>
      </c>
      <c r="AB345" s="76">
        <f t="shared" si="116"/>
        <v>5</v>
      </c>
      <c r="AC345" s="76">
        <f t="shared" si="117"/>
        <v>5</v>
      </c>
      <c r="AD345" s="76" t="str">
        <f t="shared" si="114"/>
        <v>H31AF17.</v>
      </c>
      <c r="AE345" s="76" t="str">
        <f t="shared" si="118"/>
        <v>H31AF17</v>
      </c>
      <c r="AF345" s="93"/>
      <c r="AG345" s="94"/>
      <c r="AH345" s="95"/>
    </row>
    <row r="346" spans="1:34" s="10" customFormat="1" ht="350.1" customHeight="1" x14ac:dyDescent="0.2">
      <c r="A346" s="79" t="str">
        <f>IF(ISBLANK(D346),"",COUNTA($D$2:D346))</f>
        <v/>
      </c>
      <c r="B346" s="80">
        <f t="shared" si="122"/>
        <v>345</v>
      </c>
      <c r="C346" s="87"/>
      <c r="D346" s="87"/>
      <c r="E346" s="92" t="s">
        <v>31</v>
      </c>
      <c r="F346" s="105" t="s">
        <v>1178</v>
      </c>
      <c r="G346" s="105" t="s">
        <v>781</v>
      </c>
      <c r="H346" s="105" t="s">
        <v>1157</v>
      </c>
      <c r="I346" s="105" t="s">
        <v>1161</v>
      </c>
      <c r="J346" s="87" t="s">
        <v>1170</v>
      </c>
      <c r="K346" s="87">
        <v>4</v>
      </c>
      <c r="L346" s="120">
        <v>43831</v>
      </c>
      <c r="M346" s="120">
        <v>44196</v>
      </c>
      <c r="N346" s="85">
        <f t="shared" ref="N346" si="125">(+M346-L346)/7</f>
        <v>52.142857142857146</v>
      </c>
      <c r="O346" s="87" t="s">
        <v>1699</v>
      </c>
      <c r="P346" s="87">
        <v>4</v>
      </c>
      <c r="Q346" s="108">
        <f t="shared" si="107"/>
        <v>100</v>
      </c>
      <c r="R346" s="90">
        <f t="shared" si="108"/>
        <v>52.142857142857146</v>
      </c>
      <c r="S346" s="90">
        <f t="shared" si="109"/>
        <v>52.142857142857146</v>
      </c>
      <c r="T346" s="90">
        <f t="shared" si="110"/>
        <v>52.142857142857146</v>
      </c>
      <c r="U346" s="87" t="s">
        <v>1527</v>
      </c>
      <c r="V346" s="91" t="str">
        <f t="shared" si="111"/>
        <v>CUMPLIDA</v>
      </c>
      <c r="W346" s="91" t="str">
        <f t="shared" si="112"/>
        <v/>
      </c>
      <c r="X346" s="141" t="s">
        <v>804</v>
      </c>
      <c r="Y346" s="79" t="str">
        <f t="shared" si="105"/>
        <v>H31AF17</v>
      </c>
      <c r="Z346" s="92">
        <f t="shared" si="113"/>
        <v>2</v>
      </c>
      <c r="AA346" s="92" t="str">
        <f t="shared" si="106"/>
        <v>H31AF17 - 2</v>
      </c>
      <c r="AB346" s="76">
        <f t="shared" si="116"/>
        <v>5</v>
      </c>
      <c r="AC346" s="76">
        <f t="shared" si="117"/>
        <v>5</v>
      </c>
      <c r="AD346" s="76" t="str">
        <f t="shared" si="114"/>
        <v>H31AF17.</v>
      </c>
      <c r="AE346" s="76" t="str">
        <f t="shared" si="118"/>
        <v>H31AF17</v>
      </c>
      <c r="AF346" s="93"/>
      <c r="AG346" s="94"/>
      <c r="AH346" s="95"/>
    </row>
    <row r="347" spans="1:34" s="10" customFormat="1" ht="350.1" customHeight="1" x14ac:dyDescent="0.2">
      <c r="A347" s="79">
        <f>IF(ISBLANK(D347),"",COUNTA($D$2:D347))</f>
        <v>269</v>
      </c>
      <c r="B347" s="80">
        <f t="shared" si="122"/>
        <v>346</v>
      </c>
      <c r="C347" s="87"/>
      <c r="D347" s="87" t="s">
        <v>802</v>
      </c>
      <c r="E347" s="92" t="s">
        <v>31</v>
      </c>
      <c r="F347" s="105" t="s">
        <v>1179</v>
      </c>
      <c r="G347" s="105" t="s">
        <v>781</v>
      </c>
      <c r="H347" s="105" t="s">
        <v>1157</v>
      </c>
      <c r="I347" s="105" t="s">
        <v>1158</v>
      </c>
      <c r="J347" s="87" t="s">
        <v>1169</v>
      </c>
      <c r="K347" s="87">
        <v>8</v>
      </c>
      <c r="L347" s="120">
        <v>43831</v>
      </c>
      <c r="M347" s="120">
        <v>43921</v>
      </c>
      <c r="N347" s="85">
        <f t="shared" si="119"/>
        <v>12.857142857142858</v>
      </c>
      <c r="O347" s="87" t="s">
        <v>1699</v>
      </c>
      <c r="P347" s="87">
        <v>8</v>
      </c>
      <c r="Q347" s="108">
        <f t="shared" si="107"/>
        <v>100</v>
      </c>
      <c r="R347" s="90">
        <f t="shared" si="108"/>
        <v>12.857142857142858</v>
      </c>
      <c r="S347" s="90">
        <f t="shared" si="109"/>
        <v>12.857142857142858</v>
      </c>
      <c r="T347" s="90">
        <f t="shared" si="110"/>
        <v>12.857142857142858</v>
      </c>
      <c r="U347" s="87" t="s">
        <v>1527</v>
      </c>
      <c r="V347" s="91" t="str">
        <f t="shared" si="111"/>
        <v>CUMPLIDA</v>
      </c>
      <c r="W347" s="91" t="str">
        <f t="shared" si="112"/>
        <v>CUMPLIDO</v>
      </c>
      <c r="X347" s="141" t="s">
        <v>804</v>
      </c>
      <c r="Y347" s="79" t="str">
        <f t="shared" si="105"/>
        <v>H32AF17</v>
      </c>
      <c r="Z347" s="92">
        <f t="shared" si="113"/>
        <v>1</v>
      </c>
      <c r="AA347" s="92" t="str">
        <f t="shared" si="106"/>
        <v>H32AF17 - 1</v>
      </c>
      <c r="AB347" s="76">
        <f t="shared" si="116"/>
        <v>5</v>
      </c>
      <c r="AC347" s="76">
        <f t="shared" si="117"/>
        <v>5</v>
      </c>
      <c r="AD347" s="76" t="str">
        <f t="shared" si="114"/>
        <v>H32AF17.</v>
      </c>
      <c r="AE347" s="76" t="str">
        <f t="shared" si="118"/>
        <v>H32AF17</v>
      </c>
      <c r="AF347" s="93"/>
      <c r="AG347" s="94"/>
      <c r="AH347" s="95"/>
    </row>
    <row r="348" spans="1:34" s="10" customFormat="1" ht="350.1" customHeight="1" x14ac:dyDescent="0.2">
      <c r="A348" s="79" t="str">
        <f>IF(ISBLANK(D348),"",COUNTA($D$2:D348))</f>
        <v/>
      </c>
      <c r="B348" s="80">
        <f t="shared" si="122"/>
        <v>347</v>
      </c>
      <c r="C348" s="87"/>
      <c r="D348" s="87"/>
      <c r="E348" s="92" t="s">
        <v>31</v>
      </c>
      <c r="F348" s="105" t="s">
        <v>1180</v>
      </c>
      <c r="G348" s="105" t="s">
        <v>781</v>
      </c>
      <c r="H348" s="105" t="s">
        <v>1157</v>
      </c>
      <c r="I348" s="105" t="s">
        <v>1161</v>
      </c>
      <c r="J348" s="87" t="s">
        <v>1170</v>
      </c>
      <c r="K348" s="87">
        <v>4</v>
      </c>
      <c r="L348" s="120">
        <v>43831</v>
      </c>
      <c r="M348" s="120">
        <v>44196</v>
      </c>
      <c r="N348" s="85">
        <f t="shared" ref="N348" si="126">(+M348-L348)/7</f>
        <v>52.142857142857146</v>
      </c>
      <c r="O348" s="87" t="s">
        <v>1699</v>
      </c>
      <c r="P348" s="87">
        <v>4</v>
      </c>
      <c r="Q348" s="108">
        <f t="shared" si="107"/>
        <v>100</v>
      </c>
      <c r="R348" s="90">
        <f t="shared" si="108"/>
        <v>52.142857142857146</v>
      </c>
      <c r="S348" s="90">
        <f t="shared" si="109"/>
        <v>52.142857142857146</v>
      </c>
      <c r="T348" s="90">
        <f t="shared" si="110"/>
        <v>52.142857142857146</v>
      </c>
      <c r="U348" s="87" t="s">
        <v>1527</v>
      </c>
      <c r="V348" s="91" t="str">
        <f t="shared" si="111"/>
        <v>CUMPLIDA</v>
      </c>
      <c r="W348" s="91" t="str">
        <f t="shared" si="112"/>
        <v/>
      </c>
      <c r="X348" s="141" t="s">
        <v>804</v>
      </c>
      <c r="Y348" s="79" t="str">
        <f t="shared" si="105"/>
        <v>H32AF17</v>
      </c>
      <c r="Z348" s="92">
        <f t="shared" si="113"/>
        <v>2</v>
      </c>
      <c r="AA348" s="92" t="str">
        <f t="shared" si="106"/>
        <v>H32AF17 - 2</v>
      </c>
      <c r="AB348" s="76">
        <f t="shared" si="116"/>
        <v>5</v>
      </c>
      <c r="AC348" s="76">
        <f t="shared" si="117"/>
        <v>5</v>
      </c>
      <c r="AD348" s="76" t="str">
        <f t="shared" si="114"/>
        <v>H32AF17.</v>
      </c>
      <c r="AE348" s="76" t="str">
        <f t="shared" si="118"/>
        <v>H32AF17</v>
      </c>
      <c r="AF348" s="93"/>
      <c r="AG348" s="94"/>
      <c r="AH348" s="95"/>
    </row>
    <row r="349" spans="1:34" s="10" customFormat="1" ht="350.1" customHeight="1" x14ac:dyDescent="0.2">
      <c r="A349" s="79">
        <f>IF(ISBLANK(D349),"",COUNTA($D$2:D349))</f>
        <v>270</v>
      </c>
      <c r="B349" s="80">
        <f t="shared" si="122"/>
        <v>348</v>
      </c>
      <c r="C349" s="87"/>
      <c r="D349" s="87" t="s">
        <v>802</v>
      </c>
      <c r="E349" s="92" t="s">
        <v>31</v>
      </c>
      <c r="F349" s="105" t="s">
        <v>1181</v>
      </c>
      <c r="G349" s="105" t="s">
        <v>781</v>
      </c>
      <c r="H349" s="105" t="s">
        <v>1157</v>
      </c>
      <c r="I349" s="105" t="s">
        <v>1158</v>
      </c>
      <c r="J349" s="87" t="s">
        <v>1169</v>
      </c>
      <c r="K349" s="87">
        <v>8</v>
      </c>
      <c r="L349" s="120">
        <v>43831</v>
      </c>
      <c r="M349" s="120">
        <v>43921</v>
      </c>
      <c r="N349" s="85">
        <f t="shared" si="119"/>
        <v>12.857142857142858</v>
      </c>
      <c r="O349" s="87" t="s">
        <v>1699</v>
      </c>
      <c r="P349" s="87">
        <v>8</v>
      </c>
      <c r="Q349" s="108">
        <f t="shared" si="107"/>
        <v>100</v>
      </c>
      <c r="R349" s="90">
        <f t="shared" si="108"/>
        <v>12.857142857142858</v>
      </c>
      <c r="S349" s="90">
        <f t="shared" si="109"/>
        <v>12.857142857142858</v>
      </c>
      <c r="T349" s="90">
        <f t="shared" si="110"/>
        <v>12.857142857142858</v>
      </c>
      <c r="U349" s="87" t="s">
        <v>1527</v>
      </c>
      <c r="V349" s="91" t="str">
        <f t="shared" si="111"/>
        <v>CUMPLIDA</v>
      </c>
      <c r="W349" s="91" t="str">
        <f t="shared" si="112"/>
        <v>CUMPLIDO</v>
      </c>
      <c r="X349" s="141" t="s">
        <v>804</v>
      </c>
      <c r="Y349" s="79" t="str">
        <f t="shared" si="105"/>
        <v>H33AF17</v>
      </c>
      <c r="Z349" s="92">
        <f t="shared" si="113"/>
        <v>1</v>
      </c>
      <c r="AA349" s="92" t="str">
        <f t="shared" si="106"/>
        <v>H33AF17 - 1</v>
      </c>
      <c r="AB349" s="76">
        <f t="shared" si="116"/>
        <v>5</v>
      </c>
      <c r="AC349" s="76">
        <f t="shared" si="117"/>
        <v>5</v>
      </c>
      <c r="AD349" s="76" t="str">
        <f t="shared" si="114"/>
        <v>H33AF17.</v>
      </c>
      <c r="AE349" s="76" t="str">
        <f t="shared" si="118"/>
        <v>H33AF17</v>
      </c>
      <c r="AF349" s="93"/>
      <c r="AG349" s="94"/>
      <c r="AH349" s="95"/>
    </row>
    <row r="350" spans="1:34" s="10" customFormat="1" ht="350.1" customHeight="1" x14ac:dyDescent="0.2">
      <c r="A350" s="79" t="str">
        <f>IF(ISBLANK(D350),"",COUNTA($D$2:D350))</f>
        <v/>
      </c>
      <c r="B350" s="80">
        <f t="shared" si="122"/>
        <v>349</v>
      </c>
      <c r="C350" s="87"/>
      <c r="D350" s="87"/>
      <c r="E350" s="92" t="s">
        <v>31</v>
      </c>
      <c r="F350" s="105" t="s">
        <v>1192</v>
      </c>
      <c r="G350" s="105" t="s">
        <v>781</v>
      </c>
      <c r="H350" s="105" t="s">
        <v>1157</v>
      </c>
      <c r="I350" s="105" t="s">
        <v>1161</v>
      </c>
      <c r="J350" s="87" t="s">
        <v>1170</v>
      </c>
      <c r="K350" s="87">
        <v>4</v>
      </c>
      <c r="L350" s="120">
        <v>43831</v>
      </c>
      <c r="M350" s="120">
        <v>44196</v>
      </c>
      <c r="N350" s="85">
        <f t="shared" ref="N350" si="127">(+M350-L350)/7</f>
        <v>52.142857142857146</v>
      </c>
      <c r="O350" s="87" t="s">
        <v>1699</v>
      </c>
      <c r="P350" s="87">
        <v>4</v>
      </c>
      <c r="Q350" s="108">
        <f t="shared" si="107"/>
        <v>100</v>
      </c>
      <c r="R350" s="90">
        <f t="shared" si="108"/>
        <v>52.142857142857146</v>
      </c>
      <c r="S350" s="90">
        <f t="shared" si="109"/>
        <v>52.142857142857146</v>
      </c>
      <c r="T350" s="90">
        <f t="shared" si="110"/>
        <v>52.142857142857146</v>
      </c>
      <c r="U350" s="87" t="s">
        <v>1527</v>
      </c>
      <c r="V350" s="91" t="str">
        <f t="shared" si="111"/>
        <v>CUMPLIDA</v>
      </c>
      <c r="W350" s="91" t="str">
        <f t="shared" si="112"/>
        <v/>
      </c>
      <c r="X350" s="141" t="s">
        <v>804</v>
      </c>
      <c r="Y350" s="79" t="str">
        <f t="shared" si="105"/>
        <v>H33AF17</v>
      </c>
      <c r="Z350" s="92">
        <f t="shared" si="113"/>
        <v>2</v>
      </c>
      <c r="AA350" s="92" t="str">
        <f t="shared" si="106"/>
        <v>H33AF17 - 2</v>
      </c>
      <c r="AB350" s="76">
        <f t="shared" si="116"/>
        <v>5</v>
      </c>
      <c r="AC350" s="76">
        <f t="shared" si="117"/>
        <v>5</v>
      </c>
      <c r="AD350" s="76" t="str">
        <f t="shared" si="114"/>
        <v>H33AF17.</v>
      </c>
      <c r="AE350" s="76" t="str">
        <f t="shared" si="118"/>
        <v>H33AF17</v>
      </c>
      <c r="AF350" s="93"/>
      <c r="AG350" s="94"/>
      <c r="AH350" s="95"/>
    </row>
    <row r="351" spans="1:34" s="10" customFormat="1" ht="350.1" customHeight="1" x14ac:dyDescent="0.2">
      <c r="A351" s="79">
        <f>IF(ISBLANK(D351),"",COUNTA($D$2:D351))</f>
        <v>271</v>
      </c>
      <c r="B351" s="80">
        <f t="shared" si="122"/>
        <v>350</v>
      </c>
      <c r="C351" s="87"/>
      <c r="D351" s="87" t="s">
        <v>802</v>
      </c>
      <c r="E351" s="92" t="s">
        <v>31</v>
      </c>
      <c r="F351" s="105" t="s">
        <v>1182</v>
      </c>
      <c r="G351" s="105" t="s">
        <v>781</v>
      </c>
      <c r="H351" s="105" t="s">
        <v>1157</v>
      </c>
      <c r="I351" s="105" t="s">
        <v>1158</v>
      </c>
      <c r="J351" s="87" t="s">
        <v>1169</v>
      </c>
      <c r="K351" s="87">
        <v>8</v>
      </c>
      <c r="L351" s="120">
        <v>43831</v>
      </c>
      <c r="M351" s="120">
        <v>43921</v>
      </c>
      <c r="N351" s="85">
        <f t="shared" si="119"/>
        <v>12.857142857142858</v>
      </c>
      <c r="O351" s="87" t="s">
        <v>1699</v>
      </c>
      <c r="P351" s="87">
        <v>8</v>
      </c>
      <c r="Q351" s="108">
        <f t="shared" si="107"/>
        <v>100</v>
      </c>
      <c r="R351" s="90">
        <f t="shared" si="108"/>
        <v>12.857142857142858</v>
      </c>
      <c r="S351" s="90">
        <f t="shared" si="109"/>
        <v>12.857142857142858</v>
      </c>
      <c r="T351" s="90">
        <f t="shared" si="110"/>
        <v>12.857142857142858</v>
      </c>
      <c r="U351" s="87" t="s">
        <v>1527</v>
      </c>
      <c r="V351" s="91" t="str">
        <f t="shared" si="111"/>
        <v>CUMPLIDA</v>
      </c>
      <c r="W351" s="91" t="str">
        <f t="shared" si="112"/>
        <v>CUMPLIDO</v>
      </c>
      <c r="X351" s="141" t="s">
        <v>804</v>
      </c>
      <c r="Y351" s="79" t="str">
        <f t="shared" si="105"/>
        <v>H34AF17</v>
      </c>
      <c r="Z351" s="92">
        <f t="shared" si="113"/>
        <v>1</v>
      </c>
      <c r="AA351" s="92" t="str">
        <f t="shared" si="106"/>
        <v>H34AF17 - 1</v>
      </c>
      <c r="AB351" s="76">
        <f t="shared" si="116"/>
        <v>5</v>
      </c>
      <c r="AC351" s="76">
        <f t="shared" si="117"/>
        <v>5</v>
      </c>
      <c r="AD351" s="76" t="str">
        <f t="shared" si="114"/>
        <v>H34AF17.</v>
      </c>
      <c r="AE351" s="76" t="str">
        <f t="shared" si="118"/>
        <v>H34AF17</v>
      </c>
      <c r="AF351" s="93"/>
      <c r="AG351" s="94"/>
      <c r="AH351" s="95"/>
    </row>
    <row r="352" spans="1:34" s="10" customFormat="1" ht="350.1" customHeight="1" x14ac:dyDescent="0.2">
      <c r="A352" s="79" t="str">
        <f>IF(ISBLANK(D352),"",COUNTA($D$2:D352))</f>
        <v/>
      </c>
      <c r="B352" s="80">
        <f t="shared" si="122"/>
        <v>351</v>
      </c>
      <c r="C352" s="87"/>
      <c r="D352" s="87"/>
      <c r="E352" s="92" t="s">
        <v>31</v>
      </c>
      <c r="F352" s="105" t="s">
        <v>1183</v>
      </c>
      <c r="G352" s="105" t="s">
        <v>781</v>
      </c>
      <c r="H352" s="105" t="s">
        <v>1157</v>
      </c>
      <c r="I352" s="105" t="s">
        <v>1161</v>
      </c>
      <c r="J352" s="87" t="s">
        <v>1170</v>
      </c>
      <c r="K352" s="87">
        <v>4</v>
      </c>
      <c r="L352" s="120">
        <v>43831</v>
      </c>
      <c r="M352" s="120">
        <v>44196</v>
      </c>
      <c r="N352" s="85">
        <f t="shared" ref="N352" si="128">(+M352-L352)/7</f>
        <v>52.142857142857146</v>
      </c>
      <c r="O352" s="87" t="s">
        <v>1699</v>
      </c>
      <c r="P352" s="87">
        <v>4</v>
      </c>
      <c r="Q352" s="108">
        <f t="shared" si="107"/>
        <v>100</v>
      </c>
      <c r="R352" s="90">
        <f t="shared" si="108"/>
        <v>52.142857142857146</v>
      </c>
      <c r="S352" s="90">
        <f t="shared" si="109"/>
        <v>52.142857142857146</v>
      </c>
      <c r="T352" s="90">
        <f t="shared" si="110"/>
        <v>52.142857142857146</v>
      </c>
      <c r="U352" s="87" t="s">
        <v>1527</v>
      </c>
      <c r="V352" s="91" t="str">
        <f t="shared" si="111"/>
        <v>CUMPLIDA</v>
      </c>
      <c r="W352" s="91" t="str">
        <f t="shared" si="112"/>
        <v/>
      </c>
      <c r="X352" s="141" t="s">
        <v>804</v>
      </c>
      <c r="Y352" s="79" t="str">
        <f t="shared" si="105"/>
        <v>H34AF17</v>
      </c>
      <c r="Z352" s="92">
        <f t="shared" si="113"/>
        <v>2</v>
      </c>
      <c r="AA352" s="92" t="str">
        <f t="shared" si="106"/>
        <v>H34AF17 - 2</v>
      </c>
      <c r="AB352" s="76">
        <f t="shared" si="116"/>
        <v>5</v>
      </c>
      <c r="AC352" s="76">
        <f t="shared" si="117"/>
        <v>5</v>
      </c>
      <c r="AD352" s="76" t="str">
        <f t="shared" si="114"/>
        <v>H34AF17.</v>
      </c>
      <c r="AE352" s="76" t="str">
        <f t="shared" si="118"/>
        <v>H34AF17</v>
      </c>
      <c r="AF352" s="93"/>
      <c r="AG352" s="94"/>
      <c r="AH352" s="95"/>
    </row>
    <row r="353" spans="1:34" s="10" customFormat="1" ht="350.1" customHeight="1" x14ac:dyDescent="0.2">
      <c r="A353" s="79">
        <f>IF(ISBLANK(D353),"",COUNTA($D$2:D353))</f>
        <v>272</v>
      </c>
      <c r="B353" s="80">
        <f t="shared" si="122"/>
        <v>352</v>
      </c>
      <c r="C353" s="87"/>
      <c r="D353" s="87" t="s">
        <v>802</v>
      </c>
      <c r="E353" s="92" t="s">
        <v>31</v>
      </c>
      <c r="F353" s="105" t="s">
        <v>1184</v>
      </c>
      <c r="G353" s="105" t="s">
        <v>781</v>
      </c>
      <c r="H353" s="105" t="s">
        <v>1157</v>
      </c>
      <c r="I353" s="105" t="s">
        <v>1158</v>
      </c>
      <c r="J353" s="87" t="s">
        <v>1169</v>
      </c>
      <c r="K353" s="87">
        <v>8</v>
      </c>
      <c r="L353" s="120">
        <v>43831</v>
      </c>
      <c r="M353" s="120">
        <v>43921</v>
      </c>
      <c r="N353" s="85">
        <f t="shared" si="119"/>
        <v>12.857142857142858</v>
      </c>
      <c r="O353" s="87" t="s">
        <v>1699</v>
      </c>
      <c r="P353" s="87">
        <v>8</v>
      </c>
      <c r="Q353" s="108">
        <f t="shared" si="107"/>
        <v>100</v>
      </c>
      <c r="R353" s="90">
        <f t="shared" si="108"/>
        <v>12.857142857142858</v>
      </c>
      <c r="S353" s="90">
        <f t="shared" si="109"/>
        <v>12.857142857142858</v>
      </c>
      <c r="T353" s="90">
        <f t="shared" si="110"/>
        <v>12.857142857142858</v>
      </c>
      <c r="U353" s="87" t="s">
        <v>1527</v>
      </c>
      <c r="V353" s="91" t="str">
        <f t="shared" si="111"/>
        <v>CUMPLIDA</v>
      </c>
      <c r="W353" s="91" t="str">
        <f t="shared" si="112"/>
        <v>CUMPLIDO</v>
      </c>
      <c r="X353" s="141" t="s">
        <v>804</v>
      </c>
      <c r="Y353" s="79" t="str">
        <f t="shared" si="105"/>
        <v>H35AF17</v>
      </c>
      <c r="Z353" s="92">
        <f t="shared" si="113"/>
        <v>1</v>
      </c>
      <c r="AA353" s="92" t="str">
        <f t="shared" si="106"/>
        <v>H35AF17 - 1</v>
      </c>
      <c r="AB353" s="76">
        <f t="shared" si="116"/>
        <v>5</v>
      </c>
      <c r="AC353" s="76">
        <f t="shared" si="117"/>
        <v>5</v>
      </c>
      <c r="AD353" s="76" t="str">
        <f t="shared" si="114"/>
        <v>H35AF17.</v>
      </c>
      <c r="AE353" s="76" t="str">
        <f t="shared" si="118"/>
        <v>H35AF17</v>
      </c>
      <c r="AF353" s="93"/>
      <c r="AG353" s="94"/>
      <c r="AH353" s="95"/>
    </row>
    <row r="354" spans="1:34" s="10" customFormat="1" ht="350.1" customHeight="1" x14ac:dyDescent="0.2">
      <c r="A354" s="79" t="str">
        <f>IF(ISBLANK(D354),"",COUNTA($D$2:D354))</f>
        <v/>
      </c>
      <c r="B354" s="80">
        <f t="shared" si="122"/>
        <v>353</v>
      </c>
      <c r="C354" s="87"/>
      <c r="D354" s="87"/>
      <c r="E354" s="92" t="s">
        <v>31</v>
      </c>
      <c r="F354" s="105" t="s">
        <v>1185</v>
      </c>
      <c r="G354" s="105" t="s">
        <v>781</v>
      </c>
      <c r="H354" s="105" t="s">
        <v>1157</v>
      </c>
      <c r="I354" s="105" t="s">
        <v>1161</v>
      </c>
      <c r="J354" s="87" t="s">
        <v>1170</v>
      </c>
      <c r="K354" s="87">
        <v>4</v>
      </c>
      <c r="L354" s="120">
        <v>43831</v>
      </c>
      <c r="M354" s="120">
        <v>44196</v>
      </c>
      <c r="N354" s="85">
        <f t="shared" ref="N354" si="129">(+M354-L354)/7</f>
        <v>52.142857142857146</v>
      </c>
      <c r="O354" s="87" t="s">
        <v>1699</v>
      </c>
      <c r="P354" s="87">
        <v>4</v>
      </c>
      <c r="Q354" s="108">
        <f t="shared" si="107"/>
        <v>100</v>
      </c>
      <c r="R354" s="90">
        <f t="shared" si="108"/>
        <v>52.142857142857146</v>
      </c>
      <c r="S354" s="90">
        <f t="shared" si="109"/>
        <v>52.142857142857146</v>
      </c>
      <c r="T354" s="90">
        <f t="shared" si="110"/>
        <v>52.142857142857146</v>
      </c>
      <c r="U354" s="87" t="s">
        <v>1527</v>
      </c>
      <c r="V354" s="91" t="str">
        <f t="shared" si="111"/>
        <v>CUMPLIDA</v>
      </c>
      <c r="W354" s="91" t="str">
        <f t="shared" si="112"/>
        <v/>
      </c>
      <c r="X354" s="141" t="s">
        <v>804</v>
      </c>
      <c r="Y354" s="79" t="str">
        <f t="shared" si="105"/>
        <v>H35AF17</v>
      </c>
      <c r="Z354" s="92">
        <f t="shared" si="113"/>
        <v>2</v>
      </c>
      <c r="AA354" s="92" t="str">
        <f t="shared" si="106"/>
        <v>H35AF17 - 2</v>
      </c>
      <c r="AB354" s="76">
        <f t="shared" si="116"/>
        <v>5</v>
      </c>
      <c r="AC354" s="76">
        <f t="shared" si="117"/>
        <v>5</v>
      </c>
      <c r="AD354" s="76" t="str">
        <f t="shared" si="114"/>
        <v>H35AF17.</v>
      </c>
      <c r="AE354" s="76" t="str">
        <f t="shared" si="118"/>
        <v>H35AF17</v>
      </c>
      <c r="AF354" s="93"/>
      <c r="AG354" s="94"/>
      <c r="AH354" s="95"/>
    </row>
    <row r="355" spans="1:34" s="10" customFormat="1" ht="350.1" customHeight="1" x14ac:dyDescent="0.2">
      <c r="A355" s="79">
        <f>IF(ISBLANK(D355),"",COUNTA($D$2:D355))</f>
        <v>273</v>
      </c>
      <c r="B355" s="80">
        <f t="shared" si="122"/>
        <v>354</v>
      </c>
      <c r="C355" s="87"/>
      <c r="D355" s="87" t="s">
        <v>802</v>
      </c>
      <c r="E355" s="92" t="s">
        <v>31</v>
      </c>
      <c r="F355" s="105" t="s">
        <v>1186</v>
      </c>
      <c r="G355" s="105" t="s">
        <v>781</v>
      </c>
      <c r="H355" s="105" t="s">
        <v>1157</v>
      </c>
      <c r="I355" s="105" t="s">
        <v>1158</v>
      </c>
      <c r="J355" s="87" t="s">
        <v>1169</v>
      </c>
      <c r="K355" s="87">
        <v>8</v>
      </c>
      <c r="L355" s="120">
        <v>43831</v>
      </c>
      <c r="M355" s="120">
        <v>43921</v>
      </c>
      <c r="N355" s="85">
        <f t="shared" si="119"/>
        <v>12.857142857142858</v>
      </c>
      <c r="O355" s="87" t="s">
        <v>1699</v>
      </c>
      <c r="P355" s="87">
        <v>8</v>
      </c>
      <c r="Q355" s="108">
        <f t="shared" si="107"/>
        <v>100</v>
      </c>
      <c r="R355" s="90">
        <f t="shared" si="108"/>
        <v>12.857142857142858</v>
      </c>
      <c r="S355" s="90">
        <f t="shared" si="109"/>
        <v>12.857142857142858</v>
      </c>
      <c r="T355" s="90">
        <f t="shared" si="110"/>
        <v>12.857142857142858</v>
      </c>
      <c r="U355" s="87" t="s">
        <v>1527</v>
      </c>
      <c r="V355" s="91" t="str">
        <f t="shared" si="111"/>
        <v>CUMPLIDA</v>
      </c>
      <c r="W355" s="91" t="str">
        <f t="shared" si="112"/>
        <v>CUMPLIDO</v>
      </c>
      <c r="X355" s="141" t="s">
        <v>804</v>
      </c>
      <c r="Y355" s="79" t="str">
        <f t="shared" si="105"/>
        <v>H36AF17</v>
      </c>
      <c r="Z355" s="92">
        <f t="shared" si="113"/>
        <v>1</v>
      </c>
      <c r="AA355" s="92" t="str">
        <f t="shared" si="106"/>
        <v>H36AF17 - 1</v>
      </c>
      <c r="AB355" s="76">
        <f t="shared" si="116"/>
        <v>5</v>
      </c>
      <c r="AC355" s="76">
        <f t="shared" si="117"/>
        <v>5</v>
      </c>
      <c r="AD355" s="76" t="str">
        <f t="shared" si="114"/>
        <v>H36AF17.</v>
      </c>
      <c r="AE355" s="76" t="str">
        <f t="shared" si="118"/>
        <v>H36AF17</v>
      </c>
      <c r="AF355" s="93"/>
      <c r="AG355" s="94"/>
      <c r="AH355" s="95"/>
    </row>
    <row r="356" spans="1:34" s="10" customFormat="1" ht="350.1" customHeight="1" x14ac:dyDescent="0.2">
      <c r="A356" s="79" t="str">
        <f>IF(ISBLANK(D356),"",COUNTA($D$2:D356))</f>
        <v/>
      </c>
      <c r="B356" s="80">
        <f t="shared" si="122"/>
        <v>355</v>
      </c>
      <c r="C356" s="87"/>
      <c r="D356" s="87"/>
      <c r="E356" s="92" t="s">
        <v>31</v>
      </c>
      <c r="F356" s="105" t="s">
        <v>1187</v>
      </c>
      <c r="G356" s="105" t="s">
        <v>781</v>
      </c>
      <c r="H356" s="105" t="s">
        <v>1157</v>
      </c>
      <c r="I356" s="105" t="s">
        <v>1161</v>
      </c>
      <c r="J356" s="87" t="s">
        <v>1170</v>
      </c>
      <c r="K356" s="87">
        <v>4</v>
      </c>
      <c r="L356" s="120">
        <v>43831</v>
      </c>
      <c r="M356" s="120">
        <v>44196</v>
      </c>
      <c r="N356" s="85">
        <f t="shared" ref="N356" si="130">(+M356-L356)/7</f>
        <v>52.142857142857146</v>
      </c>
      <c r="O356" s="87" t="s">
        <v>1699</v>
      </c>
      <c r="P356" s="87">
        <v>4</v>
      </c>
      <c r="Q356" s="108">
        <f t="shared" si="107"/>
        <v>100</v>
      </c>
      <c r="R356" s="90">
        <f t="shared" si="108"/>
        <v>52.142857142857146</v>
      </c>
      <c r="S356" s="90">
        <f t="shared" si="109"/>
        <v>52.142857142857146</v>
      </c>
      <c r="T356" s="90">
        <f t="shared" si="110"/>
        <v>52.142857142857146</v>
      </c>
      <c r="U356" s="87" t="s">
        <v>1527</v>
      </c>
      <c r="V356" s="91" t="str">
        <f t="shared" si="111"/>
        <v>CUMPLIDA</v>
      </c>
      <c r="W356" s="91" t="str">
        <f t="shared" si="112"/>
        <v/>
      </c>
      <c r="X356" s="141" t="s">
        <v>804</v>
      </c>
      <c r="Y356" s="79" t="str">
        <f t="shared" si="105"/>
        <v>H36AF17</v>
      </c>
      <c r="Z356" s="92">
        <f t="shared" si="113"/>
        <v>2</v>
      </c>
      <c r="AA356" s="92" t="str">
        <f t="shared" si="106"/>
        <v>H36AF17 - 2</v>
      </c>
      <c r="AB356" s="76">
        <f t="shared" si="116"/>
        <v>5</v>
      </c>
      <c r="AC356" s="76">
        <f t="shared" si="117"/>
        <v>5</v>
      </c>
      <c r="AD356" s="76" t="str">
        <f t="shared" si="114"/>
        <v>H36AF17.</v>
      </c>
      <c r="AE356" s="76" t="str">
        <f t="shared" si="118"/>
        <v>H36AF17</v>
      </c>
      <c r="AF356" s="93"/>
      <c r="AG356" s="94"/>
      <c r="AH356" s="95"/>
    </row>
    <row r="357" spans="1:34" s="10" customFormat="1" ht="350.1" customHeight="1" x14ac:dyDescent="0.2">
      <c r="A357" s="79">
        <f>IF(ISBLANK(D357),"",COUNTA($D$2:D357))</f>
        <v>274</v>
      </c>
      <c r="B357" s="80">
        <f t="shared" si="122"/>
        <v>356</v>
      </c>
      <c r="C357" s="87"/>
      <c r="D357" s="87" t="s">
        <v>802</v>
      </c>
      <c r="E357" s="92" t="s">
        <v>31</v>
      </c>
      <c r="F357" s="105" t="s">
        <v>788</v>
      </c>
      <c r="G357" s="105" t="s">
        <v>781</v>
      </c>
      <c r="H357" s="105" t="s">
        <v>1157</v>
      </c>
      <c r="I357" s="105" t="s">
        <v>1158</v>
      </c>
      <c r="J357" s="87" t="s">
        <v>1169</v>
      </c>
      <c r="K357" s="87">
        <v>8</v>
      </c>
      <c r="L357" s="120">
        <v>43831</v>
      </c>
      <c r="M357" s="120">
        <v>43921</v>
      </c>
      <c r="N357" s="85">
        <f t="shared" si="119"/>
        <v>12.857142857142858</v>
      </c>
      <c r="O357" s="87" t="s">
        <v>1699</v>
      </c>
      <c r="P357" s="87">
        <v>8</v>
      </c>
      <c r="Q357" s="108">
        <f t="shared" si="107"/>
        <v>100</v>
      </c>
      <c r="R357" s="90">
        <f t="shared" si="108"/>
        <v>12.857142857142858</v>
      </c>
      <c r="S357" s="90">
        <f t="shared" si="109"/>
        <v>12.857142857142858</v>
      </c>
      <c r="T357" s="90">
        <f t="shared" si="110"/>
        <v>12.857142857142858</v>
      </c>
      <c r="U357" s="87" t="s">
        <v>1527</v>
      </c>
      <c r="V357" s="91" t="str">
        <f t="shared" si="111"/>
        <v>CUMPLIDA</v>
      </c>
      <c r="W357" s="91" t="str">
        <f t="shared" si="112"/>
        <v>CUMPLIDO</v>
      </c>
      <c r="X357" s="141" t="s">
        <v>804</v>
      </c>
      <c r="Y357" s="79" t="str">
        <f t="shared" si="105"/>
        <v>H37AF17</v>
      </c>
      <c r="Z357" s="92">
        <f t="shared" si="113"/>
        <v>1</v>
      </c>
      <c r="AA357" s="92" t="str">
        <f t="shared" si="106"/>
        <v>H37AF17 - 1</v>
      </c>
      <c r="AB357" s="76">
        <f t="shared" si="116"/>
        <v>5</v>
      </c>
      <c r="AC357" s="76">
        <f t="shared" si="117"/>
        <v>5</v>
      </c>
      <c r="AD357" s="76" t="str">
        <f t="shared" si="114"/>
        <v>H37AF17.</v>
      </c>
      <c r="AE357" s="76" t="str">
        <f t="shared" si="118"/>
        <v>H37AF17</v>
      </c>
      <c r="AF357" s="93"/>
      <c r="AG357" s="94"/>
      <c r="AH357" s="95"/>
    </row>
    <row r="358" spans="1:34" s="10" customFormat="1" ht="350.1" customHeight="1" x14ac:dyDescent="0.2">
      <c r="A358" s="79" t="str">
        <f>IF(ISBLANK(D358),"",COUNTA($D$2:D358))</f>
        <v/>
      </c>
      <c r="B358" s="80">
        <f t="shared" si="122"/>
        <v>357</v>
      </c>
      <c r="C358" s="87"/>
      <c r="D358" s="87"/>
      <c r="E358" s="92" t="s">
        <v>31</v>
      </c>
      <c r="F358" s="105" t="s">
        <v>789</v>
      </c>
      <c r="G358" s="105" t="s">
        <v>781</v>
      </c>
      <c r="H358" s="105" t="s">
        <v>1157</v>
      </c>
      <c r="I358" s="105" t="s">
        <v>1161</v>
      </c>
      <c r="J358" s="87" t="s">
        <v>1170</v>
      </c>
      <c r="K358" s="87">
        <v>4</v>
      </c>
      <c r="L358" s="120">
        <v>43831</v>
      </c>
      <c r="M358" s="120">
        <v>44196</v>
      </c>
      <c r="N358" s="85">
        <f t="shared" si="119"/>
        <v>52.142857142857146</v>
      </c>
      <c r="O358" s="87" t="s">
        <v>1699</v>
      </c>
      <c r="P358" s="87">
        <v>4</v>
      </c>
      <c r="Q358" s="108">
        <f t="shared" si="107"/>
        <v>100</v>
      </c>
      <c r="R358" s="90">
        <f t="shared" si="108"/>
        <v>52.142857142857146</v>
      </c>
      <c r="S358" s="90">
        <f t="shared" si="109"/>
        <v>52.142857142857146</v>
      </c>
      <c r="T358" s="90">
        <f t="shared" si="110"/>
        <v>52.142857142857146</v>
      </c>
      <c r="U358" s="87" t="s">
        <v>1527</v>
      </c>
      <c r="V358" s="91" t="str">
        <f t="shared" si="111"/>
        <v>CUMPLIDA</v>
      </c>
      <c r="W358" s="91" t="str">
        <f t="shared" si="112"/>
        <v/>
      </c>
      <c r="X358" s="141" t="s">
        <v>804</v>
      </c>
      <c r="Y358" s="79" t="str">
        <f t="shared" si="105"/>
        <v>H37AF17</v>
      </c>
      <c r="Z358" s="92">
        <f t="shared" si="113"/>
        <v>2</v>
      </c>
      <c r="AA358" s="92" t="str">
        <f t="shared" si="106"/>
        <v>H37AF17 - 2</v>
      </c>
      <c r="AB358" s="76">
        <f t="shared" si="116"/>
        <v>5</v>
      </c>
      <c r="AC358" s="76">
        <f t="shared" si="117"/>
        <v>5</v>
      </c>
      <c r="AD358" s="76" t="str">
        <f t="shared" si="114"/>
        <v>H37AF17.</v>
      </c>
      <c r="AE358" s="76" t="str">
        <f t="shared" si="118"/>
        <v>H37AF17</v>
      </c>
      <c r="AF358" s="93"/>
      <c r="AG358" s="94"/>
      <c r="AH358" s="95"/>
    </row>
    <row r="359" spans="1:34" s="10" customFormat="1" ht="350.1" customHeight="1" x14ac:dyDescent="0.2">
      <c r="A359" s="79">
        <f>IF(ISBLANK(D359),"",COUNTA($D$2:D359))</f>
        <v>275</v>
      </c>
      <c r="B359" s="80">
        <f t="shared" si="122"/>
        <v>358</v>
      </c>
      <c r="C359" s="87"/>
      <c r="D359" s="87" t="s">
        <v>801</v>
      </c>
      <c r="E359" s="92" t="s">
        <v>21</v>
      </c>
      <c r="F359" s="105" t="s">
        <v>1208</v>
      </c>
      <c r="G359" s="105" t="s">
        <v>790</v>
      </c>
      <c r="H359" s="105" t="s">
        <v>1636</v>
      </c>
      <c r="I359" s="105" t="s">
        <v>1636</v>
      </c>
      <c r="J359" s="87" t="s">
        <v>1586</v>
      </c>
      <c r="K359" s="87">
        <v>1</v>
      </c>
      <c r="L359" s="120">
        <v>44407</v>
      </c>
      <c r="M359" s="120">
        <v>44561</v>
      </c>
      <c r="N359" s="85">
        <f t="shared" si="119"/>
        <v>22</v>
      </c>
      <c r="O359" s="87" t="s">
        <v>1692</v>
      </c>
      <c r="P359" s="87">
        <v>1</v>
      </c>
      <c r="Q359" s="108">
        <f t="shared" si="107"/>
        <v>100</v>
      </c>
      <c r="R359" s="90">
        <f t="shared" si="108"/>
        <v>22</v>
      </c>
      <c r="S359" s="90">
        <f t="shared" si="109"/>
        <v>22</v>
      </c>
      <c r="T359" s="90">
        <f t="shared" si="110"/>
        <v>22</v>
      </c>
      <c r="U359" s="87"/>
      <c r="V359" s="91" t="str">
        <f t="shared" si="111"/>
        <v>CUMPLIDA</v>
      </c>
      <c r="W359" s="91" t="str">
        <f t="shared" si="112"/>
        <v>CUMPLIDO</v>
      </c>
      <c r="X359" s="141" t="s">
        <v>804</v>
      </c>
      <c r="Y359" s="79" t="str">
        <f t="shared" si="105"/>
        <v>H38AF17</v>
      </c>
      <c r="Z359" s="92">
        <f t="shared" si="113"/>
        <v>1</v>
      </c>
      <c r="AA359" s="92" t="str">
        <f t="shared" si="106"/>
        <v>H38AF17 - 1</v>
      </c>
      <c r="AB359" s="76">
        <f t="shared" si="116"/>
        <v>5</v>
      </c>
      <c r="AC359" s="76">
        <f t="shared" si="117"/>
        <v>5</v>
      </c>
      <c r="AD359" s="76" t="str">
        <f t="shared" si="114"/>
        <v>H38AF17.</v>
      </c>
      <c r="AE359" s="76" t="str">
        <f t="shared" si="118"/>
        <v>H38AF17</v>
      </c>
      <c r="AF359" s="93"/>
      <c r="AG359" s="94"/>
      <c r="AH359" s="95"/>
    </row>
    <row r="360" spans="1:34" s="10" customFormat="1" ht="350.1" customHeight="1" x14ac:dyDescent="0.2">
      <c r="A360" s="79">
        <f>IF(ISBLANK(D360),"",COUNTA($D$2:D360))</f>
        <v>276</v>
      </c>
      <c r="B360" s="80">
        <f t="shared" si="122"/>
        <v>359</v>
      </c>
      <c r="C360" s="87"/>
      <c r="D360" s="87" t="s">
        <v>803</v>
      </c>
      <c r="E360" s="92" t="s">
        <v>15</v>
      </c>
      <c r="F360" s="105" t="s">
        <v>792</v>
      </c>
      <c r="G360" s="105" t="s">
        <v>793</v>
      </c>
      <c r="H360" s="105" t="s">
        <v>794</v>
      </c>
      <c r="I360" s="105" t="s">
        <v>795</v>
      </c>
      <c r="J360" s="87" t="s">
        <v>796</v>
      </c>
      <c r="K360" s="87">
        <v>3</v>
      </c>
      <c r="L360" s="120">
        <v>43313</v>
      </c>
      <c r="M360" s="120">
        <v>43496</v>
      </c>
      <c r="N360" s="85">
        <f t="shared" si="119"/>
        <v>26.142857142857142</v>
      </c>
      <c r="O360" s="87" t="s">
        <v>1703</v>
      </c>
      <c r="P360" s="100">
        <v>3</v>
      </c>
      <c r="Q360" s="108">
        <f t="shared" si="107"/>
        <v>100</v>
      </c>
      <c r="R360" s="90">
        <f t="shared" si="108"/>
        <v>26.142857142857142</v>
      </c>
      <c r="S360" s="90">
        <f t="shared" si="109"/>
        <v>26.142857142857142</v>
      </c>
      <c r="T360" s="90">
        <f t="shared" si="110"/>
        <v>26.142857142857142</v>
      </c>
      <c r="U360" s="87" t="s">
        <v>1527</v>
      </c>
      <c r="V360" s="91" t="str">
        <f t="shared" si="111"/>
        <v>CUMPLIDA</v>
      </c>
      <c r="W360" s="91" t="str">
        <f t="shared" si="112"/>
        <v>CUMPLIDO</v>
      </c>
      <c r="X360" s="141" t="s">
        <v>804</v>
      </c>
      <c r="Y360" s="79" t="str">
        <f t="shared" si="105"/>
        <v>H43AF17</v>
      </c>
      <c r="Z360" s="92">
        <f t="shared" si="113"/>
        <v>1</v>
      </c>
      <c r="AA360" s="92" t="str">
        <f t="shared" si="106"/>
        <v>H43AF17 - 1</v>
      </c>
      <c r="AB360" s="76">
        <f t="shared" si="116"/>
        <v>5</v>
      </c>
      <c r="AC360" s="76">
        <f t="shared" si="117"/>
        <v>5</v>
      </c>
      <c r="AD360" s="76" t="str">
        <f t="shared" si="114"/>
        <v>H43AF17.</v>
      </c>
      <c r="AE360" s="76" t="str">
        <f t="shared" si="118"/>
        <v>H43AF17</v>
      </c>
      <c r="AF360" s="93"/>
      <c r="AG360" s="94"/>
      <c r="AH360" s="95"/>
    </row>
    <row r="361" spans="1:34" s="10" customFormat="1" ht="350.1" customHeight="1" x14ac:dyDescent="0.2">
      <c r="A361" s="79">
        <f>IF(ISBLANK(D361),"",COUNTA($D$2:D361))</f>
        <v>277</v>
      </c>
      <c r="B361" s="80">
        <f t="shared" si="122"/>
        <v>360</v>
      </c>
      <c r="C361" s="87"/>
      <c r="D361" s="87" t="s">
        <v>800</v>
      </c>
      <c r="E361" s="92" t="s">
        <v>152</v>
      </c>
      <c r="F361" s="105" t="s">
        <v>837</v>
      </c>
      <c r="G361" s="105" t="s">
        <v>797</v>
      </c>
      <c r="H361" s="105" t="s">
        <v>1188</v>
      </c>
      <c r="I361" s="105" t="s">
        <v>1189</v>
      </c>
      <c r="J361" s="87" t="s">
        <v>1156</v>
      </c>
      <c r="K361" s="90">
        <v>1</v>
      </c>
      <c r="L361" s="120">
        <v>43862</v>
      </c>
      <c r="M361" s="120">
        <v>43979</v>
      </c>
      <c r="N361" s="85">
        <f t="shared" si="119"/>
        <v>16.714285714285715</v>
      </c>
      <c r="O361" s="87" t="s">
        <v>1720</v>
      </c>
      <c r="P361" s="87">
        <v>1</v>
      </c>
      <c r="Q361" s="108">
        <f t="shared" si="107"/>
        <v>100</v>
      </c>
      <c r="R361" s="90">
        <f t="shared" si="108"/>
        <v>16.714285714285715</v>
      </c>
      <c r="S361" s="90">
        <f t="shared" si="109"/>
        <v>16.714285714285715</v>
      </c>
      <c r="T361" s="90">
        <f t="shared" si="110"/>
        <v>16.714285714285715</v>
      </c>
      <c r="U361" s="87"/>
      <c r="V361" s="91" t="str">
        <f t="shared" si="111"/>
        <v>CUMPLIDA</v>
      </c>
      <c r="W361" s="91" t="str">
        <f t="shared" si="112"/>
        <v>CUMPLIDO</v>
      </c>
      <c r="X361" s="141" t="s">
        <v>804</v>
      </c>
      <c r="Y361" s="79" t="str">
        <f t="shared" si="105"/>
        <v>H56AF17</v>
      </c>
      <c r="Z361" s="92">
        <f t="shared" si="113"/>
        <v>1</v>
      </c>
      <c r="AA361" s="92" t="str">
        <f t="shared" si="106"/>
        <v>H56AF17 - 1</v>
      </c>
      <c r="AB361" s="76">
        <f t="shared" si="116"/>
        <v>5</v>
      </c>
      <c r="AC361" s="76">
        <f t="shared" si="117"/>
        <v>5</v>
      </c>
      <c r="AD361" s="76" t="str">
        <f t="shared" si="114"/>
        <v>H56AF17.</v>
      </c>
      <c r="AE361" s="76" t="str">
        <f t="shared" si="118"/>
        <v>H56AF17</v>
      </c>
      <c r="AF361" s="93"/>
      <c r="AG361" s="94"/>
      <c r="AH361" s="95"/>
    </row>
    <row r="362" spans="1:34" s="10" customFormat="1" ht="350.1" customHeight="1" x14ac:dyDescent="0.2">
      <c r="A362" s="79">
        <f>IF(ISBLANK(D362),"",COUNTA($D$2:D362))</f>
        <v>278</v>
      </c>
      <c r="B362" s="80">
        <f t="shared" si="122"/>
        <v>361</v>
      </c>
      <c r="C362" s="87"/>
      <c r="D362" s="87" t="s">
        <v>800</v>
      </c>
      <c r="E362" s="92" t="s">
        <v>152</v>
      </c>
      <c r="F362" s="105" t="s">
        <v>798</v>
      </c>
      <c r="G362" s="105" t="s">
        <v>799</v>
      </c>
      <c r="H362" s="105" t="s">
        <v>1188</v>
      </c>
      <c r="I362" s="105" t="s">
        <v>1189</v>
      </c>
      <c r="J362" s="87" t="s">
        <v>1156</v>
      </c>
      <c r="K362" s="90">
        <v>1</v>
      </c>
      <c r="L362" s="120">
        <v>43862</v>
      </c>
      <c r="M362" s="120">
        <v>43979</v>
      </c>
      <c r="N362" s="85">
        <f t="shared" si="119"/>
        <v>16.714285714285715</v>
      </c>
      <c r="O362" s="87" t="s">
        <v>1720</v>
      </c>
      <c r="P362" s="87">
        <v>1</v>
      </c>
      <c r="Q362" s="108">
        <f t="shared" si="107"/>
        <v>100</v>
      </c>
      <c r="R362" s="90">
        <f t="shared" si="108"/>
        <v>16.714285714285715</v>
      </c>
      <c r="S362" s="90">
        <f t="shared" si="109"/>
        <v>16.714285714285715</v>
      </c>
      <c r="T362" s="90">
        <f t="shared" si="110"/>
        <v>16.714285714285715</v>
      </c>
      <c r="U362" s="87"/>
      <c r="V362" s="91" t="str">
        <f t="shared" si="111"/>
        <v>CUMPLIDA</v>
      </c>
      <c r="W362" s="91" t="str">
        <f t="shared" si="112"/>
        <v>CUMPLIDO</v>
      </c>
      <c r="X362" s="141" t="s">
        <v>804</v>
      </c>
      <c r="Y362" s="79" t="str">
        <f t="shared" si="105"/>
        <v>H57AF17</v>
      </c>
      <c r="Z362" s="92">
        <f t="shared" si="113"/>
        <v>1</v>
      </c>
      <c r="AA362" s="92" t="str">
        <f t="shared" si="106"/>
        <v>H57AF17 - 1</v>
      </c>
      <c r="AB362" s="76">
        <f t="shared" si="116"/>
        <v>5</v>
      </c>
      <c r="AC362" s="76">
        <f t="shared" si="117"/>
        <v>5</v>
      </c>
      <c r="AD362" s="76" t="str">
        <f t="shared" si="114"/>
        <v>H57AF17.</v>
      </c>
      <c r="AE362" s="76" t="str">
        <f t="shared" si="118"/>
        <v>H57AF17</v>
      </c>
      <c r="AF362" s="93"/>
      <c r="AG362" s="94"/>
      <c r="AH362" s="95"/>
    </row>
    <row r="363" spans="1:34" s="10" customFormat="1" ht="350.1" customHeight="1" x14ac:dyDescent="0.2">
      <c r="A363" s="79">
        <f>IF(ISBLANK(D363),"",COUNTA($D$2:D363))</f>
        <v>279</v>
      </c>
      <c r="B363" s="80">
        <f t="shared" si="122"/>
        <v>362</v>
      </c>
      <c r="C363" s="87"/>
      <c r="D363" s="87" t="s">
        <v>710</v>
      </c>
      <c r="E363" s="87" t="s">
        <v>80</v>
      </c>
      <c r="F363" s="105" t="s">
        <v>722</v>
      </c>
      <c r="G363" s="105" t="s">
        <v>707</v>
      </c>
      <c r="H363" s="105" t="s">
        <v>1141</v>
      </c>
      <c r="I363" s="105" t="s">
        <v>1142</v>
      </c>
      <c r="J363" s="87" t="s">
        <v>1196</v>
      </c>
      <c r="K363" s="87">
        <v>4</v>
      </c>
      <c r="L363" s="120">
        <v>43859</v>
      </c>
      <c r="M363" s="120">
        <v>44224</v>
      </c>
      <c r="N363" s="85">
        <f t="shared" ref="N363:N367" si="131">(+M363-L363)/7</f>
        <v>52.142857142857146</v>
      </c>
      <c r="O363" s="87" t="s">
        <v>716</v>
      </c>
      <c r="P363" s="87">
        <v>4</v>
      </c>
      <c r="Q363" s="108">
        <f t="shared" si="107"/>
        <v>100</v>
      </c>
      <c r="R363" s="90">
        <f t="shared" si="108"/>
        <v>52.142857142857146</v>
      </c>
      <c r="S363" s="90">
        <f t="shared" si="109"/>
        <v>52.142857142857146</v>
      </c>
      <c r="T363" s="90">
        <f t="shared" si="110"/>
        <v>52.142857142857146</v>
      </c>
      <c r="U363" s="87" t="s">
        <v>1527</v>
      </c>
      <c r="V363" s="91" t="str">
        <f t="shared" si="111"/>
        <v>CUMPLIDA</v>
      </c>
      <c r="W363" s="91" t="str">
        <f t="shared" si="112"/>
        <v>CUMPLIDO</v>
      </c>
      <c r="X363" s="141" t="s">
        <v>706</v>
      </c>
      <c r="Y363" s="79" t="str">
        <f t="shared" si="105"/>
        <v>H1AC17</v>
      </c>
      <c r="Z363" s="92">
        <f t="shared" si="113"/>
        <v>1</v>
      </c>
      <c r="AA363" s="92" t="str">
        <f t="shared" si="106"/>
        <v>H1AC17 - 1</v>
      </c>
      <c r="AB363" s="76">
        <f t="shared" si="116"/>
        <v>5</v>
      </c>
      <c r="AC363" s="76">
        <f t="shared" si="117"/>
        <v>5</v>
      </c>
      <c r="AD363" s="76" t="str">
        <f t="shared" si="114"/>
        <v>H1AC17.</v>
      </c>
      <c r="AE363" s="76" t="str">
        <f t="shared" si="118"/>
        <v>H1AC17</v>
      </c>
      <c r="AF363" s="93"/>
      <c r="AG363" s="94"/>
      <c r="AH363" s="95"/>
    </row>
    <row r="364" spans="1:34" s="10" customFormat="1" ht="350.1" customHeight="1" x14ac:dyDescent="0.2">
      <c r="A364" s="79">
        <f>IF(ISBLANK(D364),"",COUNTA($D$2:D364))</f>
        <v>280</v>
      </c>
      <c r="B364" s="80">
        <f t="shared" si="122"/>
        <v>363</v>
      </c>
      <c r="C364" s="87"/>
      <c r="D364" s="87" t="s">
        <v>710</v>
      </c>
      <c r="E364" s="87" t="s">
        <v>80</v>
      </c>
      <c r="F364" s="105" t="s">
        <v>708</v>
      </c>
      <c r="G364" s="105" t="s">
        <v>709</v>
      </c>
      <c r="H364" s="105" t="s">
        <v>723</v>
      </c>
      <c r="I364" s="105" t="s">
        <v>724</v>
      </c>
      <c r="J364" s="87" t="s">
        <v>18</v>
      </c>
      <c r="K364" s="87">
        <v>4</v>
      </c>
      <c r="L364" s="120">
        <v>43122</v>
      </c>
      <c r="M364" s="120">
        <v>43485</v>
      </c>
      <c r="N364" s="85">
        <f t="shared" si="131"/>
        <v>51.857142857142854</v>
      </c>
      <c r="O364" s="87" t="s">
        <v>313</v>
      </c>
      <c r="P364" s="87">
        <v>4</v>
      </c>
      <c r="Q364" s="108">
        <f t="shared" si="107"/>
        <v>100</v>
      </c>
      <c r="R364" s="90">
        <f t="shared" si="108"/>
        <v>51.857142857142854</v>
      </c>
      <c r="S364" s="90">
        <f t="shared" si="109"/>
        <v>51.857142857142854</v>
      </c>
      <c r="T364" s="90">
        <f t="shared" si="110"/>
        <v>51.857142857142854</v>
      </c>
      <c r="U364" s="87"/>
      <c r="V364" s="91" t="str">
        <f t="shared" si="111"/>
        <v>CUMPLIDA</v>
      </c>
      <c r="W364" s="91" t="str">
        <f t="shared" si="112"/>
        <v>CUMPLIDO</v>
      </c>
      <c r="X364" s="141" t="s">
        <v>706</v>
      </c>
      <c r="Y364" s="79" t="str">
        <f t="shared" si="105"/>
        <v>H2AC17</v>
      </c>
      <c r="Z364" s="92">
        <f t="shared" si="113"/>
        <v>1</v>
      </c>
      <c r="AA364" s="92" t="str">
        <f t="shared" si="106"/>
        <v>H2AC17 - 1</v>
      </c>
      <c r="AB364" s="76">
        <f t="shared" si="116"/>
        <v>5</v>
      </c>
      <c r="AC364" s="76">
        <f t="shared" si="117"/>
        <v>5</v>
      </c>
      <c r="AD364" s="76" t="str">
        <f t="shared" si="114"/>
        <v>H2AC17.</v>
      </c>
      <c r="AE364" s="76" t="str">
        <f t="shared" si="118"/>
        <v>H2AC17</v>
      </c>
      <c r="AF364" s="93"/>
      <c r="AG364" s="94"/>
      <c r="AH364" s="95"/>
    </row>
    <row r="365" spans="1:34" s="10" customFormat="1" ht="350.1" customHeight="1" x14ac:dyDescent="0.2">
      <c r="A365" s="79">
        <f>IF(ISBLANK(D365),"",COUNTA($D$2:D365))</f>
        <v>281</v>
      </c>
      <c r="B365" s="80">
        <f t="shared" si="122"/>
        <v>364</v>
      </c>
      <c r="C365" s="87"/>
      <c r="D365" s="87" t="s">
        <v>711</v>
      </c>
      <c r="E365" s="87" t="s">
        <v>717</v>
      </c>
      <c r="F365" s="105" t="s">
        <v>721</v>
      </c>
      <c r="G365" s="105" t="s">
        <v>720</v>
      </c>
      <c r="H365" s="105" t="s">
        <v>726</v>
      </c>
      <c r="I365" s="105" t="s">
        <v>729</v>
      </c>
      <c r="J365" s="87" t="s">
        <v>725</v>
      </c>
      <c r="K365" s="87">
        <v>2</v>
      </c>
      <c r="L365" s="120">
        <v>43160</v>
      </c>
      <c r="M365" s="120">
        <v>43525</v>
      </c>
      <c r="N365" s="85">
        <f t="shared" si="131"/>
        <v>52.142857142857146</v>
      </c>
      <c r="O365" s="87" t="s">
        <v>313</v>
      </c>
      <c r="P365" s="87">
        <v>1.6</v>
      </c>
      <c r="Q365" s="108">
        <f t="shared" si="107"/>
        <v>80</v>
      </c>
      <c r="R365" s="90">
        <f t="shared" si="108"/>
        <v>41.714285714285715</v>
      </c>
      <c r="S365" s="90">
        <f t="shared" si="109"/>
        <v>41.714285714285715</v>
      </c>
      <c r="T365" s="90">
        <f t="shared" si="110"/>
        <v>52.142857142857146</v>
      </c>
      <c r="U365" s="87"/>
      <c r="V365" s="91" t="str">
        <f t="shared" si="111"/>
        <v>VENCIDA</v>
      </c>
      <c r="W365" s="91" t="str">
        <f t="shared" si="112"/>
        <v>VENCIDO</v>
      </c>
      <c r="X365" s="141" t="s">
        <v>706</v>
      </c>
      <c r="Y365" s="79" t="str">
        <f t="shared" si="105"/>
        <v>H5AC17</v>
      </c>
      <c r="Z365" s="92">
        <f t="shared" si="113"/>
        <v>1</v>
      </c>
      <c r="AA365" s="92" t="str">
        <f t="shared" si="106"/>
        <v>H5AC17 - 1</v>
      </c>
      <c r="AB365" s="76">
        <f t="shared" si="116"/>
        <v>1</v>
      </c>
      <c r="AC365" s="76">
        <f t="shared" si="117"/>
        <v>1</v>
      </c>
      <c r="AD365" s="76" t="str">
        <f t="shared" si="114"/>
        <v>H5AC17.</v>
      </c>
      <c r="AE365" s="76" t="str">
        <f t="shared" si="118"/>
        <v>H5AC17</v>
      </c>
      <c r="AF365" s="93"/>
      <c r="AG365" s="94"/>
      <c r="AH365" s="95"/>
    </row>
    <row r="366" spans="1:34" s="10" customFormat="1" ht="350.1" customHeight="1" x14ac:dyDescent="0.2">
      <c r="A366" s="79">
        <f>IF(ISBLANK(D366),"",COUNTA($D$2:D366))</f>
        <v>282</v>
      </c>
      <c r="B366" s="80">
        <f t="shared" si="122"/>
        <v>365</v>
      </c>
      <c r="C366" s="87"/>
      <c r="D366" s="87" t="s">
        <v>712</v>
      </c>
      <c r="E366" s="87" t="s">
        <v>152</v>
      </c>
      <c r="F366" s="105" t="s">
        <v>713</v>
      </c>
      <c r="G366" s="105" t="s">
        <v>714</v>
      </c>
      <c r="H366" s="105" t="s">
        <v>743</v>
      </c>
      <c r="I366" s="105" t="s">
        <v>727</v>
      </c>
      <c r="J366" s="87" t="s">
        <v>728</v>
      </c>
      <c r="K366" s="87">
        <v>12</v>
      </c>
      <c r="L366" s="120">
        <v>43115</v>
      </c>
      <c r="M366" s="120">
        <v>43465</v>
      </c>
      <c r="N366" s="85">
        <f t="shared" si="131"/>
        <v>50</v>
      </c>
      <c r="O366" s="87" t="s">
        <v>348</v>
      </c>
      <c r="P366" s="87">
        <v>12</v>
      </c>
      <c r="Q366" s="108">
        <f t="shared" si="107"/>
        <v>100</v>
      </c>
      <c r="R366" s="90">
        <f t="shared" si="108"/>
        <v>50</v>
      </c>
      <c r="S366" s="90">
        <f t="shared" si="109"/>
        <v>50</v>
      </c>
      <c r="T366" s="90">
        <f t="shared" si="110"/>
        <v>50</v>
      </c>
      <c r="U366" s="87"/>
      <c r="V366" s="91" t="str">
        <f t="shared" si="111"/>
        <v>CUMPLIDA</v>
      </c>
      <c r="W366" s="91" t="str">
        <f t="shared" si="112"/>
        <v>CUMPLIDO</v>
      </c>
      <c r="X366" s="141" t="s">
        <v>706</v>
      </c>
      <c r="Y366" s="79" t="str">
        <f t="shared" si="105"/>
        <v>H8AC17</v>
      </c>
      <c r="Z366" s="92">
        <f t="shared" si="113"/>
        <v>1</v>
      </c>
      <c r="AA366" s="92" t="str">
        <f t="shared" si="106"/>
        <v>H8AC17 - 1</v>
      </c>
      <c r="AB366" s="76">
        <f t="shared" si="116"/>
        <v>5</v>
      </c>
      <c r="AC366" s="76">
        <f t="shared" si="117"/>
        <v>5</v>
      </c>
      <c r="AD366" s="76" t="str">
        <f t="shared" si="114"/>
        <v>H8AC17.</v>
      </c>
      <c r="AE366" s="76" t="str">
        <f t="shared" si="118"/>
        <v>H8AC17</v>
      </c>
      <c r="AF366" s="93"/>
      <c r="AG366" s="94"/>
      <c r="AH366" s="95"/>
    </row>
    <row r="367" spans="1:34" s="2" customFormat="1" ht="350.1" customHeight="1" x14ac:dyDescent="0.2">
      <c r="A367" s="79">
        <f>IF(ISBLANK(D367),"",COUNTA($D$2:D367))</f>
        <v>283</v>
      </c>
      <c r="B367" s="80">
        <f t="shared" si="122"/>
        <v>366</v>
      </c>
      <c r="C367" s="87"/>
      <c r="D367" s="87" t="s">
        <v>829</v>
      </c>
      <c r="E367" s="92">
        <v>1401003</v>
      </c>
      <c r="F367" s="105" t="s">
        <v>1209</v>
      </c>
      <c r="G367" s="105" t="s">
        <v>179</v>
      </c>
      <c r="H367" s="105" t="s">
        <v>1197</v>
      </c>
      <c r="I367" s="105" t="s">
        <v>1155</v>
      </c>
      <c r="J367" s="87" t="s">
        <v>1156</v>
      </c>
      <c r="K367" s="87">
        <v>1</v>
      </c>
      <c r="L367" s="120">
        <v>43858</v>
      </c>
      <c r="M367" s="143">
        <v>44165</v>
      </c>
      <c r="N367" s="85">
        <f t="shared" si="131"/>
        <v>43.857142857142854</v>
      </c>
      <c r="O367" s="87" t="s">
        <v>1689</v>
      </c>
      <c r="P367" s="87">
        <v>1</v>
      </c>
      <c r="Q367" s="108">
        <f t="shared" si="107"/>
        <v>100</v>
      </c>
      <c r="R367" s="90">
        <f t="shared" si="108"/>
        <v>43.857142857142854</v>
      </c>
      <c r="S367" s="90">
        <f t="shared" si="109"/>
        <v>43.857142857142854</v>
      </c>
      <c r="T367" s="90">
        <f t="shared" si="110"/>
        <v>43.857142857142854</v>
      </c>
      <c r="U367" s="87"/>
      <c r="V367" s="91" t="str">
        <f t="shared" si="111"/>
        <v>CUMPLIDA</v>
      </c>
      <c r="W367" s="91" t="str">
        <f t="shared" si="112"/>
        <v>CUMPLIDO</v>
      </c>
      <c r="X367" s="141" t="s">
        <v>228</v>
      </c>
      <c r="Y367" s="79" t="str">
        <f t="shared" si="105"/>
        <v>H1R16</v>
      </c>
      <c r="Z367" s="92">
        <f t="shared" si="113"/>
        <v>1</v>
      </c>
      <c r="AA367" s="92" t="str">
        <f t="shared" si="106"/>
        <v>H1R16 - 1</v>
      </c>
      <c r="AB367" s="76">
        <f t="shared" si="116"/>
        <v>5</v>
      </c>
      <c r="AC367" s="76">
        <f t="shared" si="117"/>
        <v>5</v>
      </c>
      <c r="AD367" s="76" t="str">
        <f t="shared" si="114"/>
        <v>H1R16.</v>
      </c>
      <c r="AE367" s="76" t="str">
        <f t="shared" si="118"/>
        <v>H1R16</v>
      </c>
      <c r="AF367" s="144"/>
      <c r="AG367" s="144"/>
    </row>
    <row r="368" spans="1:34" s="2" customFormat="1" ht="350.1" customHeight="1" x14ac:dyDescent="0.2">
      <c r="A368" s="79" t="str">
        <f>IF(ISBLANK(D368),"",COUNTA($D$2:D368))</f>
        <v/>
      </c>
      <c r="B368" s="80">
        <f t="shared" si="122"/>
        <v>367</v>
      </c>
      <c r="C368" s="87"/>
      <c r="D368" s="87"/>
      <c r="E368" s="92">
        <v>1401003</v>
      </c>
      <c r="F368" s="105" t="s">
        <v>1210</v>
      </c>
      <c r="G368" s="105" t="s">
        <v>179</v>
      </c>
      <c r="H368" s="105" t="s">
        <v>483</v>
      </c>
      <c r="I368" s="87" t="s">
        <v>254</v>
      </c>
      <c r="J368" s="87" t="s">
        <v>319</v>
      </c>
      <c r="K368" s="87">
        <v>3</v>
      </c>
      <c r="L368" s="120">
        <v>43040</v>
      </c>
      <c r="M368" s="143">
        <v>43403</v>
      </c>
      <c r="N368" s="85">
        <f t="shared" ref="N368:N370" si="132">(+M368-L368)/7</f>
        <v>51.857142857142854</v>
      </c>
      <c r="O368" s="87" t="s">
        <v>1690</v>
      </c>
      <c r="P368" s="87">
        <v>3</v>
      </c>
      <c r="Q368" s="108">
        <f t="shared" si="107"/>
        <v>100</v>
      </c>
      <c r="R368" s="90">
        <f t="shared" si="108"/>
        <v>51.857142857142854</v>
      </c>
      <c r="S368" s="90">
        <f t="shared" si="109"/>
        <v>51.857142857142854</v>
      </c>
      <c r="T368" s="90">
        <f t="shared" si="110"/>
        <v>51.857142857142854</v>
      </c>
      <c r="U368" s="87"/>
      <c r="V368" s="91" t="str">
        <f t="shared" si="111"/>
        <v>CUMPLIDA</v>
      </c>
      <c r="W368" s="91" t="str">
        <f t="shared" si="112"/>
        <v/>
      </c>
      <c r="X368" s="141" t="s">
        <v>228</v>
      </c>
      <c r="Y368" s="79" t="str">
        <f t="shared" si="105"/>
        <v>H1R16</v>
      </c>
      <c r="Z368" s="92">
        <f t="shared" si="113"/>
        <v>2</v>
      </c>
      <c r="AA368" s="92" t="str">
        <f t="shared" si="106"/>
        <v>H1R16 - 2</v>
      </c>
      <c r="AB368" s="76">
        <f t="shared" si="116"/>
        <v>5</v>
      </c>
      <c r="AC368" s="76">
        <f t="shared" si="117"/>
        <v>5</v>
      </c>
      <c r="AD368" s="76" t="str">
        <f t="shared" si="114"/>
        <v>H1R16.</v>
      </c>
      <c r="AE368" s="76" t="str">
        <f t="shared" si="118"/>
        <v>H1R16</v>
      </c>
      <c r="AF368" s="144"/>
      <c r="AG368" s="144"/>
    </row>
    <row r="369" spans="1:33" s="2" customFormat="1" ht="350.1" customHeight="1" x14ac:dyDescent="0.2">
      <c r="A369" s="79">
        <f>IF(ISBLANK(D369),"",COUNTA($D$2:D369))</f>
        <v>284</v>
      </c>
      <c r="B369" s="80">
        <f t="shared" si="122"/>
        <v>368</v>
      </c>
      <c r="C369" s="87"/>
      <c r="D369" s="87" t="s">
        <v>831</v>
      </c>
      <c r="E369" s="92">
        <v>1401003</v>
      </c>
      <c r="F369" s="105" t="s">
        <v>684</v>
      </c>
      <c r="G369" s="105" t="s">
        <v>180</v>
      </c>
      <c r="H369" s="145" t="s">
        <v>471</v>
      </c>
      <c r="I369" s="145" t="s">
        <v>468</v>
      </c>
      <c r="J369" s="146" t="s">
        <v>469</v>
      </c>
      <c r="K369" s="146">
        <v>1</v>
      </c>
      <c r="L369" s="143">
        <v>43040</v>
      </c>
      <c r="M369" s="143">
        <v>43159</v>
      </c>
      <c r="N369" s="85">
        <f t="shared" si="132"/>
        <v>17</v>
      </c>
      <c r="O369" s="100" t="s">
        <v>1694</v>
      </c>
      <c r="P369" s="87">
        <v>1</v>
      </c>
      <c r="Q369" s="108">
        <f t="shared" si="107"/>
        <v>100</v>
      </c>
      <c r="R369" s="90">
        <f t="shared" si="108"/>
        <v>17</v>
      </c>
      <c r="S369" s="90">
        <f t="shared" si="109"/>
        <v>17</v>
      </c>
      <c r="T369" s="90">
        <f t="shared" si="110"/>
        <v>17</v>
      </c>
      <c r="U369" s="87"/>
      <c r="V369" s="91" t="str">
        <f t="shared" si="111"/>
        <v>CUMPLIDA</v>
      </c>
      <c r="W369" s="91" t="str">
        <f t="shared" si="112"/>
        <v>CUMPLIDO</v>
      </c>
      <c r="X369" s="141" t="s">
        <v>228</v>
      </c>
      <c r="Y369" s="79" t="str">
        <f t="shared" ref="Y369:Y432" si="133">AE369</f>
        <v>H7R16</v>
      </c>
      <c r="Z369" s="92">
        <f t="shared" si="113"/>
        <v>1</v>
      </c>
      <c r="AA369" s="92" t="str">
        <f t="shared" ref="AA369:AA432" si="134">CONCATENATE(Y369," - ",Z369)</f>
        <v>H7R16 - 1</v>
      </c>
      <c r="AB369" s="76">
        <f t="shared" si="116"/>
        <v>5</v>
      </c>
      <c r="AC369" s="76">
        <f t="shared" si="117"/>
        <v>5</v>
      </c>
      <c r="AD369" s="76" t="str">
        <f t="shared" si="114"/>
        <v>H7R16.</v>
      </c>
      <c r="AE369" s="76" t="str">
        <f t="shared" si="118"/>
        <v>H7R16</v>
      </c>
      <c r="AF369" s="144"/>
      <c r="AG369" s="144"/>
    </row>
    <row r="370" spans="1:33" s="2" customFormat="1" ht="350.1" customHeight="1" x14ac:dyDescent="0.2">
      <c r="A370" s="79">
        <f>IF(ISBLANK(D370),"",COUNTA($D$2:D370))</f>
        <v>285</v>
      </c>
      <c r="B370" s="80">
        <f t="shared" si="122"/>
        <v>369</v>
      </c>
      <c r="C370" s="87"/>
      <c r="D370" s="87" t="s">
        <v>831</v>
      </c>
      <c r="E370" s="92">
        <v>1401013</v>
      </c>
      <c r="F370" s="105" t="s">
        <v>181</v>
      </c>
      <c r="G370" s="105" t="s">
        <v>182</v>
      </c>
      <c r="H370" s="145" t="s">
        <v>667</v>
      </c>
      <c r="I370" s="145" t="s">
        <v>472</v>
      </c>
      <c r="J370" s="146" t="s">
        <v>470</v>
      </c>
      <c r="K370" s="146">
        <v>1</v>
      </c>
      <c r="L370" s="143">
        <v>43040</v>
      </c>
      <c r="M370" s="143">
        <v>43099</v>
      </c>
      <c r="N370" s="85">
        <f t="shared" si="132"/>
        <v>8.4285714285714288</v>
      </c>
      <c r="O370" s="100" t="s">
        <v>1694</v>
      </c>
      <c r="P370" s="87">
        <v>1</v>
      </c>
      <c r="Q370" s="108">
        <f t="shared" si="107"/>
        <v>100</v>
      </c>
      <c r="R370" s="90">
        <f t="shared" si="108"/>
        <v>8.4285714285714288</v>
      </c>
      <c r="S370" s="90">
        <f t="shared" si="109"/>
        <v>8.4285714285714288</v>
      </c>
      <c r="T370" s="90">
        <f t="shared" si="110"/>
        <v>8.4285714285714288</v>
      </c>
      <c r="U370" s="87"/>
      <c r="V370" s="91" t="str">
        <f t="shared" si="111"/>
        <v>CUMPLIDA</v>
      </c>
      <c r="W370" s="91" t="str">
        <f t="shared" si="112"/>
        <v>CUMPLIDO</v>
      </c>
      <c r="X370" s="141" t="s">
        <v>228</v>
      </c>
      <c r="Y370" s="79" t="str">
        <f t="shared" si="133"/>
        <v>H8R16</v>
      </c>
      <c r="Z370" s="92">
        <f t="shared" si="113"/>
        <v>1</v>
      </c>
      <c r="AA370" s="92" t="str">
        <f t="shared" si="134"/>
        <v>H8R16 - 1</v>
      </c>
      <c r="AB370" s="76">
        <f t="shared" si="116"/>
        <v>5</v>
      </c>
      <c r="AC370" s="76">
        <f t="shared" si="117"/>
        <v>5</v>
      </c>
      <c r="AD370" s="76" t="str">
        <f t="shared" si="114"/>
        <v>H8R16.</v>
      </c>
      <c r="AE370" s="76" t="str">
        <f t="shared" si="118"/>
        <v>H8R16</v>
      </c>
      <c r="AF370" s="144"/>
      <c r="AG370" s="144"/>
    </row>
    <row r="371" spans="1:33" s="2" customFormat="1" ht="350.1" customHeight="1" x14ac:dyDescent="0.2">
      <c r="A371" s="79">
        <f>IF(ISBLANK(D371),"",COUNTA($D$2:D371))</f>
        <v>286</v>
      </c>
      <c r="B371" s="80">
        <f t="shared" si="122"/>
        <v>370</v>
      </c>
      <c r="C371" s="87"/>
      <c r="D371" s="87" t="s">
        <v>831</v>
      </c>
      <c r="E371" s="92">
        <v>1403001</v>
      </c>
      <c r="F371" s="105" t="s">
        <v>683</v>
      </c>
      <c r="G371" s="105" t="s">
        <v>183</v>
      </c>
      <c r="H371" s="145" t="s">
        <v>282</v>
      </c>
      <c r="I371" s="145" t="s">
        <v>283</v>
      </c>
      <c r="J371" s="146" t="s">
        <v>9</v>
      </c>
      <c r="K371" s="146">
        <v>1</v>
      </c>
      <c r="L371" s="143">
        <v>43040</v>
      </c>
      <c r="M371" s="143">
        <v>43130</v>
      </c>
      <c r="N371" s="85">
        <f t="shared" ref="N371:N392" si="135">(+M371-L371)/7</f>
        <v>12.857142857142858</v>
      </c>
      <c r="O371" s="87" t="s">
        <v>1720</v>
      </c>
      <c r="P371" s="87">
        <v>1</v>
      </c>
      <c r="Q371" s="108">
        <f t="shared" si="107"/>
        <v>100</v>
      </c>
      <c r="R371" s="90">
        <f t="shared" si="108"/>
        <v>12.857142857142858</v>
      </c>
      <c r="S371" s="90">
        <f t="shared" si="109"/>
        <v>12.857142857142858</v>
      </c>
      <c r="T371" s="90">
        <f t="shared" si="110"/>
        <v>12.857142857142858</v>
      </c>
      <c r="U371" s="87"/>
      <c r="V371" s="91" t="str">
        <f t="shared" si="111"/>
        <v>CUMPLIDA</v>
      </c>
      <c r="W371" s="91" t="str">
        <f t="shared" si="112"/>
        <v>CUMPLIDO</v>
      </c>
      <c r="X371" s="141" t="s">
        <v>228</v>
      </c>
      <c r="Y371" s="79" t="str">
        <f t="shared" si="133"/>
        <v>H9R16</v>
      </c>
      <c r="Z371" s="92">
        <f t="shared" si="113"/>
        <v>1</v>
      </c>
      <c r="AA371" s="92" t="str">
        <f t="shared" si="134"/>
        <v>H9R16 - 1</v>
      </c>
      <c r="AB371" s="76">
        <f t="shared" si="116"/>
        <v>5</v>
      </c>
      <c r="AC371" s="76">
        <f t="shared" si="117"/>
        <v>5</v>
      </c>
      <c r="AD371" s="76" t="str">
        <f t="shared" si="114"/>
        <v>H9R16.</v>
      </c>
      <c r="AE371" s="76" t="str">
        <f t="shared" si="118"/>
        <v>H9R16</v>
      </c>
      <c r="AF371" s="144"/>
      <c r="AG371" s="144"/>
    </row>
    <row r="372" spans="1:33" s="2" customFormat="1" ht="350.1" customHeight="1" x14ac:dyDescent="0.2">
      <c r="A372" s="79">
        <f>IF(ISBLANK(D372),"",COUNTA($D$2:D372))</f>
        <v>287</v>
      </c>
      <c r="B372" s="80">
        <f t="shared" si="122"/>
        <v>371</v>
      </c>
      <c r="C372" s="87"/>
      <c r="D372" s="87" t="s">
        <v>711</v>
      </c>
      <c r="E372" s="92">
        <v>1405003</v>
      </c>
      <c r="F372" s="105" t="s">
        <v>285</v>
      </c>
      <c r="G372" s="105" t="s">
        <v>184</v>
      </c>
      <c r="H372" s="145" t="s">
        <v>646</v>
      </c>
      <c r="I372" s="145" t="s">
        <v>286</v>
      </c>
      <c r="J372" s="146" t="s">
        <v>288</v>
      </c>
      <c r="K372" s="146">
        <v>2</v>
      </c>
      <c r="L372" s="143">
        <v>43040</v>
      </c>
      <c r="M372" s="143">
        <v>43099</v>
      </c>
      <c r="N372" s="85">
        <f t="shared" si="135"/>
        <v>8.4285714285714288</v>
      </c>
      <c r="O372" s="87" t="s">
        <v>1720</v>
      </c>
      <c r="P372" s="87">
        <v>2</v>
      </c>
      <c r="Q372" s="108">
        <f t="shared" si="107"/>
        <v>100</v>
      </c>
      <c r="R372" s="90">
        <f t="shared" si="108"/>
        <v>8.4285714285714288</v>
      </c>
      <c r="S372" s="90">
        <f t="shared" si="109"/>
        <v>8.4285714285714288</v>
      </c>
      <c r="T372" s="90">
        <f t="shared" si="110"/>
        <v>8.4285714285714288</v>
      </c>
      <c r="U372" s="87"/>
      <c r="V372" s="91" t="str">
        <f t="shared" si="111"/>
        <v>CUMPLIDA</v>
      </c>
      <c r="W372" s="91" t="str">
        <f t="shared" si="112"/>
        <v>CUMPLIDO</v>
      </c>
      <c r="X372" s="141" t="s">
        <v>228</v>
      </c>
      <c r="Y372" s="79" t="str">
        <f t="shared" si="133"/>
        <v>H10R16</v>
      </c>
      <c r="Z372" s="92">
        <f t="shared" si="113"/>
        <v>1</v>
      </c>
      <c r="AA372" s="92" t="str">
        <f t="shared" si="134"/>
        <v>H10R16 - 1</v>
      </c>
      <c r="AB372" s="76">
        <f t="shared" si="116"/>
        <v>5</v>
      </c>
      <c r="AC372" s="76">
        <f t="shared" si="117"/>
        <v>5</v>
      </c>
      <c r="AD372" s="76" t="str">
        <f t="shared" si="114"/>
        <v>H10R16.</v>
      </c>
      <c r="AE372" s="76" t="str">
        <f t="shared" si="118"/>
        <v>H10R16</v>
      </c>
      <c r="AF372" s="144"/>
      <c r="AG372" s="144"/>
    </row>
    <row r="373" spans="1:33" s="2" customFormat="1" ht="350.1" customHeight="1" x14ac:dyDescent="0.2">
      <c r="A373" s="79" t="str">
        <f>IF(ISBLANK(D373),"",COUNTA($D$2:D373))</f>
        <v/>
      </c>
      <c r="B373" s="80">
        <f t="shared" si="122"/>
        <v>372</v>
      </c>
      <c r="C373" s="87"/>
      <c r="D373" s="87"/>
      <c r="E373" s="92">
        <v>1405003</v>
      </c>
      <c r="F373" s="105" t="s">
        <v>284</v>
      </c>
      <c r="G373" s="105" t="s">
        <v>184</v>
      </c>
      <c r="H373" s="145" t="s">
        <v>647</v>
      </c>
      <c r="I373" s="145" t="s">
        <v>287</v>
      </c>
      <c r="J373" s="146" t="s">
        <v>289</v>
      </c>
      <c r="K373" s="146">
        <v>2</v>
      </c>
      <c r="L373" s="143">
        <v>43040</v>
      </c>
      <c r="M373" s="143">
        <v>43403</v>
      </c>
      <c r="N373" s="85">
        <f t="shared" si="135"/>
        <v>51.857142857142854</v>
      </c>
      <c r="O373" s="87" t="s">
        <v>1720</v>
      </c>
      <c r="P373" s="87">
        <v>2</v>
      </c>
      <c r="Q373" s="108">
        <f t="shared" si="107"/>
        <v>100</v>
      </c>
      <c r="R373" s="90">
        <f t="shared" si="108"/>
        <v>51.857142857142854</v>
      </c>
      <c r="S373" s="90">
        <f t="shared" si="109"/>
        <v>51.857142857142854</v>
      </c>
      <c r="T373" s="90">
        <f t="shared" si="110"/>
        <v>51.857142857142854</v>
      </c>
      <c r="U373" s="87"/>
      <c r="V373" s="91" t="str">
        <f t="shared" si="111"/>
        <v>CUMPLIDA</v>
      </c>
      <c r="W373" s="91" t="str">
        <f t="shared" si="112"/>
        <v/>
      </c>
      <c r="X373" s="141" t="s">
        <v>228</v>
      </c>
      <c r="Y373" s="79" t="str">
        <f t="shared" si="133"/>
        <v>H10R16</v>
      </c>
      <c r="Z373" s="92">
        <f t="shared" si="113"/>
        <v>2</v>
      </c>
      <c r="AA373" s="92" t="str">
        <f t="shared" si="134"/>
        <v>H10R16 - 2</v>
      </c>
      <c r="AB373" s="76">
        <f t="shared" si="116"/>
        <v>5</v>
      </c>
      <c r="AC373" s="76">
        <f t="shared" si="117"/>
        <v>5</v>
      </c>
      <c r="AD373" s="76" t="str">
        <f t="shared" si="114"/>
        <v>H10R16.</v>
      </c>
      <c r="AE373" s="76" t="str">
        <f t="shared" si="118"/>
        <v>H10R16</v>
      </c>
      <c r="AF373" s="144"/>
      <c r="AG373" s="144"/>
    </row>
    <row r="374" spans="1:33" s="2" customFormat="1" ht="350.1" customHeight="1" x14ac:dyDescent="0.2">
      <c r="A374" s="79">
        <f>IF(ISBLANK(D374),"",COUNTA($D$2:D374))</f>
        <v>288</v>
      </c>
      <c r="B374" s="80">
        <f t="shared" si="122"/>
        <v>373</v>
      </c>
      <c r="C374" s="87"/>
      <c r="D374" s="87" t="s">
        <v>1292</v>
      </c>
      <c r="E374" s="92">
        <v>1404005</v>
      </c>
      <c r="F374" s="105" t="s">
        <v>185</v>
      </c>
      <c r="G374" s="105" t="s">
        <v>186</v>
      </c>
      <c r="H374" s="105" t="s">
        <v>465</v>
      </c>
      <c r="I374" s="105" t="s">
        <v>466</v>
      </c>
      <c r="J374" s="87" t="s">
        <v>467</v>
      </c>
      <c r="K374" s="87">
        <v>1</v>
      </c>
      <c r="L374" s="120">
        <v>43040</v>
      </c>
      <c r="M374" s="120">
        <v>43099</v>
      </c>
      <c r="N374" s="85">
        <f t="shared" si="135"/>
        <v>8.4285714285714288</v>
      </c>
      <c r="O374" s="87" t="s">
        <v>1695</v>
      </c>
      <c r="P374" s="87">
        <v>1</v>
      </c>
      <c r="Q374" s="108">
        <f t="shared" si="107"/>
        <v>100</v>
      </c>
      <c r="R374" s="90">
        <f t="shared" si="108"/>
        <v>8.4285714285714288</v>
      </c>
      <c r="S374" s="90">
        <f t="shared" si="109"/>
        <v>8.4285714285714288</v>
      </c>
      <c r="T374" s="90">
        <f t="shared" si="110"/>
        <v>8.4285714285714288</v>
      </c>
      <c r="U374" s="87"/>
      <c r="V374" s="91" t="str">
        <f t="shared" si="111"/>
        <v>CUMPLIDA</v>
      </c>
      <c r="W374" s="91" t="str">
        <f t="shared" si="112"/>
        <v>CUMPLIDO</v>
      </c>
      <c r="X374" s="141" t="s">
        <v>228</v>
      </c>
      <c r="Y374" s="79" t="str">
        <f t="shared" si="133"/>
        <v>H13R16</v>
      </c>
      <c r="Z374" s="92">
        <f t="shared" si="113"/>
        <v>1</v>
      </c>
      <c r="AA374" s="92" t="str">
        <f t="shared" si="134"/>
        <v>H13R16 - 1</v>
      </c>
      <c r="AB374" s="76">
        <f t="shared" si="116"/>
        <v>5</v>
      </c>
      <c r="AC374" s="76">
        <f t="shared" si="117"/>
        <v>5</v>
      </c>
      <c r="AD374" s="76" t="str">
        <f t="shared" si="114"/>
        <v>H13R16.</v>
      </c>
      <c r="AE374" s="76" t="str">
        <f t="shared" si="118"/>
        <v>H13R16</v>
      </c>
      <c r="AF374" s="144"/>
      <c r="AG374" s="144"/>
    </row>
    <row r="375" spans="1:33" s="2" customFormat="1" ht="350.1" customHeight="1" x14ac:dyDescent="0.2">
      <c r="A375" s="79">
        <f>IF(ISBLANK(D375),"",COUNTA($D$2:D375))</f>
        <v>289</v>
      </c>
      <c r="B375" s="80">
        <f t="shared" si="122"/>
        <v>374</v>
      </c>
      <c r="C375" s="87"/>
      <c r="D375" s="87" t="s">
        <v>829</v>
      </c>
      <c r="E375" s="92">
        <v>1405004</v>
      </c>
      <c r="F375" s="105" t="s">
        <v>685</v>
      </c>
      <c r="G375" s="105" t="s">
        <v>187</v>
      </c>
      <c r="H375" s="105" t="s">
        <v>351</v>
      </c>
      <c r="I375" s="105" t="s">
        <v>349</v>
      </c>
      <c r="J375" s="87" t="s">
        <v>350</v>
      </c>
      <c r="K375" s="87">
        <v>2</v>
      </c>
      <c r="L375" s="120">
        <v>43040</v>
      </c>
      <c r="M375" s="120">
        <v>43403</v>
      </c>
      <c r="N375" s="85">
        <f t="shared" si="135"/>
        <v>51.857142857142854</v>
      </c>
      <c r="O375" s="87" t="s">
        <v>1691</v>
      </c>
      <c r="P375" s="87">
        <v>2</v>
      </c>
      <c r="Q375" s="108">
        <f t="shared" si="107"/>
        <v>100</v>
      </c>
      <c r="R375" s="90">
        <f t="shared" si="108"/>
        <v>51.857142857142854</v>
      </c>
      <c r="S375" s="90">
        <f t="shared" si="109"/>
        <v>51.857142857142854</v>
      </c>
      <c r="T375" s="90">
        <f t="shared" si="110"/>
        <v>51.857142857142854</v>
      </c>
      <c r="U375" s="87"/>
      <c r="V375" s="91" t="str">
        <f t="shared" si="111"/>
        <v>CUMPLIDA</v>
      </c>
      <c r="W375" s="91" t="str">
        <f t="shared" si="112"/>
        <v>CUMPLIDO</v>
      </c>
      <c r="X375" s="141" t="s">
        <v>228</v>
      </c>
      <c r="Y375" s="79" t="str">
        <f t="shared" si="133"/>
        <v>H22R16</v>
      </c>
      <c r="Z375" s="92">
        <f t="shared" si="113"/>
        <v>1</v>
      </c>
      <c r="AA375" s="92" t="str">
        <f t="shared" si="134"/>
        <v>H22R16 - 1</v>
      </c>
      <c r="AB375" s="76">
        <f t="shared" si="116"/>
        <v>5</v>
      </c>
      <c r="AC375" s="76">
        <f t="shared" si="117"/>
        <v>5</v>
      </c>
      <c r="AD375" s="76" t="str">
        <f t="shared" si="114"/>
        <v>H22R16.</v>
      </c>
      <c r="AE375" s="76" t="str">
        <f t="shared" si="118"/>
        <v>H22R16</v>
      </c>
      <c r="AF375" s="144"/>
      <c r="AG375" s="144"/>
    </row>
    <row r="376" spans="1:33" s="2" customFormat="1" ht="350.1" customHeight="1" x14ac:dyDescent="0.2">
      <c r="A376" s="79" t="str">
        <f>IF(ISBLANK(D376),"",COUNTA($D$2:D376))</f>
        <v/>
      </c>
      <c r="B376" s="80">
        <f t="shared" si="122"/>
        <v>375</v>
      </c>
      <c r="C376" s="87"/>
      <c r="D376" s="87"/>
      <c r="E376" s="92">
        <v>1405004</v>
      </c>
      <c r="F376" s="105" t="s">
        <v>1622</v>
      </c>
      <c r="G376" s="105" t="s">
        <v>187</v>
      </c>
      <c r="H376" s="105" t="s">
        <v>621</v>
      </c>
      <c r="I376" s="105" t="s">
        <v>352</v>
      </c>
      <c r="J376" s="87" t="s">
        <v>353</v>
      </c>
      <c r="K376" s="87">
        <v>1</v>
      </c>
      <c r="L376" s="120">
        <v>43040</v>
      </c>
      <c r="M376" s="120">
        <v>43250</v>
      </c>
      <c r="N376" s="85">
        <f t="shared" si="135"/>
        <v>30</v>
      </c>
      <c r="O376" s="87" t="s">
        <v>1691</v>
      </c>
      <c r="P376" s="87">
        <v>1</v>
      </c>
      <c r="Q376" s="108">
        <f t="shared" si="107"/>
        <v>100</v>
      </c>
      <c r="R376" s="90">
        <f t="shared" si="108"/>
        <v>30</v>
      </c>
      <c r="S376" s="90">
        <f t="shared" si="109"/>
        <v>30</v>
      </c>
      <c r="T376" s="90">
        <f t="shared" si="110"/>
        <v>30</v>
      </c>
      <c r="U376" s="87"/>
      <c r="V376" s="91" t="str">
        <f t="shared" si="111"/>
        <v>CUMPLIDA</v>
      </c>
      <c r="W376" s="91" t="str">
        <f t="shared" si="112"/>
        <v/>
      </c>
      <c r="X376" s="141" t="s">
        <v>228</v>
      </c>
      <c r="Y376" s="79" t="str">
        <f t="shared" si="133"/>
        <v>H22R16</v>
      </c>
      <c r="Z376" s="92">
        <f t="shared" si="113"/>
        <v>2</v>
      </c>
      <c r="AA376" s="92" t="str">
        <f t="shared" si="134"/>
        <v>H22R16 - 2</v>
      </c>
      <c r="AB376" s="76">
        <f t="shared" si="116"/>
        <v>5</v>
      </c>
      <c r="AC376" s="76">
        <f t="shared" si="117"/>
        <v>5</v>
      </c>
      <c r="AD376" s="76" t="str">
        <f t="shared" si="114"/>
        <v>H22R16.</v>
      </c>
      <c r="AE376" s="76" t="str">
        <f t="shared" si="118"/>
        <v>H22R16</v>
      </c>
      <c r="AF376" s="144"/>
      <c r="AG376" s="144"/>
    </row>
    <row r="377" spans="1:33" s="2" customFormat="1" ht="350.1" customHeight="1" x14ac:dyDescent="0.2">
      <c r="A377" s="79">
        <f>IF(ISBLANK(D377),"",COUNTA($D$2:D377))</f>
        <v>290</v>
      </c>
      <c r="B377" s="80">
        <f t="shared" si="122"/>
        <v>376</v>
      </c>
      <c r="C377" s="87"/>
      <c r="D377" s="87" t="s">
        <v>829</v>
      </c>
      <c r="E377" s="92">
        <v>1404001</v>
      </c>
      <c r="F377" s="105" t="s">
        <v>686</v>
      </c>
      <c r="G377" s="105" t="s">
        <v>188</v>
      </c>
      <c r="H377" s="105" t="s">
        <v>442</v>
      </c>
      <c r="I377" s="105" t="s">
        <v>440</v>
      </c>
      <c r="J377" s="87" t="s">
        <v>332</v>
      </c>
      <c r="K377" s="87">
        <v>2</v>
      </c>
      <c r="L377" s="120">
        <v>43040</v>
      </c>
      <c r="M377" s="120">
        <v>43388</v>
      </c>
      <c r="N377" s="85">
        <f t="shared" si="135"/>
        <v>49.714285714285715</v>
      </c>
      <c r="O377" s="87" t="s">
        <v>439</v>
      </c>
      <c r="P377" s="87">
        <v>2</v>
      </c>
      <c r="Q377" s="108">
        <f t="shared" si="107"/>
        <v>100</v>
      </c>
      <c r="R377" s="90">
        <f t="shared" si="108"/>
        <v>49.714285714285715</v>
      </c>
      <c r="S377" s="90">
        <f t="shared" si="109"/>
        <v>49.714285714285715</v>
      </c>
      <c r="T377" s="90">
        <f t="shared" si="110"/>
        <v>49.714285714285715</v>
      </c>
      <c r="U377" s="87"/>
      <c r="V377" s="91" t="str">
        <f t="shared" si="111"/>
        <v>CUMPLIDA</v>
      </c>
      <c r="W377" s="91" t="str">
        <f t="shared" si="112"/>
        <v>CUMPLIDO</v>
      </c>
      <c r="X377" s="141" t="s">
        <v>228</v>
      </c>
      <c r="Y377" s="79" t="str">
        <f t="shared" si="133"/>
        <v>H27R16</v>
      </c>
      <c r="Z377" s="92">
        <f t="shared" si="113"/>
        <v>1</v>
      </c>
      <c r="AA377" s="92" t="str">
        <f t="shared" si="134"/>
        <v>H27R16 - 1</v>
      </c>
      <c r="AB377" s="76">
        <f t="shared" si="116"/>
        <v>5</v>
      </c>
      <c r="AC377" s="76">
        <f t="shared" si="117"/>
        <v>5</v>
      </c>
      <c r="AD377" s="76" t="str">
        <f t="shared" si="114"/>
        <v>H27R16.</v>
      </c>
      <c r="AE377" s="76" t="str">
        <f t="shared" si="118"/>
        <v>H27R16</v>
      </c>
      <c r="AF377" s="144"/>
      <c r="AG377" s="144"/>
    </row>
    <row r="378" spans="1:33" s="2" customFormat="1" ht="350.1" customHeight="1" x14ac:dyDescent="0.2">
      <c r="A378" s="79">
        <f>IF(ISBLANK(D378),"",COUNTA($D$2:D378))</f>
        <v>291</v>
      </c>
      <c r="B378" s="80">
        <f t="shared" si="122"/>
        <v>377</v>
      </c>
      <c r="C378" s="87"/>
      <c r="D378" s="87" t="s">
        <v>829</v>
      </c>
      <c r="E378" s="92">
        <v>1405004</v>
      </c>
      <c r="F378" s="105" t="s">
        <v>189</v>
      </c>
      <c r="G378" s="105" t="s">
        <v>190</v>
      </c>
      <c r="H378" s="105" t="s">
        <v>551</v>
      </c>
      <c r="I378" s="105" t="s">
        <v>552</v>
      </c>
      <c r="J378" s="87" t="s">
        <v>18</v>
      </c>
      <c r="K378" s="87">
        <v>3</v>
      </c>
      <c r="L378" s="120">
        <v>43040</v>
      </c>
      <c r="M378" s="120">
        <v>43342</v>
      </c>
      <c r="N378" s="85">
        <f t="shared" si="135"/>
        <v>43.142857142857146</v>
      </c>
      <c r="O378" s="87" t="s">
        <v>1696</v>
      </c>
      <c r="P378" s="87">
        <v>0</v>
      </c>
      <c r="Q378" s="108">
        <f t="shared" si="107"/>
        <v>0</v>
      </c>
      <c r="R378" s="90">
        <f t="shared" si="108"/>
        <v>0</v>
      </c>
      <c r="S378" s="90">
        <f t="shared" si="109"/>
        <v>0</v>
      </c>
      <c r="T378" s="90">
        <f t="shared" si="110"/>
        <v>43.142857142857146</v>
      </c>
      <c r="U378" s="87"/>
      <c r="V378" s="91" t="str">
        <f t="shared" si="111"/>
        <v>VENCIDA</v>
      </c>
      <c r="W378" s="91" t="str">
        <f t="shared" si="112"/>
        <v>VENCIDO</v>
      </c>
      <c r="X378" s="141" t="s">
        <v>228</v>
      </c>
      <c r="Y378" s="79" t="str">
        <f t="shared" si="133"/>
        <v>H32R16</v>
      </c>
      <c r="Z378" s="92">
        <f t="shared" si="113"/>
        <v>1</v>
      </c>
      <c r="AA378" s="92" t="str">
        <f t="shared" si="134"/>
        <v>H32R16 - 1</v>
      </c>
      <c r="AB378" s="76">
        <f t="shared" si="116"/>
        <v>1</v>
      </c>
      <c r="AC378" s="76">
        <f t="shared" si="117"/>
        <v>1</v>
      </c>
      <c r="AD378" s="76" t="str">
        <f t="shared" si="114"/>
        <v>H32R16.</v>
      </c>
      <c r="AE378" s="76" t="str">
        <f t="shared" si="118"/>
        <v>H32R16</v>
      </c>
      <c r="AF378" s="144"/>
      <c r="AG378" s="144"/>
    </row>
    <row r="379" spans="1:33" s="2" customFormat="1" ht="350.1" customHeight="1" x14ac:dyDescent="0.2">
      <c r="A379" s="79">
        <f>IF(ISBLANK(D379),"",COUNTA($D$2:D379))</f>
        <v>292</v>
      </c>
      <c r="B379" s="80">
        <f t="shared" si="122"/>
        <v>378</v>
      </c>
      <c r="C379" s="87"/>
      <c r="D379" s="87" t="s">
        <v>829</v>
      </c>
      <c r="E379" s="92">
        <v>1404004</v>
      </c>
      <c r="F379" s="105" t="s">
        <v>191</v>
      </c>
      <c r="G379" s="105" t="s">
        <v>192</v>
      </c>
      <c r="H379" s="105" t="s">
        <v>553</v>
      </c>
      <c r="I379" s="105" t="s">
        <v>554</v>
      </c>
      <c r="J379" s="87" t="s">
        <v>555</v>
      </c>
      <c r="K379" s="87">
        <v>2</v>
      </c>
      <c r="L379" s="120">
        <v>43040</v>
      </c>
      <c r="M379" s="120">
        <v>43403</v>
      </c>
      <c r="N379" s="85">
        <f t="shared" si="135"/>
        <v>51.857142857142854</v>
      </c>
      <c r="O379" s="87" t="s">
        <v>1696</v>
      </c>
      <c r="P379" s="87">
        <v>0</v>
      </c>
      <c r="Q379" s="108">
        <f t="shared" si="107"/>
        <v>0</v>
      </c>
      <c r="R379" s="90">
        <f t="shared" si="108"/>
        <v>0</v>
      </c>
      <c r="S379" s="90">
        <f t="shared" si="109"/>
        <v>0</v>
      </c>
      <c r="T379" s="90">
        <f t="shared" si="110"/>
        <v>51.857142857142854</v>
      </c>
      <c r="U379" s="87"/>
      <c r="V379" s="91" t="str">
        <f t="shared" si="111"/>
        <v>VENCIDA</v>
      </c>
      <c r="W379" s="91" t="str">
        <f t="shared" si="112"/>
        <v>VENCIDO</v>
      </c>
      <c r="X379" s="141" t="s">
        <v>228</v>
      </c>
      <c r="Y379" s="79" t="str">
        <f t="shared" si="133"/>
        <v>H33R16</v>
      </c>
      <c r="Z379" s="92">
        <f t="shared" si="113"/>
        <v>1</v>
      </c>
      <c r="AA379" s="92" t="str">
        <f t="shared" si="134"/>
        <v>H33R16 - 1</v>
      </c>
      <c r="AB379" s="76">
        <f t="shared" si="116"/>
        <v>1</v>
      </c>
      <c r="AC379" s="76">
        <f t="shared" si="117"/>
        <v>1</v>
      </c>
      <c r="AD379" s="76" t="str">
        <f t="shared" si="114"/>
        <v>H33R16.</v>
      </c>
      <c r="AE379" s="76" t="str">
        <f t="shared" si="118"/>
        <v>H33R16</v>
      </c>
      <c r="AF379" s="144"/>
      <c r="AG379" s="144"/>
    </row>
    <row r="380" spans="1:33" s="2" customFormat="1" ht="350.1" customHeight="1" x14ac:dyDescent="0.2">
      <c r="A380" s="79">
        <f>IF(ISBLANK(D380),"",COUNTA($D$2:D380))</f>
        <v>293</v>
      </c>
      <c r="B380" s="80">
        <f t="shared" si="122"/>
        <v>379</v>
      </c>
      <c r="C380" s="87"/>
      <c r="D380" s="87" t="s">
        <v>829</v>
      </c>
      <c r="E380" s="92">
        <v>1404004</v>
      </c>
      <c r="F380" s="105" t="s">
        <v>193</v>
      </c>
      <c r="G380" s="105" t="s">
        <v>194</v>
      </c>
      <c r="H380" s="105" t="s">
        <v>256</v>
      </c>
      <c r="I380" s="105" t="s">
        <v>257</v>
      </c>
      <c r="J380" s="87" t="s">
        <v>18</v>
      </c>
      <c r="K380" s="90">
        <v>4</v>
      </c>
      <c r="L380" s="120">
        <v>43040</v>
      </c>
      <c r="M380" s="120">
        <v>43403</v>
      </c>
      <c r="N380" s="85">
        <f t="shared" si="135"/>
        <v>51.857142857142854</v>
      </c>
      <c r="O380" s="87" t="s">
        <v>1689</v>
      </c>
      <c r="P380" s="87">
        <v>4</v>
      </c>
      <c r="Q380" s="108">
        <f t="shared" si="107"/>
        <v>100</v>
      </c>
      <c r="R380" s="90">
        <f t="shared" si="108"/>
        <v>51.857142857142854</v>
      </c>
      <c r="S380" s="90">
        <f t="shared" si="109"/>
        <v>51.857142857142854</v>
      </c>
      <c r="T380" s="90">
        <f t="shared" si="110"/>
        <v>51.857142857142854</v>
      </c>
      <c r="U380" s="87"/>
      <c r="V380" s="91" t="str">
        <f t="shared" si="111"/>
        <v>CUMPLIDA</v>
      </c>
      <c r="W380" s="91" t="str">
        <f t="shared" si="112"/>
        <v>CUMPLIDO</v>
      </c>
      <c r="X380" s="141" t="s">
        <v>228</v>
      </c>
      <c r="Y380" s="79" t="str">
        <f t="shared" si="133"/>
        <v>H35R16</v>
      </c>
      <c r="Z380" s="92">
        <f t="shared" si="113"/>
        <v>1</v>
      </c>
      <c r="AA380" s="92" t="str">
        <f t="shared" si="134"/>
        <v>H35R16 - 1</v>
      </c>
      <c r="AB380" s="76">
        <f t="shared" si="116"/>
        <v>5</v>
      </c>
      <c r="AC380" s="76">
        <f t="shared" si="117"/>
        <v>5</v>
      </c>
      <c r="AD380" s="76" t="str">
        <f t="shared" si="114"/>
        <v>H35R16.</v>
      </c>
      <c r="AE380" s="76" t="str">
        <f t="shared" si="118"/>
        <v>H35R16</v>
      </c>
      <c r="AF380" s="144"/>
      <c r="AG380" s="144"/>
    </row>
    <row r="381" spans="1:33" s="2" customFormat="1" ht="350.1" customHeight="1" x14ac:dyDescent="0.2">
      <c r="A381" s="79">
        <f>IF(ISBLANK(D381),"",COUNTA($D$2:D381))</f>
        <v>294</v>
      </c>
      <c r="B381" s="80">
        <f t="shared" si="122"/>
        <v>380</v>
      </c>
      <c r="C381" s="87"/>
      <c r="D381" s="87" t="s">
        <v>829</v>
      </c>
      <c r="E381" s="92">
        <v>1405004</v>
      </c>
      <c r="F381" s="105" t="s">
        <v>356</v>
      </c>
      <c r="G381" s="105" t="s">
        <v>641</v>
      </c>
      <c r="H381" s="105" t="s">
        <v>642</v>
      </c>
      <c r="I381" s="105" t="s">
        <v>354</v>
      </c>
      <c r="J381" s="87" t="s">
        <v>355</v>
      </c>
      <c r="K381" s="87">
        <v>3</v>
      </c>
      <c r="L381" s="120">
        <v>43040</v>
      </c>
      <c r="M381" s="120">
        <v>43403</v>
      </c>
      <c r="N381" s="85">
        <f t="shared" si="135"/>
        <v>51.857142857142854</v>
      </c>
      <c r="O381" s="87" t="s">
        <v>1691</v>
      </c>
      <c r="P381" s="87">
        <v>3</v>
      </c>
      <c r="Q381" s="108">
        <f t="shared" si="107"/>
        <v>100</v>
      </c>
      <c r="R381" s="90">
        <f t="shared" si="108"/>
        <v>51.857142857142854</v>
      </c>
      <c r="S381" s="90">
        <f t="shared" si="109"/>
        <v>51.857142857142854</v>
      </c>
      <c r="T381" s="90">
        <f t="shared" si="110"/>
        <v>51.857142857142854</v>
      </c>
      <c r="U381" s="87"/>
      <c r="V381" s="91" t="str">
        <f t="shared" si="111"/>
        <v>CUMPLIDA</v>
      </c>
      <c r="W381" s="91" t="str">
        <f t="shared" si="112"/>
        <v>CUMPLIDO</v>
      </c>
      <c r="X381" s="141" t="s">
        <v>228</v>
      </c>
      <c r="Y381" s="79" t="str">
        <f t="shared" si="133"/>
        <v>H36R16</v>
      </c>
      <c r="Z381" s="92">
        <f t="shared" si="113"/>
        <v>1</v>
      </c>
      <c r="AA381" s="92" t="str">
        <f t="shared" si="134"/>
        <v>H36R16 - 1</v>
      </c>
      <c r="AB381" s="76">
        <f t="shared" si="116"/>
        <v>5</v>
      </c>
      <c r="AC381" s="76">
        <f t="shared" si="117"/>
        <v>5</v>
      </c>
      <c r="AD381" s="76" t="str">
        <f t="shared" si="114"/>
        <v>H36R16.</v>
      </c>
      <c r="AE381" s="76" t="str">
        <f t="shared" si="118"/>
        <v>H36R16</v>
      </c>
      <c r="AF381" s="144"/>
      <c r="AG381" s="144"/>
    </row>
    <row r="382" spans="1:33" s="2" customFormat="1" ht="350.1" customHeight="1" x14ac:dyDescent="0.2">
      <c r="A382" s="79" t="str">
        <f>IF(ISBLANK(D382),"",COUNTA($D$2:D382))</f>
        <v/>
      </c>
      <c r="B382" s="80">
        <f t="shared" si="122"/>
        <v>381</v>
      </c>
      <c r="C382" s="87"/>
      <c r="D382" s="87"/>
      <c r="E382" s="92">
        <v>1405004</v>
      </c>
      <c r="F382" s="105" t="s">
        <v>357</v>
      </c>
      <c r="G382" s="105" t="s">
        <v>641</v>
      </c>
      <c r="H382" s="105" t="s">
        <v>358</v>
      </c>
      <c r="I382" s="105" t="s">
        <v>359</v>
      </c>
      <c r="J382" s="87" t="s">
        <v>360</v>
      </c>
      <c r="K382" s="87">
        <v>2</v>
      </c>
      <c r="L382" s="120">
        <v>43040</v>
      </c>
      <c r="M382" s="120">
        <v>43342</v>
      </c>
      <c r="N382" s="85">
        <f t="shared" si="135"/>
        <v>43.142857142857146</v>
      </c>
      <c r="O382" s="87" t="s">
        <v>1691</v>
      </c>
      <c r="P382" s="87">
        <v>2</v>
      </c>
      <c r="Q382" s="108">
        <f t="shared" si="107"/>
        <v>100</v>
      </c>
      <c r="R382" s="90">
        <f t="shared" si="108"/>
        <v>43.142857142857146</v>
      </c>
      <c r="S382" s="90">
        <f t="shared" si="109"/>
        <v>43.142857142857146</v>
      </c>
      <c r="T382" s="90">
        <f t="shared" si="110"/>
        <v>43.142857142857146</v>
      </c>
      <c r="U382" s="87"/>
      <c r="V382" s="91" t="str">
        <f t="shared" si="111"/>
        <v>CUMPLIDA</v>
      </c>
      <c r="W382" s="91" t="str">
        <f t="shared" si="112"/>
        <v/>
      </c>
      <c r="X382" s="141" t="s">
        <v>228</v>
      </c>
      <c r="Y382" s="79" t="str">
        <f t="shared" si="133"/>
        <v>H36R16</v>
      </c>
      <c r="Z382" s="92">
        <f t="shared" si="113"/>
        <v>2</v>
      </c>
      <c r="AA382" s="92" t="str">
        <f t="shared" si="134"/>
        <v>H36R16 - 2</v>
      </c>
      <c r="AB382" s="76">
        <f t="shared" si="116"/>
        <v>5</v>
      </c>
      <c r="AC382" s="76">
        <f t="shared" si="117"/>
        <v>5</v>
      </c>
      <c r="AD382" s="76" t="str">
        <f t="shared" si="114"/>
        <v>H36R16.</v>
      </c>
      <c r="AE382" s="76" t="str">
        <f t="shared" si="118"/>
        <v>H36R16</v>
      </c>
      <c r="AF382" s="144"/>
      <c r="AG382" s="144"/>
    </row>
    <row r="383" spans="1:33" s="2" customFormat="1" ht="350.1" customHeight="1" x14ac:dyDescent="0.2">
      <c r="A383" s="79">
        <f>IF(ISBLANK(D383),"",COUNTA($D$2:D383))</f>
        <v>295</v>
      </c>
      <c r="B383" s="80">
        <f t="shared" si="122"/>
        <v>382</v>
      </c>
      <c r="C383" s="87"/>
      <c r="D383" s="87" t="s">
        <v>711</v>
      </c>
      <c r="E383" s="92">
        <v>1405004</v>
      </c>
      <c r="F383" s="105" t="s">
        <v>195</v>
      </c>
      <c r="G383" s="105" t="s">
        <v>196</v>
      </c>
      <c r="H383" s="105" t="s">
        <v>668</v>
      </c>
      <c r="I383" s="105" t="s">
        <v>669</v>
      </c>
      <c r="J383" s="87" t="s">
        <v>473</v>
      </c>
      <c r="K383" s="87">
        <v>2</v>
      </c>
      <c r="L383" s="120">
        <v>43040</v>
      </c>
      <c r="M383" s="120">
        <v>43281</v>
      </c>
      <c r="N383" s="85">
        <f t="shared" si="135"/>
        <v>34.428571428571431</v>
      </c>
      <c r="O383" s="100" t="s">
        <v>1694</v>
      </c>
      <c r="P383" s="87">
        <v>2</v>
      </c>
      <c r="Q383" s="108">
        <f t="shared" si="107"/>
        <v>100</v>
      </c>
      <c r="R383" s="90">
        <f t="shared" si="108"/>
        <v>34.428571428571431</v>
      </c>
      <c r="S383" s="90">
        <f t="shared" si="109"/>
        <v>34.428571428571431</v>
      </c>
      <c r="T383" s="90">
        <f t="shared" si="110"/>
        <v>34.428571428571431</v>
      </c>
      <c r="U383" s="87"/>
      <c r="V383" s="91" t="str">
        <f t="shared" si="111"/>
        <v>CUMPLIDA</v>
      </c>
      <c r="W383" s="91" t="str">
        <f t="shared" si="112"/>
        <v>CUMPLIDO</v>
      </c>
      <c r="X383" s="141" t="s">
        <v>228</v>
      </c>
      <c r="Y383" s="79" t="str">
        <f t="shared" si="133"/>
        <v>H37R16</v>
      </c>
      <c r="Z383" s="92">
        <f t="shared" si="113"/>
        <v>1</v>
      </c>
      <c r="AA383" s="92" t="str">
        <f t="shared" si="134"/>
        <v>H37R16 - 1</v>
      </c>
      <c r="AB383" s="76">
        <f t="shared" si="116"/>
        <v>5</v>
      </c>
      <c r="AC383" s="76">
        <f t="shared" si="117"/>
        <v>5</v>
      </c>
      <c r="AD383" s="76" t="str">
        <f t="shared" si="114"/>
        <v>H37R16.</v>
      </c>
      <c r="AE383" s="76" t="str">
        <f t="shared" si="118"/>
        <v>H37R16</v>
      </c>
      <c r="AF383" s="144"/>
      <c r="AG383" s="144"/>
    </row>
    <row r="384" spans="1:33" s="2" customFormat="1" ht="350.1" customHeight="1" x14ac:dyDescent="0.2">
      <c r="A384" s="79">
        <f>IF(ISBLANK(D384),"",COUNTA($D$2:D384))</f>
        <v>296</v>
      </c>
      <c r="B384" s="80">
        <f t="shared" si="122"/>
        <v>383</v>
      </c>
      <c r="C384" s="87"/>
      <c r="D384" s="87" t="s">
        <v>831</v>
      </c>
      <c r="E384" s="92">
        <v>1405004</v>
      </c>
      <c r="F384" s="105" t="s">
        <v>364</v>
      </c>
      <c r="G384" s="105" t="s">
        <v>197</v>
      </c>
      <c r="H384" s="105" t="s">
        <v>361</v>
      </c>
      <c r="I384" s="105" t="s">
        <v>362</v>
      </c>
      <c r="J384" s="87" t="s">
        <v>363</v>
      </c>
      <c r="K384" s="87">
        <v>1</v>
      </c>
      <c r="L384" s="120">
        <v>43040</v>
      </c>
      <c r="M384" s="120">
        <v>43099</v>
      </c>
      <c r="N384" s="85">
        <f t="shared" si="135"/>
        <v>8.4285714285714288</v>
      </c>
      <c r="O384" s="87" t="s">
        <v>1691</v>
      </c>
      <c r="P384" s="87">
        <v>1</v>
      </c>
      <c r="Q384" s="108">
        <f t="shared" si="107"/>
        <v>100</v>
      </c>
      <c r="R384" s="90">
        <f t="shared" si="108"/>
        <v>8.4285714285714288</v>
      </c>
      <c r="S384" s="90">
        <f t="shared" si="109"/>
        <v>8.4285714285714288</v>
      </c>
      <c r="T384" s="90">
        <f t="shared" si="110"/>
        <v>8.4285714285714288</v>
      </c>
      <c r="U384" s="87"/>
      <c r="V384" s="91" t="str">
        <f t="shared" si="111"/>
        <v>CUMPLIDA</v>
      </c>
      <c r="W384" s="91" t="str">
        <f t="shared" si="112"/>
        <v>CUMPLIDO</v>
      </c>
      <c r="X384" s="141" t="s">
        <v>228</v>
      </c>
      <c r="Y384" s="79" t="str">
        <f t="shared" si="133"/>
        <v>H39R16</v>
      </c>
      <c r="Z384" s="92">
        <f t="shared" si="113"/>
        <v>1</v>
      </c>
      <c r="AA384" s="92" t="str">
        <f t="shared" si="134"/>
        <v>H39R16 - 1</v>
      </c>
      <c r="AB384" s="76">
        <f t="shared" si="116"/>
        <v>5</v>
      </c>
      <c r="AC384" s="76">
        <f t="shared" si="117"/>
        <v>5</v>
      </c>
      <c r="AD384" s="76" t="str">
        <f t="shared" si="114"/>
        <v>H39R16.</v>
      </c>
      <c r="AE384" s="76" t="str">
        <f t="shared" si="118"/>
        <v>H39R16</v>
      </c>
      <c r="AF384" s="144"/>
      <c r="AG384" s="144"/>
    </row>
    <row r="385" spans="1:33" s="2" customFormat="1" ht="350.1" customHeight="1" x14ac:dyDescent="0.2">
      <c r="A385" s="79">
        <f>IF(ISBLANK(D385),"",COUNTA($D$2:D385))</f>
        <v>297</v>
      </c>
      <c r="B385" s="80">
        <f t="shared" si="122"/>
        <v>384</v>
      </c>
      <c r="C385" s="87"/>
      <c r="D385" s="87" t="s">
        <v>711</v>
      </c>
      <c r="E385" s="92">
        <v>1405004</v>
      </c>
      <c r="F385" s="105" t="s">
        <v>198</v>
      </c>
      <c r="G385" s="105" t="s">
        <v>199</v>
      </c>
      <c r="H385" s="105" t="s">
        <v>258</v>
      </c>
      <c r="I385" s="105" t="s">
        <v>259</v>
      </c>
      <c r="J385" s="87" t="s">
        <v>71</v>
      </c>
      <c r="K385" s="87">
        <v>1</v>
      </c>
      <c r="L385" s="120">
        <v>43040</v>
      </c>
      <c r="M385" s="120">
        <v>43099</v>
      </c>
      <c r="N385" s="85">
        <f t="shared" si="135"/>
        <v>8.4285714285714288</v>
      </c>
      <c r="O385" s="87" t="s">
        <v>1690</v>
      </c>
      <c r="P385" s="87">
        <v>1</v>
      </c>
      <c r="Q385" s="108">
        <f t="shared" si="107"/>
        <v>100</v>
      </c>
      <c r="R385" s="90">
        <f t="shared" si="108"/>
        <v>8.4285714285714288</v>
      </c>
      <c r="S385" s="90">
        <f t="shared" si="109"/>
        <v>8.4285714285714288</v>
      </c>
      <c r="T385" s="90">
        <f t="shared" si="110"/>
        <v>8.4285714285714288</v>
      </c>
      <c r="U385" s="87"/>
      <c r="V385" s="91" t="str">
        <f t="shared" si="111"/>
        <v>CUMPLIDA</v>
      </c>
      <c r="W385" s="91" t="str">
        <f t="shared" si="112"/>
        <v>CUMPLIDO</v>
      </c>
      <c r="X385" s="141" t="s">
        <v>228</v>
      </c>
      <c r="Y385" s="79" t="str">
        <f t="shared" si="133"/>
        <v>H41R16</v>
      </c>
      <c r="Z385" s="92">
        <f t="shared" si="113"/>
        <v>1</v>
      </c>
      <c r="AA385" s="92" t="str">
        <f t="shared" si="134"/>
        <v>H41R16 - 1</v>
      </c>
      <c r="AB385" s="76">
        <f t="shared" si="116"/>
        <v>5</v>
      </c>
      <c r="AC385" s="76">
        <f t="shared" si="117"/>
        <v>5</v>
      </c>
      <c r="AD385" s="76" t="str">
        <f t="shared" si="114"/>
        <v>H41R16.</v>
      </c>
      <c r="AE385" s="76" t="str">
        <f t="shared" si="118"/>
        <v>H41R16</v>
      </c>
      <c r="AF385" s="144"/>
      <c r="AG385" s="144"/>
    </row>
    <row r="386" spans="1:33" s="2" customFormat="1" ht="350.1" customHeight="1" x14ac:dyDescent="0.2">
      <c r="A386" s="79">
        <f>IF(ISBLANK(D386),"",COUNTA($D$2:D386))</f>
        <v>298</v>
      </c>
      <c r="B386" s="80">
        <f t="shared" si="122"/>
        <v>385</v>
      </c>
      <c r="C386" s="87"/>
      <c r="D386" s="87" t="s">
        <v>829</v>
      </c>
      <c r="E386" s="92">
        <v>1405004</v>
      </c>
      <c r="F386" s="105" t="s">
        <v>811</v>
      </c>
      <c r="G386" s="105" t="s">
        <v>200</v>
      </c>
      <c r="H386" s="105" t="s">
        <v>260</v>
      </c>
      <c r="I386" s="105" t="s">
        <v>261</v>
      </c>
      <c r="J386" s="87" t="s">
        <v>262</v>
      </c>
      <c r="K386" s="87">
        <v>1</v>
      </c>
      <c r="L386" s="120">
        <v>43040</v>
      </c>
      <c r="M386" s="120">
        <v>43099</v>
      </c>
      <c r="N386" s="85">
        <f>(+M386-L386)/7</f>
        <v>8.4285714285714288</v>
      </c>
      <c r="O386" s="87" t="s">
        <v>1690</v>
      </c>
      <c r="P386" s="87">
        <v>1</v>
      </c>
      <c r="Q386" s="108">
        <f t="shared" ref="Q386:Q449" si="136">IF(P386/K386&gt;1,100,+P386/K386*100)</f>
        <v>100</v>
      </c>
      <c r="R386" s="90">
        <f t="shared" ref="R386:R449" si="137">+N386*Q386/100</f>
        <v>8.4285714285714288</v>
      </c>
      <c r="S386" s="90">
        <f t="shared" ref="S386:S449" si="138">IF(M386&lt;=$AG$1,R386,0)</f>
        <v>8.4285714285714288</v>
      </c>
      <c r="T386" s="90">
        <f t="shared" ref="T386:T449" si="139">IF($AG$1&gt;=M386,N386,0)</f>
        <v>8.4285714285714288</v>
      </c>
      <c r="U386" s="87"/>
      <c r="V386" s="91" t="str">
        <f t="shared" ref="V386:V449" si="140">IF(Q386=100,"CUMPLIDA",IF(M386-$AG$1&lt;0,"VENCIDA",IF(M386-$AG$1&lt;=30,"PRÓXIMA A VENCER",IF(Q386&gt;0,"CON AVANCE","EN TERMINO"))))</f>
        <v>CUMPLIDA</v>
      </c>
      <c r="W386" s="91" t="str">
        <f t="shared" ref="W386:W449" si="141">IF(A386&lt;&gt;"",IF(AC386=1,"VENCIDO",IF(AC386=2,"PRÓXIMO A VENCER",IF(AC386=3,"EN TERMINO",IF(AC386=4,"CON AVANCE",IF(AC386=5,"CUMPLIDO",))))),"")</f>
        <v>CUMPLIDO</v>
      </c>
      <c r="X386" s="141" t="s">
        <v>228</v>
      </c>
      <c r="Y386" s="79" t="str">
        <f t="shared" si="133"/>
        <v>H44R16</v>
      </c>
      <c r="Z386" s="92">
        <f t="shared" ref="Z386:Z449" si="142">IF(A386&lt;&gt;"",1,Z385+1)</f>
        <v>1</v>
      </c>
      <c r="AA386" s="92" t="str">
        <f t="shared" si="134"/>
        <v>H44R16 - 1</v>
      </c>
      <c r="AB386" s="76">
        <f t="shared" si="116"/>
        <v>5</v>
      </c>
      <c r="AC386" s="76">
        <f t="shared" si="117"/>
        <v>5</v>
      </c>
      <c r="AD386" s="76" t="str">
        <f t="shared" ref="AD386:AD449" si="143">IF(A386&lt;&gt;"",MID(F386,1,FIND(" ",F386,1)-1),AD385)</f>
        <v>H44R16.</v>
      </c>
      <c r="AE386" s="76" t="str">
        <f t="shared" si="118"/>
        <v>H44R16</v>
      </c>
      <c r="AF386" s="144"/>
      <c r="AG386" s="144"/>
    </row>
    <row r="387" spans="1:33" s="2" customFormat="1" ht="350.1" customHeight="1" x14ac:dyDescent="0.2">
      <c r="A387" s="79">
        <f>IF(ISBLANK(D387),"",COUNTA($D$2:D387))</f>
        <v>299</v>
      </c>
      <c r="B387" s="80">
        <f t="shared" si="122"/>
        <v>386</v>
      </c>
      <c r="C387" s="87"/>
      <c r="D387" s="87" t="s">
        <v>829</v>
      </c>
      <c r="E387" s="92">
        <v>1405004</v>
      </c>
      <c r="F387" s="105" t="s">
        <v>201</v>
      </c>
      <c r="G387" s="105" t="s">
        <v>202</v>
      </c>
      <c r="H387" s="105" t="s">
        <v>263</v>
      </c>
      <c r="I387" s="105" t="s">
        <v>264</v>
      </c>
      <c r="J387" s="87" t="s">
        <v>262</v>
      </c>
      <c r="K387" s="87">
        <v>1</v>
      </c>
      <c r="L387" s="120">
        <v>43040</v>
      </c>
      <c r="M387" s="120">
        <v>43099</v>
      </c>
      <c r="N387" s="85">
        <f t="shared" si="135"/>
        <v>8.4285714285714288</v>
      </c>
      <c r="O387" s="87" t="s">
        <v>1690</v>
      </c>
      <c r="P387" s="87">
        <v>1</v>
      </c>
      <c r="Q387" s="108">
        <f t="shared" si="136"/>
        <v>100</v>
      </c>
      <c r="R387" s="90">
        <f t="shared" si="137"/>
        <v>8.4285714285714288</v>
      </c>
      <c r="S387" s="90">
        <f t="shared" si="138"/>
        <v>8.4285714285714288</v>
      </c>
      <c r="T387" s="90">
        <f t="shared" si="139"/>
        <v>8.4285714285714288</v>
      </c>
      <c r="U387" s="87"/>
      <c r="V387" s="91" t="str">
        <f t="shared" si="140"/>
        <v>CUMPLIDA</v>
      </c>
      <c r="W387" s="91" t="str">
        <f t="shared" si="141"/>
        <v>CUMPLIDO</v>
      </c>
      <c r="X387" s="141" t="s">
        <v>228</v>
      </c>
      <c r="Y387" s="79" t="str">
        <f t="shared" si="133"/>
        <v>H54R16</v>
      </c>
      <c r="Z387" s="92">
        <f t="shared" si="142"/>
        <v>1</v>
      </c>
      <c r="AA387" s="92" t="str">
        <f t="shared" si="134"/>
        <v>H54R16 - 1</v>
      </c>
      <c r="AB387" s="76">
        <f t="shared" ref="AB387:AB450" si="144">IF(V387="VENCIDA",1,IF(V387="PRÓXIMA A VENCER",2,IF(V387="EN TERMINO",3,IF(V387="CON AVANCE",4,IF(V387="CUMPLIDA",5,)))))</f>
        <v>5</v>
      </c>
      <c r="AC387" s="76">
        <f t="shared" ref="AC387:AC450" si="145">IF(Z388=Z387+1,MIN(AB387,AC388),AB387)</f>
        <v>5</v>
      </c>
      <c r="AD387" s="76" t="str">
        <f t="shared" si="143"/>
        <v>H54R16.</v>
      </c>
      <c r="AE387" s="76" t="str">
        <f t="shared" ref="AE387:AE450" si="146">IFERROR(MID(AD387,1,FIND(".",AD387,1)-1),AD387)</f>
        <v>H54R16</v>
      </c>
      <c r="AF387" s="144"/>
      <c r="AG387" s="144"/>
    </row>
    <row r="388" spans="1:33" s="2" customFormat="1" ht="350.1" customHeight="1" x14ac:dyDescent="0.2">
      <c r="A388" s="79">
        <f>IF(ISBLANK(D388),"",COUNTA($D$2:D388))</f>
        <v>300</v>
      </c>
      <c r="B388" s="80">
        <f t="shared" si="122"/>
        <v>387</v>
      </c>
      <c r="C388" s="87"/>
      <c r="D388" s="87" t="s">
        <v>711</v>
      </c>
      <c r="E388" s="92">
        <v>1405004</v>
      </c>
      <c r="F388" s="105" t="s">
        <v>474</v>
      </c>
      <c r="G388" s="105" t="s">
        <v>475</v>
      </c>
      <c r="H388" s="105" t="s">
        <v>1195</v>
      </c>
      <c r="I388" s="105" t="s">
        <v>1189</v>
      </c>
      <c r="J388" s="87" t="s">
        <v>1156</v>
      </c>
      <c r="K388" s="87">
        <v>1</v>
      </c>
      <c r="L388" s="120">
        <v>43862</v>
      </c>
      <c r="M388" s="120">
        <v>43979</v>
      </c>
      <c r="N388" s="85">
        <f t="shared" si="135"/>
        <v>16.714285714285715</v>
      </c>
      <c r="O388" s="87" t="s">
        <v>1700</v>
      </c>
      <c r="P388" s="87">
        <v>1</v>
      </c>
      <c r="Q388" s="108">
        <f t="shared" si="136"/>
        <v>100</v>
      </c>
      <c r="R388" s="90">
        <f t="shared" si="137"/>
        <v>16.714285714285715</v>
      </c>
      <c r="S388" s="90">
        <f t="shared" si="138"/>
        <v>16.714285714285715</v>
      </c>
      <c r="T388" s="90">
        <f t="shared" si="139"/>
        <v>16.714285714285715</v>
      </c>
      <c r="U388" s="87"/>
      <c r="V388" s="91" t="str">
        <f t="shared" si="140"/>
        <v>CUMPLIDA</v>
      </c>
      <c r="W388" s="91" t="str">
        <f t="shared" si="141"/>
        <v>CUMPLIDO</v>
      </c>
      <c r="X388" s="141" t="s">
        <v>228</v>
      </c>
      <c r="Y388" s="79" t="str">
        <f t="shared" si="133"/>
        <v>H58R16</v>
      </c>
      <c r="Z388" s="92">
        <f t="shared" si="142"/>
        <v>1</v>
      </c>
      <c r="AA388" s="92" t="str">
        <f t="shared" si="134"/>
        <v>H58R16 - 1</v>
      </c>
      <c r="AB388" s="76">
        <f t="shared" si="144"/>
        <v>5</v>
      </c>
      <c r="AC388" s="76">
        <f t="shared" si="145"/>
        <v>5</v>
      </c>
      <c r="AD388" s="76" t="str">
        <f t="shared" si="143"/>
        <v>H58R16.</v>
      </c>
      <c r="AE388" s="76" t="str">
        <f t="shared" si="146"/>
        <v>H58R16</v>
      </c>
      <c r="AF388" s="144"/>
      <c r="AG388" s="144"/>
    </row>
    <row r="389" spans="1:33" s="2" customFormat="1" ht="350.1" customHeight="1" x14ac:dyDescent="0.2">
      <c r="A389" s="79">
        <f>IF(ISBLANK(D389),"",COUNTA($D$2:D389))</f>
        <v>301</v>
      </c>
      <c r="B389" s="80">
        <f t="shared" si="122"/>
        <v>388</v>
      </c>
      <c r="C389" s="87"/>
      <c r="D389" s="87" t="s">
        <v>711</v>
      </c>
      <c r="E389" s="92">
        <v>1103002</v>
      </c>
      <c r="F389" s="105" t="s">
        <v>266</v>
      </c>
      <c r="G389" s="105" t="s">
        <v>648</v>
      </c>
      <c r="H389" s="105" t="s">
        <v>281</v>
      </c>
      <c r="I389" s="105" t="s">
        <v>265</v>
      </c>
      <c r="J389" s="87" t="s">
        <v>141</v>
      </c>
      <c r="K389" s="87">
        <v>3</v>
      </c>
      <c r="L389" s="120">
        <v>43040</v>
      </c>
      <c r="M389" s="120">
        <v>43403</v>
      </c>
      <c r="N389" s="85">
        <f t="shared" si="135"/>
        <v>51.857142857142854</v>
      </c>
      <c r="O389" s="87" t="s">
        <v>1690</v>
      </c>
      <c r="P389" s="87">
        <v>0.9</v>
      </c>
      <c r="Q389" s="108">
        <f t="shared" si="136"/>
        <v>30</v>
      </c>
      <c r="R389" s="90">
        <f t="shared" si="137"/>
        <v>15.557142857142855</v>
      </c>
      <c r="S389" s="90">
        <f t="shared" si="138"/>
        <v>15.557142857142855</v>
      </c>
      <c r="T389" s="90">
        <f t="shared" si="139"/>
        <v>51.857142857142854</v>
      </c>
      <c r="U389" s="87"/>
      <c r="V389" s="91" t="str">
        <f t="shared" si="140"/>
        <v>VENCIDA</v>
      </c>
      <c r="W389" s="91" t="str">
        <f t="shared" si="141"/>
        <v>VENCIDO</v>
      </c>
      <c r="X389" s="141" t="s">
        <v>228</v>
      </c>
      <c r="Y389" s="79" t="str">
        <f t="shared" si="133"/>
        <v>H59R16</v>
      </c>
      <c r="Z389" s="92">
        <f t="shared" si="142"/>
        <v>1</v>
      </c>
      <c r="AA389" s="92" t="str">
        <f t="shared" si="134"/>
        <v>H59R16 - 1</v>
      </c>
      <c r="AB389" s="76">
        <f t="shared" si="144"/>
        <v>1</v>
      </c>
      <c r="AC389" s="76">
        <f t="shared" si="145"/>
        <v>1</v>
      </c>
      <c r="AD389" s="76" t="str">
        <f t="shared" si="143"/>
        <v>H59R16.</v>
      </c>
      <c r="AE389" s="76" t="str">
        <f t="shared" si="146"/>
        <v>H59R16</v>
      </c>
      <c r="AF389" s="144"/>
      <c r="AG389" s="144"/>
    </row>
    <row r="390" spans="1:33" s="2" customFormat="1" ht="350.1" customHeight="1" x14ac:dyDescent="0.2">
      <c r="A390" s="79">
        <f>IF(ISBLANK(D390),"",COUNTA($D$2:D390))</f>
        <v>302</v>
      </c>
      <c r="B390" s="80">
        <f t="shared" si="122"/>
        <v>389</v>
      </c>
      <c r="C390" s="87"/>
      <c r="D390" s="87" t="s">
        <v>711</v>
      </c>
      <c r="E390" s="92">
        <v>1405004</v>
      </c>
      <c r="F390" s="105" t="s">
        <v>271</v>
      </c>
      <c r="G390" s="105" t="s">
        <v>203</v>
      </c>
      <c r="H390" s="105" t="s">
        <v>267</v>
      </c>
      <c r="I390" s="105" t="s">
        <v>268</v>
      </c>
      <c r="J390" s="87" t="s">
        <v>9</v>
      </c>
      <c r="K390" s="87">
        <v>1</v>
      </c>
      <c r="L390" s="120">
        <v>43040</v>
      </c>
      <c r="M390" s="120">
        <v>43159</v>
      </c>
      <c r="N390" s="85">
        <f t="shared" si="135"/>
        <v>17</v>
      </c>
      <c r="O390" s="87" t="s">
        <v>1690</v>
      </c>
      <c r="P390" s="87">
        <v>1</v>
      </c>
      <c r="Q390" s="108">
        <f t="shared" si="136"/>
        <v>100</v>
      </c>
      <c r="R390" s="90">
        <f t="shared" si="137"/>
        <v>17</v>
      </c>
      <c r="S390" s="90">
        <f t="shared" si="138"/>
        <v>17</v>
      </c>
      <c r="T390" s="90">
        <f t="shared" si="139"/>
        <v>17</v>
      </c>
      <c r="U390" s="87"/>
      <c r="V390" s="91" t="str">
        <f t="shared" si="140"/>
        <v>CUMPLIDA</v>
      </c>
      <c r="W390" s="91" t="str">
        <f t="shared" si="141"/>
        <v>CUMPLIDO</v>
      </c>
      <c r="X390" s="141" t="s">
        <v>228</v>
      </c>
      <c r="Y390" s="79" t="str">
        <f t="shared" si="133"/>
        <v>H61R16</v>
      </c>
      <c r="Z390" s="92">
        <f t="shared" si="142"/>
        <v>1</v>
      </c>
      <c r="AA390" s="92" t="str">
        <f t="shared" si="134"/>
        <v>H61R16 - 1</v>
      </c>
      <c r="AB390" s="76">
        <f t="shared" si="144"/>
        <v>5</v>
      </c>
      <c r="AC390" s="76">
        <f t="shared" si="145"/>
        <v>5</v>
      </c>
      <c r="AD390" s="76" t="str">
        <f t="shared" si="143"/>
        <v>H61R16.</v>
      </c>
      <c r="AE390" s="76" t="str">
        <f t="shared" si="146"/>
        <v>H61R16</v>
      </c>
      <c r="AF390" s="144"/>
      <c r="AG390" s="144"/>
    </row>
    <row r="391" spans="1:33" s="2" customFormat="1" ht="350.1" customHeight="1" x14ac:dyDescent="0.2">
      <c r="A391" s="79">
        <f>IF(ISBLANK(D391),"",COUNTA($D$2:D391))</f>
        <v>303</v>
      </c>
      <c r="B391" s="80">
        <f t="shared" si="122"/>
        <v>390</v>
      </c>
      <c r="C391" s="87"/>
      <c r="D391" s="87" t="s">
        <v>712</v>
      </c>
      <c r="E391" s="92">
        <v>1103002</v>
      </c>
      <c r="F391" s="105" t="s">
        <v>204</v>
      </c>
      <c r="G391" s="105" t="s">
        <v>205</v>
      </c>
      <c r="H391" s="105" t="s">
        <v>269</v>
      </c>
      <c r="I391" s="105" t="s">
        <v>270</v>
      </c>
      <c r="J391" s="87" t="s">
        <v>272</v>
      </c>
      <c r="K391" s="87">
        <v>1</v>
      </c>
      <c r="L391" s="120">
        <v>43160</v>
      </c>
      <c r="M391" s="120">
        <v>43189</v>
      </c>
      <c r="N391" s="85">
        <f t="shared" si="135"/>
        <v>4.1428571428571432</v>
      </c>
      <c r="O391" s="87" t="s">
        <v>1690</v>
      </c>
      <c r="P391" s="87">
        <v>1</v>
      </c>
      <c r="Q391" s="108">
        <f t="shared" si="136"/>
        <v>100</v>
      </c>
      <c r="R391" s="90">
        <f t="shared" si="137"/>
        <v>4.1428571428571432</v>
      </c>
      <c r="S391" s="90">
        <f t="shared" si="138"/>
        <v>4.1428571428571432</v>
      </c>
      <c r="T391" s="90">
        <f t="shared" si="139"/>
        <v>4.1428571428571432</v>
      </c>
      <c r="U391" s="87"/>
      <c r="V391" s="91" t="str">
        <f t="shared" si="140"/>
        <v>CUMPLIDA</v>
      </c>
      <c r="W391" s="91" t="str">
        <f t="shared" si="141"/>
        <v>CUMPLIDO</v>
      </c>
      <c r="X391" s="141" t="s">
        <v>228</v>
      </c>
      <c r="Y391" s="79" t="str">
        <f t="shared" si="133"/>
        <v>H62R16</v>
      </c>
      <c r="Z391" s="92">
        <f t="shared" si="142"/>
        <v>1</v>
      </c>
      <c r="AA391" s="92" t="str">
        <f t="shared" si="134"/>
        <v>H62R16 - 1</v>
      </c>
      <c r="AB391" s="76">
        <f t="shared" si="144"/>
        <v>5</v>
      </c>
      <c r="AC391" s="76">
        <f t="shared" si="145"/>
        <v>5</v>
      </c>
      <c r="AD391" s="76" t="str">
        <f t="shared" si="143"/>
        <v>H62R16.</v>
      </c>
      <c r="AE391" s="76" t="str">
        <f t="shared" si="146"/>
        <v>H62R16</v>
      </c>
      <c r="AF391" s="144"/>
      <c r="AG391" s="144"/>
    </row>
    <row r="392" spans="1:33" s="2" customFormat="1" ht="350.1" customHeight="1" x14ac:dyDescent="0.2">
      <c r="A392" s="79">
        <f>IF(ISBLANK(D392),"",COUNTA($D$2:D392))</f>
        <v>304</v>
      </c>
      <c r="B392" s="80">
        <f t="shared" si="122"/>
        <v>391</v>
      </c>
      <c r="C392" s="87"/>
      <c r="D392" s="87" t="s">
        <v>711</v>
      </c>
      <c r="E392" s="92">
        <v>1405004</v>
      </c>
      <c r="F392" s="105" t="s">
        <v>2195</v>
      </c>
      <c r="G392" s="105" t="s">
        <v>206</v>
      </c>
      <c r="H392" s="105" t="s">
        <v>365</v>
      </c>
      <c r="I392" s="105" t="s">
        <v>366</v>
      </c>
      <c r="J392" s="87" t="s">
        <v>367</v>
      </c>
      <c r="K392" s="87">
        <v>2</v>
      </c>
      <c r="L392" s="120">
        <v>43040</v>
      </c>
      <c r="M392" s="120">
        <v>43250</v>
      </c>
      <c r="N392" s="85">
        <f t="shared" si="135"/>
        <v>30</v>
      </c>
      <c r="O392" s="87" t="s">
        <v>1691</v>
      </c>
      <c r="P392" s="87">
        <v>2</v>
      </c>
      <c r="Q392" s="108">
        <f t="shared" si="136"/>
        <v>100</v>
      </c>
      <c r="R392" s="90">
        <f t="shared" si="137"/>
        <v>30</v>
      </c>
      <c r="S392" s="90">
        <f t="shared" si="138"/>
        <v>30</v>
      </c>
      <c r="T392" s="90">
        <f t="shared" si="139"/>
        <v>30</v>
      </c>
      <c r="U392" s="87"/>
      <c r="V392" s="91" t="str">
        <f t="shared" si="140"/>
        <v>CUMPLIDA</v>
      </c>
      <c r="W392" s="91" t="str">
        <f t="shared" si="141"/>
        <v>CUMPLIDO</v>
      </c>
      <c r="X392" s="141" t="s">
        <v>228</v>
      </c>
      <c r="Y392" s="79" t="str">
        <f t="shared" si="133"/>
        <v>H63R16</v>
      </c>
      <c r="Z392" s="92">
        <f t="shared" si="142"/>
        <v>1</v>
      </c>
      <c r="AA392" s="92" t="str">
        <f t="shared" si="134"/>
        <v>H63R16 - 1</v>
      </c>
      <c r="AB392" s="76">
        <f t="shared" si="144"/>
        <v>5</v>
      </c>
      <c r="AC392" s="76">
        <f t="shared" si="145"/>
        <v>5</v>
      </c>
      <c r="AD392" s="76" t="str">
        <f t="shared" si="143"/>
        <v>H63R16.</v>
      </c>
      <c r="AE392" s="76" t="str">
        <f t="shared" si="146"/>
        <v>H63R16</v>
      </c>
      <c r="AF392" s="144"/>
      <c r="AG392" s="144"/>
    </row>
    <row r="393" spans="1:33" s="2" customFormat="1" ht="350.1" customHeight="1" x14ac:dyDescent="0.2">
      <c r="A393" s="79">
        <f>IF(ISBLANK(D393),"",COUNTA($D$2:D393))</f>
        <v>305</v>
      </c>
      <c r="B393" s="80">
        <f t="shared" si="122"/>
        <v>392</v>
      </c>
      <c r="C393" s="87"/>
      <c r="D393" s="87" t="s">
        <v>829</v>
      </c>
      <c r="E393" s="92">
        <v>1401003</v>
      </c>
      <c r="F393" s="105" t="s">
        <v>207</v>
      </c>
      <c r="G393" s="105" t="s">
        <v>208</v>
      </c>
      <c r="H393" s="105" t="s">
        <v>476</v>
      </c>
      <c r="I393" s="105" t="s">
        <v>477</v>
      </c>
      <c r="J393" s="87" t="s">
        <v>478</v>
      </c>
      <c r="K393" s="87">
        <v>1</v>
      </c>
      <c r="L393" s="120">
        <v>43040</v>
      </c>
      <c r="M393" s="120">
        <v>43159</v>
      </c>
      <c r="N393" s="85">
        <f t="shared" ref="N393:N400" si="147">(+M393-L393)/7</f>
        <v>17</v>
      </c>
      <c r="O393" s="100" t="s">
        <v>1694</v>
      </c>
      <c r="P393" s="87">
        <v>1</v>
      </c>
      <c r="Q393" s="108">
        <f t="shared" si="136"/>
        <v>100</v>
      </c>
      <c r="R393" s="90">
        <f t="shared" si="137"/>
        <v>17</v>
      </c>
      <c r="S393" s="90">
        <f t="shared" si="138"/>
        <v>17</v>
      </c>
      <c r="T393" s="90">
        <f t="shared" si="139"/>
        <v>17</v>
      </c>
      <c r="U393" s="87"/>
      <c r="V393" s="91" t="str">
        <f t="shared" si="140"/>
        <v>CUMPLIDA</v>
      </c>
      <c r="W393" s="91" t="str">
        <f t="shared" si="141"/>
        <v>CUMPLIDO</v>
      </c>
      <c r="X393" s="141" t="s">
        <v>228</v>
      </c>
      <c r="Y393" s="79" t="str">
        <f t="shared" si="133"/>
        <v>H68R16</v>
      </c>
      <c r="Z393" s="92">
        <f t="shared" si="142"/>
        <v>1</v>
      </c>
      <c r="AA393" s="92" t="str">
        <f t="shared" si="134"/>
        <v>H68R16 - 1</v>
      </c>
      <c r="AB393" s="76">
        <f t="shared" si="144"/>
        <v>5</v>
      </c>
      <c r="AC393" s="76">
        <f t="shared" si="145"/>
        <v>5</v>
      </c>
      <c r="AD393" s="76" t="str">
        <f t="shared" si="143"/>
        <v>H68R16.</v>
      </c>
      <c r="AE393" s="76" t="str">
        <f t="shared" si="146"/>
        <v>H68R16</v>
      </c>
      <c r="AF393" s="144"/>
      <c r="AG393" s="144"/>
    </row>
    <row r="394" spans="1:33" s="2" customFormat="1" ht="350.1" customHeight="1" x14ac:dyDescent="0.2">
      <c r="A394" s="79">
        <f>IF(ISBLANK(D394),"",COUNTA($D$2:D394))</f>
        <v>306</v>
      </c>
      <c r="B394" s="80">
        <f t="shared" si="122"/>
        <v>393</v>
      </c>
      <c r="C394" s="87"/>
      <c r="D394" s="87" t="s">
        <v>711</v>
      </c>
      <c r="E394" s="92">
        <v>1101002</v>
      </c>
      <c r="F394" s="105" t="s">
        <v>303</v>
      </c>
      <c r="G394" s="105" t="s">
        <v>302</v>
      </c>
      <c r="H394" s="105" t="s">
        <v>643</v>
      </c>
      <c r="I394" s="105" t="s">
        <v>305</v>
      </c>
      <c r="J394" s="87" t="s">
        <v>670</v>
      </c>
      <c r="K394" s="87">
        <v>1</v>
      </c>
      <c r="L394" s="120">
        <v>43040</v>
      </c>
      <c r="M394" s="120">
        <v>43084</v>
      </c>
      <c r="N394" s="85">
        <f t="shared" si="147"/>
        <v>6.2857142857142856</v>
      </c>
      <c r="O394" s="87" t="s">
        <v>304</v>
      </c>
      <c r="P394" s="87">
        <v>1</v>
      </c>
      <c r="Q394" s="108">
        <f t="shared" si="136"/>
        <v>100</v>
      </c>
      <c r="R394" s="90">
        <f t="shared" si="137"/>
        <v>6.2857142857142856</v>
      </c>
      <c r="S394" s="90">
        <f t="shared" si="138"/>
        <v>6.2857142857142856</v>
      </c>
      <c r="T394" s="90">
        <f t="shared" si="139"/>
        <v>6.2857142857142856</v>
      </c>
      <c r="U394" s="87"/>
      <c r="V394" s="91" t="str">
        <f t="shared" si="140"/>
        <v>CUMPLIDA</v>
      </c>
      <c r="W394" s="91" t="str">
        <f t="shared" si="141"/>
        <v>CUMPLIDO</v>
      </c>
      <c r="X394" s="141" t="s">
        <v>228</v>
      </c>
      <c r="Y394" s="79" t="str">
        <f t="shared" si="133"/>
        <v>H71R16</v>
      </c>
      <c r="Z394" s="92">
        <f t="shared" si="142"/>
        <v>1</v>
      </c>
      <c r="AA394" s="92" t="str">
        <f t="shared" si="134"/>
        <v>H71R16 - 1</v>
      </c>
      <c r="AB394" s="76">
        <f t="shared" si="144"/>
        <v>5</v>
      </c>
      <c r="AC394" s="76">
        <f t="shared" si="145"/>
        <v>5</v>
      </c>
      <c r="AD394" s="76" t="str">
        <f t="shared" si="143"/>
        <v>H71R16.</v>
      </c>
      <c r="AE394" s="76" t="str">
        <f t="shared" si="146"/>
        <v>H71R16</v>
      </c>
      <c r="AF394" s="144"/>
      <c r="AG394" s="144"/>
    </row>
    <row r="395" spans="1:33" s="2" customFormat="1" ht="350.1" customHeight="1" x14ac:dyDescent="0.2">
      <c r="A395" s="79" t="str">
        <f>IF(ISBLANK(D395),"",COUNTA($D$2:D395))</f>
        <v/>
      </c>
      <c r="B395" s="80">
        <f t="shared" si="122"/>
        <v>394</v>
      </c>
      <c r="C395" s="87"/>
      <c r="D395" s="87"/>
      <c r="E395" s="92">
        <v>1101002</v>
      </c>
      <c r="F395" s="105" t="s">
        <v>1623</v>
      </c>
      <c r="G395" s="105" t="s">
        <v>302</v>
      </c>
      <c r="H395" s="105" t="s">
        <v>644</v>
      </c>
      <c r="I395" s="105" t="s">
        <v>306</v>
      </c>
      <c r="J395" s="87" t="s">
        <v>307</v>
      </c>
      <c r="K395" s="87">
        <v>1</v>
      </c>
      <c r="L395" s="120">
        <v>43282</v>
      </c>
      <c r="M395" s="120">
        <v>43373</v>
      </c>
      <c r="N395" s="85">
        <f t="shared" si="147"/>
        <v>13</v>
      </c>
      <c r="O395" s="87" t="s">
        <v>304</v>
      </c>
      <c r="P395" s="87">
        <v>1</v>
      </c>
      <c r="Q395" s="108">
        <f t="shared" si="136"/>
        <v>100</v>
      </c>
      <c r="R395" s="90">
        <f t="shared" si="137"/>
        <v>13</v>
      </c>
      <c r="S395" s="90">
        <f t="shared" si="138"/>
        <v>13</v>
      </c>
      <c r="T395" s="90">
        <f t="shared" si="139"/>
        <v>13</v>
      </c>
      <c r="U395" s="87"/>
      <c r="V395" s="91" t="str">
        <f t="shared" si="140"/>
        <v>CUMPLIDA</v>
      </c>
      <c r="W395" s="91" t="str">
        <f t="shared" si="141"/>
        <v/>
      </c>
      <c r="X395" s="141" t="s">
        <v>228</v>
      </c>
      <c r="Y395" s="79" t="str">
        <f t="shared" si="133"/>
        <v>H71R16</v>
      </c>
      <c r="Z395" s="92">
        <f t="shared" si="142"/>
        <v>2</v>
      </c>
      <c r="AA395" s="92" t="str">
        <f t="shared" si="134"/>
        <v>H71R16 - 2</v>
      </c>
      <c r="AB395" s="76">
        <f t="shared" si="144"/>
        <v>5</v>
      </c>
      <c r="AC395" s="76">
        <f t="shared" si="145"/>
        <v>5</v>
      </c>
      <c r="AD395" s="76" t="str">
        <f t="shared" si="143"/>
        <v>H71R16.</v>
      </c>
      <c r="AE395" s="76" t="str">
        <f t="shared" si="146"/>
        <v>H71R16</v>
      </c>
      <c r="AF395" s="144"/>
      <c r="AG395" s="144"/>
    </row>
    <row r="396" spans="1:33" s="2" customFormat="1" ht="350.1" customHeight="1" x14ac:dyDescent="0.2">
      <c r="A396" s="79">
        <f>IF(ISBLANK(D396),"",COUNTA($D$2:D396))</f>
        <v>307</v>
      </c>
      <c r="B396" s="80">
        <f t="shared" si="122"/>
        <v>395</v>
      </c>
      <c r="C396" s="87"/>
      <c r="D396" s="87" t="s">
        <v>711</v>
      </c>
      <c r="E396" s="92">
        <v>1101002</v>
      </c>
      <c r="F396" s="105" t="s">
        <v>671</v>
      </c>
      <c r="G396" s="105" t="s">
        <v>209</v>
      </c>
      <c r="H396" s="105" t="s">
        <v>308</v>
      </c>
      <c r="I396" s="105" t="s">
        <v>309</v>
      </c>
      <c r="J396" s="87" t="s">
        <v>310</v>
      </c>
      <c r="K396" s="87">
        <v>1</v>
      </c>
      <c r="L396" s="120">
        <v>43132</v>
      </c>
      <c r="M396" s="120">
        <v>43189</v>
      </c>
      <c r="N396" s="85">
        <f t="shared" si="147"/>
        <v>8.1428571428571423</v>
      </c>
      <c r="O396" s="87" t="s">
        <v>304</v>
      </c>
      <c r="P396" s="87">
        <v>1</v>
      </c>
      <c r="Q396" s="108">
        <f t="shared" si="136"/>
        <v>100</v>
      </c>
      <c r="R396" s="90">
        <f t="shared" si="137"/>
        <v>8.1428571428571423</v>
      </c>
      <c r="S396" s="90">
        <f t="shared" si="138"/>
        <v>8.1428571428571423</v>
      </c>
      <c r="T396" s="90">
        <f t="shared" si="139"/>
        <v>8.1428571428571423</v>
      </c>
      <c r="U396" s="87"/>
      <c r="V396" s="91" t="str">
        <f t="shared" si="140"/>
        <v>CUMPLIDA</v>
      </c>
      <c r="W396" s="91" t="str">
        <f t="shared" si="141"/>
        <v>CUMPLIDO</v>
      </c>
      <c r="X396" s="141" t="s">
        <v>228</v>
      </c>
      <c r="Y396" s="79" t="str">
        <f t="shared" si="133"/>
        <v>H72R16</v>
      </c>
      <c r="Z396" s="92">
        <f t="shared" si="142"/>
        <v>1</v>
      </c>
      <c r="AA396" s="92" t="str">
        <f t="shared" si="134"/>
        <v>H72R16 - 1</v>
      </c>
      <c r="AB396" s="76">
        <f t="shared" si="144"/>
        <v>5</v>
      </c>
      <c r="AC396" s="76">
        <f t="shared" si="145"/>
        <v>5</v>
      </c>
      <c r="AD396" s="76" t="str">
        <f t="shared" si="143"/>
        <v>H72R16.</v>
      </c>
      <c r="AE396" s="76" t="str">
        <f t="shared" si="146"/>
        <v>H72R16</v>
      </c>
      <c r="AF396" s="144"/>
      <c r="AG396" s="144"/>
    </row>
    <row r="397" spans="1:33" s="2" customFormat="1" ht="350.1" customHeight="1" x14ac:dyDescent="0.2">
      <c r="A397" s="79">
        <f>IF(ISBLANK(D397),"",COUNTA($D$2:D397))</f>
        <v>308</v>
      </c>
      <c r="B397" s="80">
        <f t="shared" si="122"/>
        <v>396</v>
      </c>
      <c r="C397" s="87"/>
      <c r="D397" s="87" t="s">
        <v>1291</v>
      </c>
      <c r="E397" s="92">
        <v>1401005</v>
      </c>
      <c r="F397" s="105" t="s">
        <v>688</v>
      </c>
      <c r="G397" s="105" t="s">
        <v>210</v>
      </c>
      <c r="H397" s="105" t="s">
        <v>687</v>
      </c>
      <c r="I397" s="105" t="s">
        <v>689</v>
      </c>
      <c r="J397" s="87" t="s">
        <v>690</v>
      </c>
      <c r="K397" s="87">
        <v>1</v>
      </c>
      <c r="L397" s="120">
        <v>43101</v>
      </c>
      <c r="M397" s="120">
        <v>43403</v>
      </c>
      <c r="N397" s="85">
        <f t="shared" si="147"/>
        <v>43.142857142857146</v>
      </c>
      <c r="O397" s="87" t="s">
        <v>348</v>
      </c>
      <c r="P397" s="87">
        <v>1</v>
      </c>
      <c r="Q397" s="108">
        <f t="shared" si="136"/>
        <v>100</v>
      </c>
      <c r="R397" s="90">
        <f t="shared" si="137"/>
        <v>43.142857142857146</v>
      </c>
      <c r="S397" s="90">
        <f t="shared" si="138"/>
        <v>43.142857142857146</v>
      </c>
      <c r="T397" s="90">
        <f t="shared" si="139"/>
        <v>43.142857142857146</v>
      </c>
      <c r="U397" s="87"/>
      <c r="V397" s="91" t="str">
        <f t="shared" si="140"/>
        <v>CUMPLIDA</v>
      </c>
      <c r="W397" s="91" t="str">
        <f t="shared" si="141"/>
        <v>CUMPLIDO</v>
      </c>
      <c r="X397" s="141" t="s">
        <v>228</v>
      </c>
      <c r="Y397" s="79" t="str">
        <f t="shared" si="133"/>
        <v>H77R16</v>
      </c>
      <c r="Z397" s="92">
        <f t="shared" si="142"/>
        <v>1</v>
      </c>
      <c r="AA397" s="92" t="str">
        <f t="shared" si="134"/>
        <v>H77R16 - 1</v>
      </c>
      <c r="AB397" s="76">
        <f t="shared" si="144"/>
        <v>5</v>
      </c>
      <c r="AC397" s="76">
        <f t="shared" si="145"/>
        <v>5</v>
      </c>
      <c r="AD397" s="76" t="str">
        <f t="shared" si="143"/>
        <v>H77R16.</v>
      </c>
      <c r="AE397" s="76" t="str">
        <f t="shared" si="146"/>
        <v>H77R16</v>
      </c>
      <c r="AF397" s="144"/>
      <c r="AG397" s="144"/>
    </row>
    <row r="398" spans="1:33" s="2" customFormat="1" ht="350.1" customHeight="1" x14ac:dyDescent="0.2">
      <c r="A398" s="79">
        <f>IF(ISBLANK(D398),"",COUNTA($D$2:D398))</f>
        <v>309</v>
      </c>
      <c r="B398" s="80">
        <f t="shared" si="122"/>
        <v>397</v>
      </c>
      <c r="C398" s="87"/>
      <c r="D398" s="87" t="s">
        <v>1291</v>
      </c>
      <c r="E398" s="92">
        <v>1405004</v>
      </c>
      <c r="F398" s="105" t="s">
        <v>692</v>
      </c>
      <c r="G398" s="105" t="s">
        <v>211</v>
      </c>
      <c r="H398" s="105" t="s">
        <v>691</v>
      </c>
      <c r="I398" s="105" t="s">
        <v>693</v>
      </c>
      <c r="J398" s="87" t="s">
        <v>694</v>
      </c>
      <c r="K398" s="87">
        <v>2</v>
      </c>
      <c r="L398" s="120">
        <v>43101</v>
      </c>
      <c r="M398" s="120">
        <v>43403</v>
      </c>
      <c r="N398" s="85">
        <f t="shared" si="147"/>
        <v>43.142857142857146</v>
      </c>
      <c r="O398" s="87" t="s">
        <v>348</v>
      </c>
      <c r="P398" s="87">
        <v>2</v>
      </c>
      <c r="Q398" s="108">
        <f t="shared" si="136"/>
        <v>100</v>
      </c>
      <c r="R398" s="90">
        <f t="shared" si="137"/>
        <v>43.142857142857146</v>
      </c>
      <c r="S398" s="90">
        <f t="shared" si="138"/>
        <v>43.142857142857146</v>
      </c>
      <c r="T398" s="90">
        <f t="shared" si="139"/>
        <v>43.142857142857146</v>
      </c>
      <c r="U398" s="87"/>
      <c r="V398" s="91" t="str">
        <f t="shared" si="140"/>
        <v>CUMPLIDA</v>
      </c>
      <c r="W398" s="91" t="str">
        <f t="shared" si="141"/>
        <v>CUMPLIDO</v>
      </c>
      <c r="X398" s="141" t="s">
        <v>228</v>
      </c>
      <c r="Y398" s="79" t="str">
        <f t="shared" si="133"/>
        <v>H78R16</v>
      </c>
      <c r="Z398" s="92">
        <f t="shared" si="142"/>
        <v>1</v>
      </c>
      <c r="AA398" s="92" t="str">
        <f t="shared" si="134"/>
        <v>H78R16 - 1</v>
      </c>
      <c r="AB398" s="76">
        <f t="shared" si="144"/>
        <v>5</v>
      </c>
      <c r="AC398" s="76">
        <f t="shared" si="145"/>
        <v>5</v>
      </c>
      <c r="AD398" s="76" t="str">
        <f t="shared" si="143"/>
        <v>H78R16.</v>
      </c>
      <c r="AE398" s="76" t="str">
        <f t="shared" si="146"/>
        <v>H78R16</v>
      </c>
      <c r="AF398" s="144"/>
      <c r="AG398" s="144"/>
    </row>
    <row r="399" spans="1:33" s="2" customFormat="1" ht="350.1" customHeight="1" x14ac:dyDescent="0.2">
      <c r="A399" s="79">
        <f>IF(ISBLANK(D399),"",COUNTA($D$2:D399))</f>
        <v>310</v>
      </c>
      <c r="B399" s="80">
        <f t="shared" si="122"/>
        <v>398</v>
      </c>
      <c r="C399" s="87"/>
      <c r="D399" s="87" t="s">
        <v>711</v>
      </c>
      <c r="E399" s="92">
        <v>1404002</v>
      </c>
      <c r="F399" s="105" t="s">
        <v>1018</v>
      </c>
      <c r="G399" s="105" t="s">
        <v>212</v>
      </c>
      <c r="H399" s="105" t="s">
        <v>314</v>
      </c>
      <c r="I399" s="105" t="s">
        <v>315</v>
      </c>
      <c r="J399" s="87" t="s">
        <v>8</v>
      </c>
      <c r="K399" s="87">
        <v>1</v>
      </c>
      <c r="L399" s="120">
        <v>43040</v>
      </c>
      <c r="M399" s="120">
        <v>43099</v>
      </c>
      <c r="N399" s="85">
        <f t="shared" si="147"/>
        <v>8.4285714285714288</v>
      </c>
      <c r="O399" s="87" t="s">
        <v>313</v>
      </c>
      <c r="P399" s="87">
        <v>1</v>
      </c>
      <c r="Q399" s="108">
        <f t="shared" si="136"/>
        <v>100</v>
      </c>
      <c r="R399" s="90">
        <f t="shared" si="137"/>
        <v>8.4285714285714288</v>
      </c>
      <c r="S399" s="90">
        <f t="shared" si="138"/>
        <v>8.4285714285714288</v>
      </c>
      <c r="T399" s="90">
        <f t="shared" si="139"/>
        <v>8.4285714285714288</v>
      </c>
      <c r="U399" s="87"/>
      <c r="V399" s="91" t="str">
        <f t="shared" si="140"/>
        <v>CUMPLIDA</v>
      </c>
      <c r="W399" s="91" t="str">
        <f t="shared" si="141"/>
        <v>CUMPLIDO</v>
      </c>
      <c r="X399" s="141" t="s">
        <v>228</v>
      </c>
      <c r="Y399" s="79" t="str">
        <f t="shared" si="133"/>
        <v>H81R16</v>
      </c>
      <c r="Z399" s="92">
        <f t="shared" si="142"/>
        <v>1</v>
      </c>
      <c r="AA399" s="92" t="str">
        <f t="shared" si="134"/>
        <v>H81R16 - 1</v>
      </c>
      <c r="AB399" s="76">
        <f t="shared" si="144"/>
        <v>5</v>
      </c>
      <c r="AC399" s="76">
        <f t="shared" si="145"/>
        <v>5</v>
      </c>
      <c r="AD399" s="76" t="str">
        <f t="shared" si="143"/>
        <v>H81R16.</v>
      </c>
      <c r="AE399" s="76" t="str">
        <f t="shared" si="146"/>
        <v>H81R16</v>
      </c>
      <c r="AF399" s="144"/>
      <c r="AG399" s="144"/>
    </row>
    <row r="400" spans="1:33" s="2" customFormat="1" ht="350.1" customHeight="1" x14ac:dyDescent="0.2">
      <c r="A400" s="79">
        <f>IF(ISBLANK(D400),"",COUNTA($D$2:D400))</f>
        <v>311</v>
      </c>
      <c r="B400" s="80">
        <f t="shared" si="122"/>
        <v>399</v>
      </c>
      <c r="C400" s="87"/>
      <c r="D400" s="87" t="s">
        <v>1625</v>
      </c>
      <c r="E400" s="92">
        <v>1404002</v>
      </c>
      <c r="F400" s="105" t="s">
        <v>715</v>
      </c>
      <c r="G400" s="105" t="s">
        <v>213</v>
      </c>
      <c r="H400" s="105" t="s">
        <v>695</v>
      </c>
      <c r="I400" s="105" t="s">
        <v>696</v>
      </c>
      <c r="J400" s="87" t="s">
        <v>697</v>
      </c>
      <c r="K400" s="87">
        <v>1</v>
      </c>
      <c r="L400" s="120">
        <v>43101</v>
      </c>
      <c r="M400" s="120">
        <v>43403</v>
      </c>
      <c r="N400" s="85">
        <f t="shared" si="147"/>
        <v>43.142857142857146</v>
      </c>
      <c r="O400" s="87" t="s">
        <v>348</v>
      </c>
      <c r="P400" s="87">
        <v>1</v>
      </c>
      <c r="Q400" s="108">
        <f t="shared" si="136"/>
        <v>100</v>
      </c>
      <c r="R400" s="90">
        <f t="shared" si="137"/>
        <v>43.142857142857146</v>
      </c>
      <c r="S400" s="90">
        <f t="shared" si="138"/>
        <v>43.142857142857146</v>
      </c>
      <c r="T400" s="90">
        <f t="shared" si="139"/>
        <v>43.142857142857146</v>
      </c>
      <c r="U400" s="87"/>
      <c r="V400" s="91" t="str">
        <f t="shared" si="140"/>
        <v>CUMPLIDA</v>
      </c>
      <c r="W400" s="91" t="str">
        <f t="shared" si="141"/>
        <v>CUMPLIDO</v>
      </c>
      <c r="X400" s="141" t="s">
        <v>228</v>
      </c>
      <c r="Y400" s="79" t="str">
        <f t="shared" si="133"/>
        <v>H82R16</v>
      </c>
      <c r="Z400" s="92">
        <f t="shared" si="142"/>
        <v>1</v>
      </c>
      <c r="AA400" s="92" t="str">
        <f t="shared" si="134"/>
        <v>H82R16 - 1</v>
      </c>
      <c r="AB400" s="76">
        <f t="shared" si="144"/>
        <v>5</v>
      </c>
      <c r="AC400" s="76">
        <f t="shared" si="145"/>
        <v>5</v>
      </c>
      <c r="AD400" s="76" t="str">
        <f t="shared" si="143"/>
        <v>H82R16</v>
      </c>
      <c r="AE400" s="76" t="str">
        <f t="shared" si="146"/>
        <v>H82R16</v>
      </c>
      <c r="AF400" s="144"/>
      <c r="AG400" s="144"/>
    </row>
    <row r="401" spans="1:33" s="2" customFormat="1" ht="350.1" customHeight="1" x14ac:dyDescent="0.2">
      <c r="A401" s="79">
        <f>IF(ISBLANK(D401),"",COUNTA($D$2:D401))</f>
        <v>312</v>
      </c>
      <c r="B401" s="80">
        <f t="shared" si="122"/>
        <v>400</v>
      </c>
      <c r="C401" s="87"/>
      <c r="D401" s="87" t="s">
        <v>1292</v>
      </c>
      <c r="E401" s="92">
        <v>1401001</v>
      </c>
      <c r="F401" s="105" t="s">
        <v>1624</v>
      </c>
      <c r="G401" s="105" t="s">
        <v>617</v>
      </c>
      <c r="H401" s="105" t="s">
        <v>700</v>
      </c>
      <c r="I401" s="105" t="s">
        <v>699</v>
      </c>
      <c r="J401" s="87" t="s">
        <v>702</v>
      </c>
      <c r="K401" s="87">
        <v>1</v>
      </c>
      <c r="L401" s="120">
        <v>43101</v>
      </c>
      <c r="M401" s="120">
        <v>43403</v>
      </c>
      <c r="N401" s="85">
        <f t="shared" ref="N401:N424" si="148">(+M401-L401)/7</f>
        <v>43.142857142857146</v>
      </c>
      <c r="O401" s="87" t="s">
        <v>348</v>
      </c>
      <c r="P401" s="87">
        <v>1</v>
      </c>
      <c r="Q401" s="108">
        <f t="shared" si="136"/>
        <v>100</v>
      </c>
      <c r="R401" s="90">
        <f t="shared" si="137"/>
        <v>43.142857142857146</v>
      </c>
      <c r="S401" s="90">
        <f t="shared" si="138"/>
        <v>43.142857142857146</v>
      </c>
      <c r="T401" s="90">
        <f t="shared" si="139"/>
        <v>43.142857142857146</v>
      </c>
      <c r="U401" s="87"/>
      <c r="V401" s="91" t="str">
        <f t="shared" si="140"/>
        <v>CUMPLIDA</v>
      </c>
      <c r="W401" s="91" t="str">
        <f t="shared" si="141"/>
        <v>CUMPLIDO</v>
      </c>
      <c r="X401" s="141" t="s">
        <v>228</v>
      </c>
      <c r="Y401" s="79" t="str">
        <f t="shared" si="133"/>
        <v>H84R16</v>
      </c>
      <c r="Z401" s="92">
        <f t="shared" si="142"/>
        <v>1</v>
      </c>
      <c r="AA401" s="92" t="str">
        <f t="shared" si="134"/>
        <v>H84R16 - 1</v>
      </c>
      <c r="AB401" s="76">
        <f t="shared" si="144"/>
        <v>5</v>
      </c>
      <c r="AC401" s="76">
        <f t="shared" si="145"/>
        <v>5</v>
      </c>
      <c r="AD401" s="76" t="str">
        <f t="shared" si="143"/>
        <v>H84R16.</v>
      </c>
      <c r="AE401" s="76" t="str">
        <f t="shared" si="146"/>
        <v>H84R16</v>
      </c>
      <c r="AF401" s="144"/>
      <c r="AG401" s="144"/>
    </row>
    <row r="402" spans="1:33" s="2" customFormat="1" ht="350.1" customHeight="1" x14ac:dyDescent="0.2">
      <c r="A402" s="79">
        <f>IF(ISBLANK(D402),"",COUNTA($D$2:D402))</f>
        <v>313</v>
      </c>
      <c r="B402" s="80">
        <f t="shared" ref="B402:B465" si="149">ROW()-1</f>
        <v>401</v>
      </c>
      <c r="C402" s="87"/>
      <c r="D402" s="87" t="s">
        <v>712</v>
      </c>
      <c r="E402" s="92">
        <v>1401001</v>
      </c>
      <c r="F402" s="105" t="s">
        <v>698</v>
      </c>
      <c r="G402" s="105" t="s">
        <v>214</v>
      </c>
      <c r="H402" s="105" t="s">
        <v>701</v>
      </c>
      <c r="I402" s="105" t="s">
        <v>699</v>
      </c>
      <c r="J402" s="87" t="s">
        <v>702</v>
      </c>
      <c r="K402" s="87">
        <v>1</v>
      </c>
      <c r="L402" s="120">
        <v>43101</v>
      </c>
      <c r="M402" s="120">
        <v>43403</v>
      </c>
      <c r="N402" s="85">
        <f t="shared" si="148"/>
        <v>43.142857142857146</v>
      </c>
      <c r="O402" s="87" t="s">
        <v>348</v>
      </c>
      <c r="P402" s="87">
        <v>1</v>
      </c>
      <c r="Q402" s="108">
        <f t="shared" si="136"/>
        <v>100</v>
      </c>
      <c r="R402" s="90">
        <f t="shared" si="137"/>
        <v>43.142857142857146</v>
      </c>
      <c r="S402" s="90">
        <f t="shared" si="138"/>
        <v>43.142857142857146</v>
      </c>
      <c r="T402" s="90">
        <f t="shared" si="139"/>
        <v>43.142857142857146</v>
      </c>
      <c r="U402" s="87"/>
      <c r="V402" s="91" t="str">
        <f t="shared" si="140"/>
        <v>CUMPLIDA</v>
      </c>
      <c r="W402" s="91" t="str">
        <f t="shared" si="141"/>
        <v>CUMPLIDO</v>
      </c>
      <c r="X402" s="141" t="s">
        <v>228</v>
      </c>
      <c r="Y402" s="79" t="str">
        <f t="shared" si="133"/>
        <v>H85R16</v>
      </c>
      <c r="Z402" s="92">
        <f t="shared" si="142"/>
        <v>1</v>
      </c>
      <c r="AA402" s="92" t="str">
        <f t="shared" si="134"/>
        <v>H85R16 - 1</v>
      </c>
      <c r="AB402" s="76">
        <f t="shared" si="144"/>
        <v>5</v>
      </c>
      <c r="AC402" s="76">
        <f t="shared" si="145"/>
        <v>5</v>
      </c>
      <c r="AD402" s="76" t="str">
        <f t="shared" si="143"/>
        <v>H85R16.</v>
      </c>
      <c r="AE402" s="76" t="str">
        <f t="shared" si="146"/>
        <v>H85R16</v>
      </c>
      <c r="AF402" s="144"/>
      <c r="AG402" s="144"/>
    </row>
    <row r="403" spans="1:33" s="2" customFormat="1" ht="350.1" customHeight="1" x14ac:dyDescent="0.2">
      <c r="A403" s="79">
        <f>IF(ISBLANK(D403),"",COUNTA($D$2:D403))</f>
        <v>314</v>
      </c>
      <c r="B403" s="80">
        <f t="shared" si="149"/>
        <v>402</v>
      </c>
      <c r="C403" s="87"/>
      <c r="D403" s="87" t="s">
        <v>711</v>
      </c>
      <c r="E403" s="92">
        <v>1301001</v>
      </c>
      <c r="F403" s="105" t="s">
        <v>1371</v>
      </c>
      <c r="G403" s="105" t="s">
        <v>622</v>
      </c>
      <c r="H403" s="147" t="s">
        <v>992</v>
      </c>
      <c r="I403" s="105" t="s">
        <v>297</v>
      </c>
      <c r="J403" s="105" t="s">
        <v>296</v>
      </c>
      <c r="K403" s="87">
        <v>16</v>
      </c>
      <c r="L403" s="120">
        <v>43040</v>
      </c>
      <c r="M403" s="120">
        <v>43403</v>
      </c>
      <c r="N403" s="85">
        <f t="shared" si="148"/>
        <v>51.857142857142854</v>
      </c>
      <c r="O403" s="87" t="s">
        <v>1692</v>
      </c>
      <c r="P403" s="87">
        <v>16</v>
      </c>
      <c r="Q403" s="108">
        <f t="shared" si="136"/>
        <v>100</v>
      </c>
      <c r="R403" s="90">
        <f t="shared" si="137"/>
        <v>51.857142857142854</v>
      </c>
      <c r="S403" s="90">
        <f t="shared" si="138"/>
        <v>51.857142857142854</v>
      </c>
      <c r="T403" s="90">
        <f t="shared" si="139"/>
        <v>51.857142857142854</v>
      </c>
      <c r="U403" s="87"/>
      <c r="V403" s="91" t="str">
        <f t="shared" si="140"/>
        <v>CUMPLIDA</v>
      </c>
      <c r="W403" s="91" t="str">
        <f t="shared" si="141"/>
        <v>CUMPLIDO</v>
      </c>
      <c r="X403" s="141" t="s">
        <v>228</v>
      </c>
      <c r="Y403" s="79" t="str">
        <f t="shared" si="133"/>
        <v>H87R16</v>
      </c>
      <c r="Z403" s="92">
        <f t="shared" si="142"/>
        <v>1</v>
      </c>
      <c r="AA403" s="92" t="str">
        <f t="shared" si="134"/>
        <v>H87R16 - 1</v>
      </c>
      <c r="AB403" s="76">
        <f t="shared" si="144"/>
        <v>5</v>
      </c>
      <c r="AC403" s="76">
        <f t="shared" si="145"/>
        <v>5</v>
      </c>
      <c r="AD403" s="76" t="str">
        <f t="shared" si="143"/>
        <v>H87R16.</v>
      </c>
      <c r="AE403" s="76" t="str">
        <f t="shared" si="146"/>
        <v>H87R16</v>
      </c>
      <c r="AF403" s="144"/>
      <c r="AG403" s="144"/>
    </row>
    <row r="404" spans="1:33" s="2" customFormat="1" ht="350.1" customHeight="1" x14ac:dyDescent="0.2">
      <c r="A404" s="79">
        <f>IF(ISBLANK(D404),"",COUNTA($D$2:D404))</f>
        <v>315</v>
      </c>
      <c r="B404" s="80">
        <f t="shared" si="149"/>
        <v>403</v>
      </c>
      <c r="C404" s="87"/>
      <c r="D404" s="87" t="s">
        <v>712</v>
      </c>
      <c r="E404" s="92">
        <v>1301001</v>
      </c>
      <c r="F404" s="105" t="s">
        <v>813</v>
      </c>
      <c r="G404" s="105" t="s">
        <v>215</v>
      </c>
      <c r="H404" s="105" t="s">
        <v>1638</v>
      </c>
      <c r="I404" s="105" t="s">
        <v>1639</v>
      </c>
      <c r="J404" s="87" t="s">
        <v>1640</v>
      </c>
      <c r="K404" s="87">
        <v>2</v>
      </c>
      <c r="L404" s="120">
        <v>44407</v>
      </c>
      <c r="M404" s="120">
        <v>44742</v>
      </c>
      <c r="N404" s="85">
        <f t="shared" si="148"/>
        <v>47.857142857142854</v>
      </c>
      <c r="O404" s="87" t="s">
        <v>1692</v>
      </c>
      <c r="P404" s="87">
        <v>2</v>
      </c>
      <c r="Q404" s="108">
        <f t="shared" si="136"/>
        <v>100</v>
      </c>
      <c r="R404" s="90">
        <f t="shared" si="137"/>
        <v>47.857142857142854</v>
      </c>
      <c r="S404" s="90">
        <f t="shared" si="138"/>
        <v>47.857142857142854</v>
      </c>
      <c r="T404" s="90">
        <f t="shared" si="139"/>
        <v>47.857142857142854</v>
      </c>
      <c r="U404" s="87"/>
      <c r="V404" s="91" t="str">
        <f t="shared" si="140"/>
        <v>CUMPLIDA</v>
      </c>
      <c r="W404" s="91" t="str">
        <f t="shared" si="141"/>
        <v>CUMPLIDO</v>
      </c>
      <c r="X404" s="141" t="s">
        <v>228</v>
      </c>
      <c r="Y404" s="79" t="str">
        <f t="shared" si="133"/>
        <v>H88R16</v>
      </c>
      <c r="Z404" s="92">
        <f t="shared" si="142"/>
        <v>1</v>
      </c>
      <c r="AA404" s="92" t="str">
        <f t="shared" si="134"/>
        <v>H88R16 - 1</v>
      </c>
      <c r="AB404" s="76">
        <f t="shared" si="144"/>
        <v>5</v>
      </c>
      <c r="AC404" s="76">
        <f t="shared" si="145"/>
        <v>5</v>
      </c>
      <c r="AD404" s="76" t="str">
        <f t="shared" si="143"/>
        <v>H88R16</v>
      </c>
      <c r="AE404" s="76" t="str">
        <f t="shared" si="146"/>
        <v>H88R16</v>
      </c>
      <c r="AF404" s="144"/>
      <c r="AG404" s="144"/>
    </row>
    <row r="405" spans="1:33" s="2" customFormat="1" ht="350.1" customHeight="1" x14ac:dyDescent="0.2">
      <c r="A405" s="79">
        <f>IF(ISBLANK(D405),"",COUNTA($D$2:D405))</f>
        <v>316</v>
      </c>
      <c r="B405" s="80">
        <f t="shared" si="149"/>
        <v>404</v>
      </c>
      <c r="C405" s="87"/>
      <c r="D405" s="87" t="s">
        <v>711</v>
      </c>
      <c r="E405" s="92">
        <v>1301001</v>
      </c>
      <c r="F405" s="105" t="s">
        <v>812</v>
      </c>
      <c r="G405" s="105" t="s">
        <v>216</v>
      </c>
      <c r="H405" s="105" t="s">
        <v>298</v>
      </c>
      <c r="I405" s="105" t="s">
        <v>299</v>
      </c>
      <c r="J405" s="87" t="s">
        <v>43</v>
      </c>
      <c r="K405" s="87">
        <v>4</v>
      </c>
      <c r="L405" s="120">
        <v>43040</v>
      </c>
      <c r="M405" s="120">
        <v>43403</v>
      </c>
      <c r="N405" s="85">
        <f t="shared" si="148"/>
        <v>51.857142857142854</v>
      </c>
      <c r="O405" s="87" t="s">
        <v>1692</v>
      </c>
      <c r="P405" s="87">
        <v>4</v>
      </c>
      <c r="Q405" s="108">
        <f t="shared" si="136"/>
        <v>100</v>
      </c>
      <c r="R405" s="90">
        <f t="shared" si="137"/>
        <v>51.857142857142854</v>
      </c>
      <c r="S405" s="90">
        <f t="shared" si="138"/>
        <v>51.857142857142854</v>
      </c>
      <c r="T405" s="90">
        <f t="shared" si="139"/>
        <v>51.857142857142854</v>
      </c>
      <c r="U405" s="87"/>
      <c r="V405" s="91" t="str">
        <f t="shared" si="140"/>
        <v>CUMPLIDA</v>
      </c>
      <c r="W405" s="91" t="str">
        <f t="shared" si="141"/>
        <v>CUMPLIDO</v>
      </c>
      <c r="X405" s="141" t="s">
        <v>228</v>
      </c>
      <c r="Y405" s="79" t="str">
        <f t="shared" si="133"/>
        <v>H89R16</v>
      </c>
      <c r="Z405" s="92">
        <f t="shared" si="142"/>
        <v>1</v>
      </c>
      <c r="AA405" s="92" t="str">
        <f t="shared" si="134"/>
        <v>H89R16 - 1</v>
      </c>
      <c r="AB405" s="76">
        <f t="shared" si="144"/>
        <v>5</v>
      </c>
      <c r="AC405" s="76">
        <f t="shared" si="145"/>
        <v>5</v>
      </c>
      <c r="AD405" s="76" t="str">
        <f t="shared" si="143"/>
        <v>H89R16.</v>
      </c>
      <c r="AE405" s="76" t="str">
        <f t="shared" si="146"/>
        <v>H89R16</v>
      </c>
      <c r="AF405" s="144"/>
      <c r="AG405" s="144"/>
    </row>
    <row r="406" spans="1:33" s="2" customFormat="1" ht="350.1" customHeight="1" x14ac:dyDescent="0.2">
      <c r="A406" s="79">
        <f>IF(ISBLANK(D406),"",COUNTA($D$2:D406))</f>
        <v>317</v>
      </c>
      <c r="B406" s="80">
        <f t="shared" si="149"/>
        <v>405</v>
      </c>
      <c r="C406" s="87"/>
      <c r="D406" s="87" t="s">
        <v>711</v>
      </c>
      <c r="E406" s="92">
        <v>1301001</v>
      </c>
      <c r="F406" s="105" t="s">
        <v>824</v>
      </c>
      <c r="G406" s="105" t="s">
        <v>217</v>
      </c>
      <c r="H406" s="105" t="s">
        <v>1641</v>
      </c>
      <c r="I406" s="105" t="s">
        <v>1642</v>
      </c>
      <c r="J406" s="87" t="s">
        <v>1586</v>
      </c>
      <c r="K406" s="87">
        <v>1</v>
      </c>
      <c r="L406" s="120">
        <v>44407</v>
      </c>
      <c r="M406" s="120">
        <v>44561</v>
      </c>
      <c r="N406" s="85">
        <f t="shared" si="148"/>
        <v>22</v>
      </c>
      <c r="O406" s="87" t="s">
        <v>1692</v>
      </c>
      <c r="P406" s="87">
        <v>1</v>
      </c>
      <c r="Q406" s="108">
        <f t="shared" si="136"/>
        <v>100</v>
      </c>
      <c r="R406" s="90">
        <f t="shared" si="137"/>
        <v>22</v>
      </c>
      <c r="S406" s="90">
        <f t="shared" si="138"/>
        <v>22</v>
      </c>
      <c r="T406" s="90">
        <f t="shared" si="139"/>
        <v>22</v>
      </c>
      <c r="U406" s="87"/>
      <c r="V406" s="91" t="str">
        <f t="shared" si="140"/>
        <v>CUMPLIDA</v>
      </c>
      <c r="W406" s="91" t="str">
        <f t="shared" si="141"/>
        <v>CUMPLIDO</v>
      </c>
      <c r="X406" s="141" t="s">
        <v>228</v>
      </c>
      <c r="Y406" s="79" t="str">
        <f t="shared" si="133"/>
        <v>H90R16</v>
      </c>
      <c r="Z406" s="92">
        <f t="shared" si="142"/>
        <v>1</v>
      </c>
      <c r="AA406" s="92" t="str">
        <f t="shared" si="134"/>
        <v>H90R16 - 1</v>
      </c>
      <c r="AB406" s="76">
        <f t="shared" si="144"/>
        <v>5</v>
      </c>
      <c r="AC406" s="76">
        <f t="shared" si="145"/>
        <v>5</v>
      </c>
      <c r="AD406" s="76" t="str">
        <f t="shared" si="143"/>
        <v>H90R16.</v>
      </c>
      <c r="AE406" s="76" t="str">
        <f t="shared" si="146"/>
        <v>H90R16</v>
      </c>
      <c r="AF406" s="144"/>
      <c r="AG406" s="144"/>
    </row>
    <row r="407" spans="1:33" s="2" customFormat="1" ht="350.1" customHeight="1" x14ac:dyDescent="0.2">
      <c r="A407" s="79">
        <f>IF(ISBLANK(D407),"",COUNTA($D$2:D407))</f>
        <v>318</v>
      </c>
      <c r="B407" s="80">
        <f t="shared" si="149"/>
        <v>406</v>
      </c>
      <c r="C407" s="87"/>
      <c r="D407" s="87" t="s">
        <v>711</v>
      </c>
      <c r="E407" s="92">
        <v>1301001</v>
      </c>
      <c r="F407" s="105" t="s">
        <v>1643</v>
      </c>
      <c r="G407" s="105" t="s">
        <v>218</v>
      </c>
      <c r="H407" s="105" t="s">
        <v>1636</v>
      </c>
      <c r="I407" s="105" t="s">
        <v>1644</v>
      </c>
      <c r="J407" s="87" t="s">
        <v>1586</v>
      </c>
      <c r="K407" s="87">
        <v>1</v>
      </c>
      <c r="L407" s="120">
        <v>44407</v>
      </c>
      <c r="M407" s="120">
        <v>44561</v>
      </c>
      <c r="N407" s="85">
        <f t="shared" si="148"/>
        <v>22</v>
      </c>
      <c r="O407" s="87" t="s">
        <v>1692</v>
      </c>
      <c r="P407" s="87">
        <v>1</v>
      </c>
      <c r="Q407" s="108">
        <f t="shared" si="136"/>
        <v>100</v>
      </c>
      <c r="R407" s="90">
        <f t="shared" si="137"/>
        <v>22</v>
      </c>
      <c r="S407" s="90">
        <f t="shared" si="138"/>
        <v>22</v>
      </c>
      <c r="T407" s="90">
        <f t="shared" si="139"/>
        <v>22</v>
      </c>
      <c r="U407" s="87"/>
      <c r="V407" s="91" t="str">
        <f t="shared" si="140"/>
        <v>CUMPLIDA</v>
      </c>
      <c r="W407" s="91" t="str">
        <f t="shared" si="141"/>
        <v>CUMPLIDO</v>
      </c>
      <c r="X407" s="141" t="s">
        <v>228</v>
      </c>
      <c r="Y407" s="79" t="str">
        <f t="shared" si="133"/>
        <v>H91R16</v>
      </c>
      <c r="Z407" s="92">
        <f t="shared" si="142"/>
        <v>1</v>
      </c>
      <c r="AA407" s="92" t="str">
        <f t="shared" si="134"/>
        <v>H91R16 - 1</v>
      </c>
      <c r="AB407" s="76">
        <f t="shared" si="144"/>
        <v>5</v>
      </c>
      <c r="AC407" s="76">
        <f t="shared" si="145"/>
        <v>5</v>
      </c>
      <c r="AD407" s="76" t="str">
        <f t="shared" si="143"/>
        <v>H91R16.</v>
      </c>
      <c r="AE407" s="76" t="str">
        <f t="shared" si="146"/>
        <v>H91R16</v>
      </c>
      <c r="AF407" s="144"/>
      <c r="AG407" s="144"/>
    </row>
    <row r="408" spans="1:33" s="2" customFormat="1" ht="350.1" customHeight="1" x14ac:dyDescent="0.2">
      <c r="A408" s="79">
        <f>IF(ISBLANK(D408),"",COUNTA($D$2:D408))</f>
        <v>319</v>
      </c>
      <c r="B408" s="80">
        <f t="shared" si="149"/>
        <v>407</v>
      </c>
      <c r="C408" s="87"/>
      <c r="D408" s="87" t="s">
        <v>711</v>
      </c>
      <c r="E408" s="92">
        <v>1301001</v>
      </c>
      <c r="F408" s="105" t="s">
        <v>649</v>
      </c>
      <c r="G408" s="105" t="s">
        <v>219</v>
      </c>
      <c r="H408" s="105" t="s">
        <v>1645</v>
      </c>
      <c r="I408" s="105" t="s">
        <v>1646</v>
      </c>
      <c r="J408" s="87" t="s">
        <v>1586</v>
      </c>
      <c r="K408" s="87">
        <v>1</v>
      </c>
      <c r="L408" s="120">
        <v>44407</v>
      </c>
      <c r="M408" s="120">
        <v>44561</v>
      </c>
      <c r="N408" s="85">
        <f t="shared" si="148"/>
        <v>22</v>
      </c>
      <c r="O408" s="87" t="s">
        <v>1692</v>
      </c>
      <c r="P408" s="87">
        <v>0</v>
      </c>
      <c r="Q408" s="108">
        <f t="shared" si="136"/>
        <v>0</v>
      </c>
      <c r="R408" s="90">
        <f t="shared" si="137"/>
        <v>0</v>
      </c>
      <c r="S408" s="90">
        <f t="shared" si="138"/>
        <v>0</v>
      </c>
      <c r="T408" s="90">
        <f t="shared" si="139"/>
        <v>22</v>
      </c>
      <c r="U408" s="87"/>
      <c r="V408" s="91" t="str">
        <f t="shared" si="140"/>
        <v>VENCIDA</v>
      </c>
      <c r="W408" s="91" t="str">
        <f t="shared" si="141"/>
        <v>VENCIDO</v>
      </c>
      <c r="X408" s="141" t="s">
        <v>228</v>
      </c>
      <c r="Y408" s="79" t="str">
        <f t="shared" si="133"/>
        <v>H95R16</v>
      </c>
      <c r="Z408" s="92">
        <f t="shared" si="142"/>
        <v>1</v>
      </c>
      <c r="AA408" s="92" t="str">
        <f t="shared" si="134"/>
        <v>H95R16 - 1</v>
      </c>
      <c r="AB408" s="76">
        <f t="shared" si="144"/>
        <v>1</v>
      </c>
      <c r="AC408" s="76">
        <f t="shared" si="145"/>
        <v>1</v>
      </c>
      <c r="AD408" s="76" t="str">
        <f t="shared" si="143"/>
        <v>H95R16.</v>
      </c>
      <c r="AE408" s="76" t="str">
        <f t="shared" si="146"/>
        <v>H95R16</v>
      </c>
      <c r="AF408" s="144"/>
      <c r="AG408" s="144"/>
    </row>
    <row r="409" spans="1:33" s="2" customFormat="1" ht="350.1" customHeight="1" x14ac:dyDescent="0.2">
      <c r="A409" s="79">
        <f>IF(ISBLANK(D409),"",COUNTA($D$2:D409))</f>
        <v>320</v>
      </c>
      <c r="B409" s="80">
        <f t="shared" si="149"/>
        <v>408</v>
      </c>
      <c r="C409" s="87"/>
      <c r="D409" s="87" t="s">
        <v>712</v>
      </c>
      <c r="E409" s="92">
        <v>1801003</v>
      </c>
      <c r="F409" s="105" t="s">
        <v>368</v>
      </c>
      <c r="G409" s="105" t="s">
        <v>371</v>
      </c>
      <c r="H409" s="105" t="s">
        <v>1145</v>
      </c>
      <c r="I409" s="105" t="s">
        <v>1143</v>
      </c>
      <c r="J409" s="87" t="s">
        <v>1144</v>
      </c>
      <c r="K409" s="87">
        <v>1</v>
      </c>
      <c r="L409" s="120">
        <v>43859</v>
      </c>
      <c r="M409" s="120">
        <v>43921</v>
      </c>
      <c r="N409" s="85">
        <f t="shared" si="148"/>
        <v>8.8571428571428577</v>
      </c>
      <c r="O409" s="87" t="s">
        <v>331</v>
      </c>
      <c r="P409" s="87">
        <v>1</v>
      </c>
      <c r="Q409" s="108">
        <f t="shared" si="136"/>
        <v>100</v>
      </c>
      <c r="R409" s="90">
        <f t="shared" si="137"/>
        <v>8.8571428571428577</v>
      </c>
      <c r="S409" s="90">
        <f t="shared" si="138"/>
        <v>8.8571428571428577</v>
      </c>
      <c r="T409" s="90">
        <f t="shared" si="139"/>
        <v>8.8571428571428577</v>
      </c>
      <c r="U409" s="87" t="s">
        <v>1527</v>
      </c>
      <c r="V409" s="91" t="str">
        <f t="shared" si="140"/>
        <v>CUMPLIDA</v>
      </c>
      <c r="W409" s="91" t="str">
        <f t="shared" si="141"/>
        <v>VENCIDO</v>
      </c>
      <c r="X409" s="141" t="s">
        <v>228</v>
      </c>
      <c r="Y409" s="79" t="str">
        <f t="shared" si="133"/>
        <v>H101R16</v>
      </c>
      <c r="Z409" s="92">
        <f t="shared" si="142"/>
        <v>1</v>
      </c>
      <c r="AA409" s="92" t="str">
        <f t="shared" si="134"/>
        <v>H101R16 - 1</v>
      </c>
      <c r="AB409" s="76">
        <f t="shared" si="144"/>
        <v>5</v>
      </c>
      <c r="AC409" s="76">
        <f t="shared" si="145"/>
        <v>1</v>
      </c>
      <c r="AD409" s="76" t="str">
        <f t="shared" si="143"/>
        <v>H101R16.</v>
      </c>
      <c r="AE409" s="76" t="str">
        <f t="shared" si="146"/>
        <v>H101R16</v>
      </c>
      <c r="AF409" s="144"/>
      <c r="AG409" s="144"/>
    </row>
    <row r="410" spans="1:33" s="2" customFormat="1" ht="350.1" customHeight="1" x14ac:dyDescent="0.2">
      <c r="A410" s="79" t="str">
        <f>IF(ISBLANK(D410),"",COUNTA($D$2:D410))</f>
        <v/>
      </c>
      <c r="B410" s="80">
        <f t="shared" si="149"/>
        <v>409</v>
      </c>
      <c r="C410" s="87"/>
      <c r="D410" s="87"/>
      <c r="E410" s="92">
        <v>1801003</v>
      </c>
      <c r="F410" s="105" t="s">
        <v>369</v>
      </c>
      <c r="G410" s="105" t="s">
        <v>371</v>
      </c>
      <c r="H410" s="105" t="s">
        <v>1983</v>
      </c>
      <c r="I410" s="105" t="s">
        <v>1984</v>
      </c>
      <c r="J410" s="87" t="s">
        <v>1985</v>
      </c>
      <c r="K410" s="87">
        <v>5</v>
      </c>
      <c r="L410" s="120">
        <v>44744</v>
      </c>
      <c r="M410" s="120">
        <v>44926</v>
      </c>
      <c r="N410" s="85">
        <f t="shared" si="148"/>
        <v>26</v>
      </c>
      <c r="O410" s="87" t="s">
        <v>1691</v>
      </c>
      <c r="P410" s="87">
        <v>5</v>
      </c>
      <c r="Q410" s="108">
        <f t="shared" si="136"/>
        <v>100</v>
      </c>
      <c r="R410" s="90">
        <f t="shared" si="137"/>
        <v>26</v>
      </c>
      <c r="S410" s="90">
        <f t="shared" si="138"/>
        <v>26</v>
      </c>
      <c r="T410" s="90">
        <f t="shared" si="139"/>
        <v>26</v>
      </c>
      <c r="U410" s="87"/>
      <c r="V410" s="91" t="str">
        <f t="shared" si="140"/>
        <v>CUMPLIDA</v>
      </c>
      <c r="W410" s="91" t="str">
        <f t="shared" si="141"/>
        <v/>
      </c>
      <c r="X410" s="141" t="s">
        <v>228</v>
      </c>
      <c r="Y410" s="79" t="str">
        <f t="shared" si="133"/>
        <v>H101R16</v>
      </c>
      <c r="Z410" s="92">
        <f t="shared" si="142"/>
        <v>2</v>
      </c>
      <c r="AA410" s="92" t="str">
        <f t="shared" si="134"/>
        <v>H101R16 - 2</v>
      </c>
      <c r="AB410" s="76">
        <f t="shared" si="144"/>
        <v>5</v>
      </c>
      <c r="AC410" s="76">
        <f t="shared" si="145"/>
        <v>1</v>
      </c>
      <c r="AD410" s="76" t="str">
        <f t="shared" si="143"/>
        <v>H101R16.</v>
      </c>
      <c r="AE410" s="76" t="str">
        <f t="shared" si="146"/>
        <v>H101R16</v>
      </c>
      <c r="AF410" s="144"/>
      <c r="AG410" s="144"/>
    </row>
    <row r="411" spans="1:33" s="2" customFormat="1" ht="350.1" customHeight="1" x14ac:dyDescent="0.2">
      <c r="A411" s="79" t="str">
        <f>IF(ISBLANK(D411),"",COUNTA($D$2:D411))</f>
        <v/>
      </c>
      <c r="B411" s="80">
        <f t="shared" si="149"/>
        <v>410</v>
      </c>
      <c r="C411" s="87"/>
      <c r="D411" s="87"/>
      <c r="E411" s="92">
        <v>1801003</v>
      </c>
      <c r="F411" s="105" t="s">
        <v>556</v>
      </c>
      <c r="G411" s="105" t="s">
        <v>371</v>
      </c>
      <c r="H411" s="105" t="s">
        <v>558</v>
      </c>
      <c r="I411" s="105" t="s">
        <v>557</v>
      </c>
      <c r="J411" s="87" t="s">
        <v>370</v>
      </c>
      <c r="K411" s="87">
        <v>3</v>
      </c>
      <c r="L411" s="120">
        <v>43050</v>
      </c>
      <c r="M411" s="120">
        <v>43342</v>
      </c>
      <c r="N411" s="85">
        <f t="shared" si="148"/>
        <v>41.714285714285715</v>
      </c>
      <c r="O411" s="87" t="s">
        <v>1696</v>
      </c>
      <c r="P411" s="87">
        <v>0</v>
      </c>
      <c r="Q411" s="108">
        <f t="shared" si="136"/>
        <v>0</v>
      </c>
      <c r="R411" s="90">
        <f t="shared" si="137"/>
        <v>0</v>
      </c>
      <c r="S411" s="90">
        <f t="shared" si="138"/>
        <v>0</v>
      </c>
      <c r="T411" s="90">
        <f t="shared" si="139"/>
        <v>41.714285714285715</v>
      </c>
      <c r="U411" s="87" t="s">
        <v>1527</v>
      </c>
      <c r="V411" s="91" t="str">
        <f t="shared" si="140"/>
        <v>VENCIDA</v>
      </c>
      <c r="W411" s="91" t="str">
        <f t="shared" si="141"/>
        <v/>
      </c>
      <c r="X411" s="141" t="s">
        <v>228</v>
      </c>
      <c r="Y411" s="79" t="str">
        <f t="shared" si="133"/>
        <v>H101R16</v>
      </c>
      <c r="Z411" s="92">
        <f t="shared" si="142"/>
        <v>3</v>
      </c>
      <c r="AA411" s="92" t="str">
        <f t="shared" si="134"/>
        <v>H101R16 - 3</v>
      </c>
      <c r="AB411" s="76">
        <f t="shared" si="144"/>
        <v>1</v>
      </c>
      <c r="AC411" s="76">
        <f t="shared" si="145"/>
        <v>1</v>
      </c>
      <c r="AD411" s="76" t="str">
        <f t="shared" si="143"/>
        <v>H101R16.</v>
      </c>
      <c r="AE411" s="76" t="str">
        <f t="shared" si="146"/>
        <v>H101R16</v>
      </c>
      <c r="AF411" s="144"/>
      <c r="AG411" s="144"/>
    </row>
    <row r="412" spans="1:33" s="2" customFormat="1" ht="350.1" customHeight="1" x14ac:dyDescent="0.2">
      <c r="A412" s="79">
        <f>IF(ISBLANK(D412),"",COUNTA($D$2:D412))</f>
        <v>321</v>
      </c>
      <c r="B412" s="80">
        <f t="shared" si="149"/>
        <v>411</v>
      </c>
      <c r="C412" s="87"/>
      <c r="D412" s="87" t="s">
        <v>711</v>
      </c>
      <c r="E412" s="92">
        <v>1801003</v>
      </c>
      <c r="F412" s="105" t="s">
        <v>481</v>
      </c>
      <c r="G412" s="105" t="s">
        <v>339</v>
      </c>
      <c r="H412" s="105" t="s">
        <v>480</v>
      </c>
      <c r="I412" s="105" t="s">
        <v>333</v>
      </c>
      <c r="J412" s="87" t="s">
        <v>319</v>
      </c>
      <c r="K412" s="87">
        <v>3</v>
      </c>
      <c r="L412" s="120">
        <v>43040</v>
      </c>
      <c r="M412" s="120">
        <v>43403</v>
      </c>
      <c r="N412" s="85">
        <f t="shared" si="148"/>
        <v>51.857142857142854</v>
      </c>
      <c r="O412" s="87" t="s">
        <v>1707</v>
      </c>
      <c r="P412" s="87">
        <v>3</v>
      </c>
      <c r="Q412" s="108">
        <f t="shared" si="136"/>
        <v>100</v>
      </c>
      <c r="R412" s="90">
        <f t="shared" si="137"/>
        <v>51.857142857142854</v>
      </c>
      <c r="S412" s="90">
        <f t="shared" si="138"/>
        <v>51.857142857142854</v>
      </c>
      <c r="T412" s="90">
        <f t="shared" si="139"/>
        <v>51.857142857142854</v>
      </c>
      <c r="U412" s="87" t="s">
        <v>1527</v>
      </c>
      <c r="V412" s="91" t="str">
        <f t="shared" si="140"/>
        <v>CUMPLIDA</v>
      </c>
      <c r="W412" s="91" t="str">
        <f t="shared" si="141"/>
        <v>CUMPLIDO</v>
      </c>
      <c r="X412" s="141" t="s">
        <v>228</v>
      </c>
      <c r="Y412" s="79" t="str">
        <f t="shared" si="133"/>
        <v>H105R16</v>
      </c>
      <c r="Z412" s="92">
        <f t="shared" si="142"/>
        <v>1</v>
      </c>
      <c r="AA412" s="92" t="str">
        <f t="shared" si="134"/>
        <v>H105R16 - 1</v>
      </c>
      <c r="AB412" s="76">
        <f t="shared" si="144"/>
        <v>5</v>
      </c>
      <c r="AC412" s="76">
        <f t="shared" si="145"/>
        <v>5</v>
      </c>
      <c r="AD412" s="76" t="str">
        <f t="shared" si="143"/>
        <v>H105R16.</v>
      </c>
      <c r="AE412" s="76" t="str">
        <f t="shared" si="146"/>
        <v>H105R16</v>
      </c>
      <c r="AF412" s="144"/>
      <c r="AG412" s="144"/>
    </row>
    <row r="413" spans="1:33" s="2" customFormat="1" ht="350.1" customHeight="1" x14ac:dyDescent="0.2">
      <c r="A413" s="79" t="str">
        <f>IF(ISBLANK(D413),"",COUNTA($D$2:D413))</f>
        <v/>
      </c>
      <c r="B413" s="80">
        <f t="shared" si="149"/>
        <v>412</v>
      </c>
      <c r="C413" s="87"/>
      <c r="D413" s="87"/>
      <c r="E413" s="92">
        <v>1801003</v>
      </c>
      <c r="F413" s="105" t="s">
        <v>482</v>
      </c>
      <c r="G413" s="105" t="s">
        <v>339</v>
      </c>
      <c r="H413" s="105" t="s">
        <v>993</v>
      </c>
      <c r="I413" s="105" t="s">
        <v>672</v>
      </c>
      <c r="J413" s="87" t="s">
        <v>479</v>
      </c>
      <c r="K413" s="87">
        <v>3</v>
      </c>
      <c r="L413" s="120">
        <v>43040</v>
      </c>
      <c r="M413" s="120">
        <v>43342</v>
      </c>
      <c r="N413" s="85">
        <v>43.142857142857146</v>
      </c>
      <c r="O413" s="100" t="s">
        <v>1694</v>
      </c>
      <c r="P413" s="87">
        <v>3</v>
      </c>
      <c r="Q413" s="108">
        <f t="shared" si="136"/>
        <v>100</v>
      </c>
      <c r="R413" s="90">
        <f t="shared" si="137"/>
        <v>43.142857142857146</v>
      </c>
      <c r="S413" s="90">
        <f t="shared" si="138"/>
        <v>43.142857142857146</v>
      </c>
      <c r="T413" s="90">
        <f t="shared" si="139"/>
        <v>43.142857142857146</v>
      </c>
      <c r="U413" s="87"/>
      <c r="V413" s="91" t="str">
        <f t="shared" si="140"/>
        <v>CUMPLIDA</v>
      </c>
      <c r="W413" s="91" t="str">
        <f t="shared" si="141"/>
        <v/>
      </c>
      <c r="X413" s="141" t="s">
        <v>228</v>
      </c>
      <c r="Y413" s="79" t="str">
        <f t="shared" si="133"/>
        <v>H105R16</v>
      </c>
      <c r="Z413" s="92">
        <f t="shared" si="142"/>
        <v>2</v>
      </c>
      <c r="AA413" s="92" t="str">
        <f t="shared" si="134"/>
        <v>H105R16 - 2</v>
      </c>
      <c r="AB413" s="76">
        <f t="shared" si="144"/>
        <v>5</v>
      </c>
      <c r="AC413" s="76">
        <f t="shared" si="145"/>
        <v>5</v>
      </c>
      <c r="AD413" s="76" t="str">
        <f t="shared" si="143"/>
        <v>H105R16.</v>
      </c>
      <c r="AE413" s="76" t="str">
        <f t="shared" si="146"/>
        <v>H105R16</v>
      </c>
      <c r="AF413" s="144"/>
      <c r="AG413" s="144"/>
    </row>
    <row r="414" spans="1:33" s="2" customFormat="1" ht="350.1" customHeight="1" x14ac:dyDescent="0.2">
      <c r="A414" s="79">
        <f>IF(ISBLANK(D414),"",COUNTA($D$2:D414))</f>
        <v>322</v>
      </c>
      <c r="B414" s="80">
        <f t="shared" si="149"/>
        <v>413</v>
      </c>
      <c r="C414" s="87"/>
      <c r="D414" s="87" t="s">
        <v>711</v>
      </c>
      <c r="E414" s="92">
        <v>1801003</v>
      </c>
      <c r="F414" s="105" t="s">
        <v>337</v>
      </c>
      <c r="G414" s="105" t="s">
        <v>338</v>
      </c>
      <c r="H414" s="105" t="s">
        <v>334</v>
      </c>
      <c r="I414" s="105" t="s">
        <v>335</v>
      </c>
      <c r="J414" s="87" t="s">
        <v>336</v>
      </c>
      <c r="K414" s="87">
        <v>1</v>
      </c>
      <c r="L414" s="120">
        <v>43101</v>
      </c>
      <c r="M414" s="120">
        <v>43189</v>
      </c>
      <c r="N414" s="85">
        <f t="shared" si="148"/>
        <v>12.571428571428571</v>
      </c>
      <c r="O414" s="87" t="s">
        <v>331</v>
      </c>
      <c r="P414" s="87">
        <v>1</v>
      </c>
      <c r="Q414" s="108">
        <f t="shared" si="136"/>
        <v>100</v>
      </c>
      <c r="R414" s="90">
        <f t="shared" si="137"/>
        <v>12.571428571428571</v>
      </c>
      <c r="S414" s="90">
        <f t="shared" si="138"/>
        <v>12.571428571428571</v>
      </c>
      <c r="T414" s="90">
        <f t="shared" si="139"/>
        <v>12.571428571428571</v>
      </c>
      <c r="U414" s="87" t="s">
        <v>1527</v>
      </c>
      <c r="V414" s="91" t="str">
        <f t="shared" si="140"/>
        <v>CUMPLIDA</v>
      </c>
      <c r="W414" s="91" t="str">
        <f t="shared" si="141"/>
        <v>CUMPLIDO</v>
      </c>
      <c r="X414" s="141" t="s">
        <v>228</v>
      </c>
      <c r="Y414" s="79" t="str">
        <f t="shared" si="133"/>
        <v>H106R16</v>
      </c>
      <c r="Z414" s="92">
        <f t="shared" si="142"/>
        <v>1</v>
      </c>
      <c r="AA414" s="92" t="str">
        <f t="shared" si="134"/>
        <v>H106R16 - 1</v>
      </c>
      <c r="AB414" s="76">
        <f t="shared" si="144"/>
        <v>5</v>
      </c>
      <c r="AC414" s="76">
        <f t="shared" si="145"/>
        <v>5</v>
      </c>
      <c r="AD414" s="76" t="str">
        <f t="shared" si="143"/>
        <v>H106R16.</v>
      </c>
      <c r="AE414" s="76" t="str">
        <f t="shared" si="146"/>
        <v>H106R16</v>
      </c>
      <c r="AF414" s="144"/>
      <c r="AG414" s="144"/>
    </row>
    <row r="415" spans="1:33" s="2" customFormat="1" ht="350.1" customHeight="1" x14ac:dyDescent="0.2">
      <c r="A415" s="79">
        <f>IF(ISBLANK(D415),"",COUNTA($D$2:D415))</f>
        <v>323</v>
      </c>
      <c r="B415" s="80">
        <f t="shared" si="149"/>
        <v>414</v>
      </c>
      <c r="C415" s="87"/>
      <c r="D415" s="87" t="s">
        <v>711</v>
      </c>
      <c r="E415" s="92">
        <v>1802002</v>
      </c>
      <c r="F415" s="105" t="s">
        <v>731</v>
      </c>
      <c r="G415" s="105" t="s">
        <v>220</v>
      </c>
      <c r="H415" s="105" t="s">
        <v>704</v>
      </c>
      <c r="I415" s="105" t="s">
        <v>703</v>
      </c>
      <c r="J415" s="87" t="s">
        <v>9</v>
      </c>
      <c r="K415" s="87">
        <v>1</v>
      </c>
      <c r="L415" s="120">
        <v>43040</v>
      </c>
      <c r="M415" s="120">
        <v>43099</v>
      </c>
      <c r="N415" s="85">
        <f t="shared" ref="N415:N416" si="150">(+M415-L415)/7</f>
        <v>8.4285714285714288</v>
      </c>
      <c r="O415" s="87" t="s">
        <v>331</v>
      </c>
      <c r="P415" s="87">
        <v>0.99</v>
      </c>
      <c r="Q415" s="108">
        <f t="shared" si="136"/>
        <v>99</v>
      </c>
      <c r="R415" s="90">
        <f t="shared" si="137"/>
        <v>8.3442857142857143</v>
      </c>
      <c r="S415" s="90">
        <f t="shared" si="138"/>
        <v>8.3442857142857143</v>
      </c>
      <c r="T415" s="90">
        <f t="shared" si="139"/>
        <v>8.4285714285714288</v>
      </c>
      <c r="U415" s="87" t="s">
        <v>1527</v>
      </c>
      <c r="V415" s="91" t="str">
        <f t="shared" si="140"/>
        <v>VENCIDA</v>
      </c>
      <c r="W415" s="91" t="str">
        <f t="shared" si="141"/>
        <v>VENCIDO</v>
      </c>
      <c r="X415" s="141" t="s">
        <v>228</v>
      </c>
      <c r="Y415" s="79" t="str">
        <f t="shared" si="133"/>
        <v>H116R16</v>
      </c>
      <c r="Z415" s="92">
        <f t="shared" si="142"/>
        <v>1</v>
      </c>
      <c r="AA415" s="92" t="str">
        <f t="shared" si="134"/>
        <v>H116R16 - 1</v>
      </c>
      <c r="AB415" s="76">
        <f t="shared" si="144"/>
        <v>1</v>
      </c>
      <c r="AC415" s="76">
        <f t="shared" si="145"/>
        <v>1</v>
      </c>
      <c r="AD415" s="76" t="str">
        <f t="shared" si="143"/>
        <v>H116R16.</v>
      </c>
      <c r="AE415" s="76" t="str">
        <f t="shared" si="146"/>
        <v>H116R16</v>
      </c>
      <c r="AF415" s="144"/>
      <c r="AG415" s="144"/>
    </row>
    <row r="416" spans="1:33" s="2" customFormat="1" ht="350.1" customHeight="1" x14ac:dyDescent="0.2">
      <c r="A416" s="79">
        <f>IF(ISBLANK(D416),"",COUNTA($D$2:D416))</f>
        <v>324</v>
      </c>
      <c r="B416" s="80">
        <f t="shared" si="149"/>
        <v>415</v>
      </c>
      <c r="C416" s="87"/>
      <c r="D416" s="87" t="s">
        <v>711</v>
      </c>
      <c r="E416" s="92">
        <v>1406100</v>
      </c>
      <c r="F416" s="105" t="s">
        <v>730</v>
      </c>
      <c r="G416" s="105" t="s">
        <v>221</v>
      </c>
      <c r="H416" s="105" t="s">
        <v>443</v>
      </c>
      <c r="I416" s="105" t="s">
        <v>444</v>
      </c>
      <c r="J416" s="87" t="s">
        <v>9</v>
      </c>
      <c r="K416" s="87">
        <v>1</v>
      </c>
      <c r="L416" s="120">
        <v>43040</v>
      </c>
      <c r="M416" s="120">
        <v>43221</v>
      </c>
      <c r="N416" s="85">
        <f t="shared" si="150"/>
        <v>25.857142857142858</v>
      </c>
      <c r="O416" s="87" t="s">
        <v>439</v>
      </c>
      <c r="P416" s="87">
        <v>1</v>
      </c>
      <c r="Q416" s="108">
        <f t="shared" si="136"/>
        <v>100</v>
      </c>
      <c r="R416" s="90">
        <f t="shared" si="137"/>
        <v>25.857142857142858</v>
      </c>
      <c r="S416" s="90">
        <f t="shared" si="138"/>
        <v>25.857142857142858</v>
      </c>
      <c r="T416" s="90">
        <f t="shared" si="139"/>
        <v>25.857142857142858</v>
      </c>
      <c r="U416" s="87"/>
      <c r="V416" s="91" t="str">
        <f t="shared" si="140"/>
        <v>CUMPLIDA</v>
      </c>
      <c r="W416" s="91" t="str">
        <f t="shared" si="141"/>
        <v>CUMPLIDO</v>
      </c>
      <c r="X416" s="141" t="s">
        <v>228</v>
      </c>
      <c r="Y416" s="79" t="str">
        <f t="shared" si="133"/>
        <v>H117R16</v>
      </c>
      <c r="Z416" s="92">
        <f t="shared" si="142"/>
        <v>1</v>
      </c>
      <c r="AA416" s="92" t="str">
        <f t="shared" si="134"/>
        <v>H117R16 - 1</v>
      </c>
      <c r="AB416" s="76">
        <f t="shared" si="144"/>
        <v>5</v>
      </c>
      <c r="AC416" s="76">
        <f t="shared" si="145"/>
        <v>5</v>
      </c>
      <c r="AD416" s="76" t="str">
        <f t="shared" si="143"/>
        <v>H117R16.</v>
      </c>
      <c r="AE416" s="76" t="str">
        <f t="shared" si="146"/>
        <v>H117R16</v>
      </c>
      <c r="AF416" s="144"/>
      <c r="AG416" s="144"/>
    </row>
    <row r="417" spans="1:33" s="2" customFormat="1" ht="350.1" customHeight="1" x14ac:dyDescent="0.2">
      <c r="A417" s="79">
        <f>IF(ISBLANK(D417),"",COUNTA($D$2:D417))</f>
        <v>325</v>
      </c>
      <c r="B417" s="80">
        <f t="shared" si="149"/>
        <v>416</v>
      </c>
      <c r="C417" s="87"/>
      <c r="D417" s="87" t="s">
        <v>711</v>
      </c>
      <c r="E417" s="92">
        <v>1406100</v>
      </c>
      <c r="F417" s="105" t="s">
        <v>732</v>
      </c>
      <c r="G417" s="105" t="s">
        <v>222</v>
      </c>
      <c r="H417" s="105" t="s">
        <v>445</v>
      </c>
      <c r="I417" s="105" t="s">
        <v>446</v>
      </c>
      <c r="J417" s="87" t="s">
        <v>9</v>
      </c>
      <c r="K417" s="87">
        <v>1</v>
      </c>
      <c r="L417" s="120">
        <v>43040</v>
      </c>
      <c r="M417" s="120">
        <v>43250</v>
      </c>
      <c r="N417" s="85">
        <f t="shared" si="148"/>
        <v>30</v>
      </c>
      <c r="O417" s="87" t="s">
        <v>439</v>
      </c>
      <c r="P417" s="87">
        <v>1</v>
      </c>
      <c r="Q417" s="108">
        <f t="shared" si="136"/>
        <v>100</v>
      </c>
      <c r="R417" s="90">
        <f t="shared" si="137"/>
        <v>30</v>
      </c>
      <c r="S417" s="90">
        <f t="shared" si="138"/>
        <v>30</v>
      </c>
      <c r="T417" s="90">
        <f t="shared" si="139"/>
        <v>30</v>
      </c>
      <c r="U417" s="87"/>
      <c r="V417" s="91" t="str">
        <f t="shared" si="140"/>
        <v>CUMPLIDA</v>
      </c>
      <c r="W417" s="91" t="str">
        <f t="shared" si="141"/>
        <v>CUMPLIDO</v>
      </c>
      <c r="X417" s="141" t="s">
        <v>228</v>
      </c>
      <c r="Y417" s="79" t="str">
        <f t="shared" si="133"/>
        <v>H119R16</v>
      </c>
      <c r="Z417" s="92">
        <f t="shared" si="142"/>
        <v>1</v>
      </c>
      <c r="AA417" s="92" t="str">
        <f t="shared" si="134"/>
        <v>H119R16 - 1</v>
      </c>
      <c r="AB417" s="76">
        <f t="shared" si="144"/>
        <v>5</v>
      </c>
      <c r="AC417" s="76">
        <f t="shared" si="145"/>
        <v>5</v>
      </c>
      <c r="AD417" s="76" t="str">
        <f t="shared" si="143"/>
        <v>H119R16.</v>
      </c>
      <c r="AE417" s="76" t="str">
        <f t="shared" si="146"/>
        <v>H119R16</v>
      </c>
      <c r="AF417" s="144"/>
      <c r="AG417" s="144"/>
    </row>
    <row r="418" spans="1:33" s="2" customFormat="1" ht="350.1" customHeight="1" x14ac:dyDescent="0.2">
      <c r="A418" s="79">
        <f>IF(ISBLANK(D418),"",COUNTA($D$2:D418))</f>
        <v>326</v>
      </c>
      <c r="B418" s="80">
        <f t="shared" si="149"/>
        <v>417</v>
      </c>
      <c r="C418" s="87"/>
      <c r="D418" s="87" t="s">
        <v>711</v>
      </c>
      <c r="E418" s="92">
        <v>1101001</v>
      </c>
      <c r="F418" s="105" t="s">
        <v>733</v>
      </c>
      <c r="G418" s="105" t="s">
        <v>223</v>
      </c>
      <c r="H418" s="105" t="s">
        <v>447</v>
      </c>
      <c r="I418" s="105" t="s">
        <v>448</v>
      </c>
      <c r="J418" s="87" t="s">
        <v>449</v>
      </c>
      <c r="K418" s="87">
        <v>2</v>
      </c>
      <c r="L418" s="120">
        <v>43040</v>
      </c>
      <c r="M418" s="120">
        <v>43250</v>
      </c>
      <c r="N418" s="85">
        <f t="shared" si="148"/>
        <v>30</v>
      </c>
      <c r="O418" s="87" t="s">
        <v>439</v>
      </c>
      <c r="P418" s="87">
        <v>2</v>
      </c>
      <c r="Q418" s="108">
        <f t="shared" si="136"/>
        <v>100</v>
      </c>
      <c r="R418" s="90">
        <f t="shared" si="137"/>
        <v>30</v>
      </c>
      <c r="S418" s="90">
        <f t="shared" si="138"/>
        <v>30</v>
      </c>
      <c r="T418" s="90">
        <f t="shared" si="139"/>
        <v>30</v>
      </c>
      <c r="U418" s="87"/>
      <c r="V418" s="91" t="str">
        <f t="shared" si="140"/>
        <v>CUMPLIDA</v>
      </c>
      <c r="W418" s="91" t="str">
        <f t="shared" si="141"/>
        <v>CUMPLIDO</v>
      </c>
      <c r="X418" s="141" t="s">
        <v>228</v>
      </c>
      <c r="Y418" s="79" t="str">
        <f t="shared" si="133"/>
        <v>H121R16</v>
      </c>
      <c r="Z418" s="92">
        <f t="shared" si="142"/>
        <v>1</v>
      </c>
      <c r="AA418" s="92" t="str">
        <f t="shared" si="134"/>
        <v>H121R16 - 1</v>
      </c>
      <c r="AB418" s="76">
        <f t="shared" si="144"/>
        <v>5</v>
      </c>
      <c r="AC418" s="76">
        <f t="shared" si="145"/>
        <v>5</v>
      </c>
      <c r="AD418" s="76" t="str">
        <f t="shared" si="143"/>
        <v>H121R16.</v>
      </c>
      <c r="AE418" s="76" t="str">
        <f t="shared" si="146"/>
        <v>H121R16</v>
      </c>
      <c r="AF418" s="144"/>
      <c r="AG418" s="144"/>
    </row>
    <row r="419" spans="1:33" s="2" customFormat="1" ht="350.1" customHeight="1" x14ac:dyDescent="0.2">
      <c r="A419" s="79">
        <f>IF(ISBLANK(D419),"",COUNTA($D$2:D419))</f>
        <v>327</v>
      </c>
      <c r="B419" s="80">
        <f t="shared" si="149"/>
        <v>418</v>
      </c>
      <c r="C419" s="87"/>
      <c r="D419" s="87" t="s">
        <v>712</v>
      </c>
      <c r="E419" s="92">
        <v>1405004</v>
      </c>
      <c r="F419" s="105" t="s">
        <v>734</v>
      </c>
      <c r="G419" s="105" t="s">
        <v>224</v>
      </c>
      <c r="H419" s="105" t="s">
        <v>450</v>
      </c>
      <c r="I419" s="105" t="s">
        <v>451</v>
      </c>
      <c r="J419" s="87" t="s">
        <v>18</v>
      </c>
      <c r="K419" s="87">
        <v>3</v>
      </c>
      <c r="L419" s="120">
        <v>43040</v>
      </c>
      <c r="M419" s="120">
        <v>43342</v>
      </c>
      <c r="N419" s="85">
        <f t="shared" si="148"/>
        <v>43.142857142857146</v>
      </c>
      <c r="O419" s="87" t="s">
        <v>439</v>
      </c>
      <c r="P419" s="87">
        <v>3</v>
      </c>
      <c r="Q419" s="108">
        <f t="shared" si="136"/>
        <v>100</v>
      </c>
      <c r="R419" s="90">
        <f t="shared" si="137"/>
        <v>43.142857142857146</v>
      </c>
      <c r="S419" s="90">
        <f t="shared" si="138"/>
        <v>43.142857142857146</v>
      </c>
      <c r="T419" s="90">
        <f t="shared" si="139"/>
        <v>43.142857142857146</v>
      </c>
      <c r="U419" s="87"/>
      <c r="V419" s="91" t="str">
        <f t="shared" si="140"/>
        <v>CUMPLIDA</v>
      </c>
      <c r="W419" s="91" t="str">
        <f t="shared" si="141"/>
        <v>CUMPLIDO</v>
      </c>
      <c r="X419" s="141" t="s">
        <v>228</v>
      </c>
      <c r="Y419" s="79" t="str">
        <f t="shared" si="133"/>
        <v>H123R16</v>
      </c>
      <c r="Z419" s="92">
        <f t="shared" si="142"/>
        <v>1</v>
      </c>
      <c r="AA419" s="92" t="str">
        <f t="shared" si="134"/>
        <v>H123R16 - 1</v>
      </c>
      <c r="AB419" s="76">
        <f t="shared" si="144"/>
        <v>5</v>
      </c>
      <c r="AC419" s="76">
        <f t="shared" si="145"/>
        <v>5</v>
      </c>
      <c r="AD419" s="76" t="str">
        <f t="shared" si="143"/>
        <v>H123R16.</v>
      </c>
      <c r="AE419" s="76" t="str">
        <f t="shared" si="146"/>
        <v>H123R16</v>
      </c>
      <c r="AF419" s="144"/>
      <c r="AG419" s="144"/>
    </row>
    <row r="420" spans="1:33" s="2" customFormat="1" ht="350.1" customHeight="1" x14ac:dyDescent="0.2">
      <c r="A420" s="79">
        <f>IF(ISBLANK(D420),"",COUNTA($D$2:D420))</f>
        <v>328</v>
      </c>
      <c r="B420" s="80">
        <f t="shared" si="149"/>
        <v>419</v>
      </c>
      <c r="C420" s="87"/>
      <c r="D420" s="87" t="s">
        <v>711</v>
      </c>
      <c r="E420" s="92">
        <v>1405004</v>
      </c>
      <c r="F420" s="105" t="s">
        <v>455</v>
      </c>
      <c r="G420" s="105" t="s">
        <v>225</v>
      </c>
      <c r="H420" s="105" t="s">
        <v>452</v>
      </c>
      <c r="I420" s="105" t="s">
        <v>453</v>
      </c>
      <c r="J420" s="87" t="s">
        <v>454</v>
      </c>
      <c r="K420" s="87">
        <v>10</v>
      </c>
      <c r="L420" s="120">
        <v>43040</v>
      </c>
      <c r="M420" s="120">
        <v>43388</v>
      </c>
      <c r="N420" s="85">
        <f t="shared" si="148"/>
        <v>49.714285714285715</v>
      </c>
      <c r="O420" s="87" t="s">
        <v>439</v>
      </c>
      <c r="P420" s="87">
        <v>10</v>
      </c>
      <c r="Q420" s="108">
        <f t="shared" si="136"/>
        <v>100</v>
      </c>
      <c r="R420" s="90">
        <f t="shared" si="137"/>
        <v>49.714285714285715</v>
      </c>
      <c r="S420" s="90">
        <f t="shared" si="138"/>
        <v>49.714285714285715</v>
      </c>
      <c r="T420" s="90">
        <f t="shared" si="139"/>
        <v>49.714285714285715</v>
      </c>
      <c r="U420" s="87"/>
      <c r="V420" s="91" t="str">
        <f t="shared" si="140"/>
        <v>CUMPLIDA</v>
      </c>
      <c r="W420" s="91" t="str">
        <f t="shared" si="141"/>
        <v>CUMPLIDO</v>
      </c>
      <c r="X420" s="141" t="s">
        <v>228</v>
      </c>
      <c r="Y420" s="79" t="str">
        <f t="shared" si="133"/>
        <v>H124R16</v>
      </c>
      <c r="Z420" s="92">
        <f t="shared" si="142"/>
        <v>1</v>
      </c>
      <c r="AA420" s="92" t="str">
        <f t="shared" si="134"/>
        <v>H124R16 - 1</v>
      </c>
      <c r="AB420" s="76">
        <f t="shared" si="144"/>
        <v>5</v>
      </c>
      <c r="AC420" s="76">
        <f t="shared" si="145"/>
        <v>5</v>
      </c>
      <c r="AD420" s="76" t="str">
        <f t="shared" si="143"/>
        <v>H124R16.Utilización</v>
      </c>
      <c r="AE420" s="76" t="str">
        <f t="shared" si="146"/>
        <v>H124R16</v>
      </c>
      <c r="AF420" s="144"/>
      <c r="AG420" s="144"/>
    </row>
    <row r="421" spans="1:33" s="2" customFormat="1" ht="350.1" customHeight="1" x14ac:dyDescent="0.2">
      <c r="A421" s="79">
        <f>IF(ISBLANK(D421),"",COUNTA($D$2:D421))</f>
        <v>329</v>
      </c>
      <c r="B421" s="80">
        <f t="shared" si="149"/>
        <v>420</v>
      </c>
      <c r="C421" s="87"/>
      <c r="D421" s="87" t="s">
        <v>711</v>
      </c>
      <c r="E421" s="87">
        <v>1103002</v>
      </c>
      <c r="F421" s="105" t="s">
        <v>134</v>
      </c>
      <c r="G421" s="105" t="s">
        <v>135</v>
      </c>
      <c r="H421" s="105" t="s">
        <v>1195</v>
      </c>
      <c r="I421" s="105" t="s">
        <v>1155</v>
      </c>
      <c r="J421" s="87" t="s">
        <v>1156</v>
      </c>
      <c r="K421" s="87">
        <v>1</v>
      </c>
      <c r="L421" s="120">
        <v>43862</v>
      </c>
      <c r="M421" s="120">
        <v>43979</v>
      </c>
      <c r="N421" s="85">
        <f t="shared" si="148"/>
        <v>16.714285714285715</v>
      </c>
      <c r="O421" s="87" t="s">
        <v>1700</v>
      </c>
      <c r="P421" s="87">
        <v>1</v>
      </c>
      <c r="Q421" s="108">
        <f t="shared" si="136"/>
        <v>100</v>
      </c>
      <c r="R421" s="90">
        <f t="shared" si="137"/>
        <v>16.714285714285715</v>
      </c>
      <c r="S421" s="90">
        <f t="shared" si="138"/>
        <v>16.714285714285715</v>
      </c>
      <c r="T421" s="90">
        <f t="shared" si="139"/>
        <v>16.714285714285715</v>
      </c>
      <c r="U421" s="87"/>
      <c r="V421" s="91" t="str">
        <f t="shared" si="140"/>
        <v>CUMPLIDA</v>
      </c>
      <c r="W421" s="91" t="str">
        <f t="shared" si="141"/>
        <v>CUMPLIDO</v>
      </c>
      <c r="X421" s="141" t="s">
        <v>149</v>
      </c>
      <c r="Y421" s="79" t="str">
        <f t="shared" si="133"/>
        <v>H1D16</v>
      </c>
      <c r="Z421" s="92">
        <f t="shared" si="142"/>
        <v>1</v>
      </c>
      <c r="AA421" s="92" t="str">
        <f t="shared" si="134"/>
        <v>H1D16 - 1</v>
      </c>
      <c r="AB421" s="76">
        <f t="shared" si="144"/>
        <v>5</v>
      </c>
      <c r="AC421" s="76">
        <f t="shared" si="145"/>
        <v>5</v>
      </c>
      <c r="AD421" s="76" t="str">
        <f t="shared" si="143"/>
        <v>H1D16.</v>
      </c>
      <c r="AE421" s="76" t="str">
        <f t="shared" si="146"/>
        <v>H1D16</v>
      </c>
      <c r="AF421" s="144"/>
      <c r="AG421" s="144"/>
    </row>
    <row r="422" spans="1:33" s="2" customFormat="1" ht="350.1" customHeight="1" x14ac:dyDescent="0.2">
      <c r="A422" s="79">
        <f>IF(ISBLANK(D422),"",COUNTA($D$2:D422))</f>
        <v>330</v>
      </c>
      <c r="B422" s="80">
        <f t="shared" si="149"/>
        <v>421</v>
      </c>
      <c r="C422" s="87"/>
      <c r="D422" s="87" t="s">
        <v>829</v>
      </c>
      <c r="E422" s="87">
        <v>1103002</v>
      </c>
      <c r="F422" s="105" t="s">
        <v>825</v>
      </c>
      <c r="G422" s="105" t="s">
        <v>539</v>
      </c>
      <c r="H422" s="105" t="s">
        <v>826</v>
      </c>
      <c r="I422" s="105" t="s">
        <v>538</v>
      </c>
      <c r="J422" s="87" t="s">
        <v>343</v>
      </c>
      <c r="K422" s="87">
        <v>1</v>
      </c>
      <c r="L422" s="120">
        <v>43040</v>
      </c>
      <c r="M422" s="120">
        <v>43099</v>
      </c>
      <c r="N422" s="85">
        <f t="shared" si="148"/>
        <v>8.4285714285714288</v>
      </c>
      <c r="O422" s="100" t="s">
        <v>1694</v>
      </c>
      <c r="P422" s="87">
        <v>1</v>
      </c>
      <c r="Q422" s="108">
        <f t="shared" si="136"/>
        <v>100</v>
      </c>
      <c r="R422" s="90">
        <f t="shared" si="137"/>
        <v>8.4285714285714288</v>
      </c>
      <c r="S422" s="90">
        <f t="shared" si="138"/>
        <v>8.4285714285714288</v>
      </c>
      <c r="T422" s="90">
        <f t="shared" si="139"/>
        <v>8.4285714285714288</v>
      </c>
      <c r="U422" s="87"/>
      <c r="V422" s="91" t="str">
        <f t="shared" si="140"/>
        <v>CUMPLIDA</v>
      </c>
      <c r="W422" s="91" t="str">
        <f t="shared" si="141"/>
        <v>CUMPLIDO</v>
      </c>
      <c r="X422" s="141" t="s">
        <v>149</v>
      </c>
      <c r="Y422" s="79" t="str">
        <f t="shared" si="133"/>
        <v>H2D16</v>
      </c>
      <c r="Z422" s="92">
        <f t="shared" si="142"/>
        <v>1</v>
      </c>
      <c r="AA422" s="92" t="str">
        <f t="shared" si="134"/>
        <v>H2D16 - 1</v>
      </c>
      <c r="AB422" s="76">
        <f t="shared" si="144"/>
        <v>5</v>
      </c>
      <c r="AC422" s="76">
        <f t="shared" si="145"/>
        <v>5</v>
      </c>
      <c r="AD422" s="76" t="str">
        <f t="shared" si="143"/>
        <v>H2D16.</v>
      </c>
      <c r="AE422" s="76" t="str">
        <f t="shared" si="146"/>
        <v>H2D16</v>
      </c>
      <c r="AF422" s="144"/>
      <c r="AG422" s="144"/>
    </row>
    <row r="423" spans="1:33" s="2" customFormat="1" ht="350.1" customHeight="1" x14ac:dyDescent="0.2">
      <c r="A423" s="79" t="str">
        <f>IF(ISBLANK(D423),"",COUNTA($D$2:D423))</f>
        <v/>
      </c>
      <c r="B423" s="80">
        <f t="shared" si="149"/>
        <v>422</v>
      </c>
      <c r="C423" s="87"/>
      <c r="D423" s="87"/>
      <c r="E423" s="87">
        <v>1103002</v>
      </c>
      <c r="F423" s="105" t="s">
        <v>827</v>
      </c>
      <c r="G423" s="105" t="s">
        <v>136</v>
      </c>
      <c r="H423" s="105" t="s">
        <v>828</v>
      </c>
      <c r="I423" s="105" t="s">
        <v>329</v>
      </c>
      <c r="J423" s="87" t="s">
        <v>330</v>
      </c>
      <c r="K423" s="87">
        <v>1</v>
      </c>
      <c r="L423" s="120">
        <v>43040</v>
      </c>
      <c r="M423" s="120">
        <v>43099</v>
      </c>
      <c r="N423" s="85">
        <f t="shared" si="148"/>
        <v>8.4285714285714288</v>
      </c>
      <c r="O423" s="87" t="s">
        <v>1697</v>
      </c>
      <c r="P423" s="87">
        <v>1</v>
      </c>
      <c r="Q423" s="108">
        <f t="shared" si="136"/>
        <v>100</v>
      </c>
      <c r="R423" s="90">
        <f t="shared" si="137"/>
        <v>8.4285714285714288</v>
      </c>
      <c r="S423" s="90">
        <f t="shared" si="138"/>
        <v>8.4285714285714288</v>
      </c>
      <c r="T423" s="90">
        <f t="shared" si="139"/>
        <v>8.4285714285714288</v>
      </c>
      <c r="U423" s="87"/>
      <c r="V423" s="91" t="str">
        <f t="shared" si="140"/>
        <v>CUMPLIDA</v>
      </c>
      <c r="W423" s="91" t="str">
        <f t="shared" si="141"/>
        <v/>
      </c>
      <c r="X423" s="141" t="s">
        <v>149</v>
      </c>
      <c r="Y423" s="79" t="str">
        <f t="shared" si="133"/>
        <v>H2D16</v>
      </c>
      <c r="Z423" s="92">
        <f t="shared" si="142"/>
        <v>2</v>
      </c>
      <c r="AA423" s="92" t="str">
        <f t="shared" si="134"/>
        <v>H2D16 - 2</v>
      </c>
      <c r="AB423" s="76">
        <f t="shared" si="144"/>
        <v>5</v>
      </c>
      <c r="AC423" s="76">
        <f t="shared" si="145"/>
        <v>5</v>
      </c>
      <c r="AD423" s="76" t="str">
        <f t="shared" si="143"/>
        <v>H2D16.</v>
      </c>
      <c r="AE423" s="76" t="str">
        <f t="shared" si="146"/>
        <v>H2D16</v>
      </c>
      <c r="AF423" s="144"/>
      <c r="AG423" s="144"/>
    </row>
    <row r="424" spans="1:33" s="2" customFormat="1" ht="350.1" customHeight="1" x14ac:dyDescent="0.2">
      <c r="A424" s="79">
        <f>IF(ISBLANK(D424),"",COUNTA($D$2:D424))</f>
        <v>331</v>
      </c>
      <c r="B424" s="80">
        <f t="shared" si="149"/>
        <v>423</v>
      </c>
      <c r="C424" s="87"/>
      <c r="D424" s="87" t="s">
        <v>829</v>
      </c>
      <c r="E424" s="87">
        <v>1103002</v>
      </c>
      <c r="F424" s="105" t="s">
        <v>540</v>
      </c>
      <c r="G424" s="105" t="s">
        <v>135</v>
      </c>
      <c r="H424" s="105" t="s">
        <v>1195</v>
      </c>
      <c r="I424" s="105" t="s">
        <v>1155</v>
      </c>
      <c r="J424" s="87" t="s">
        <v>1156</v>
      </c>
      <c r="K424" s="87">
        <v>1</v>
      </c>
      <c r="L424" s="120">
        <v>43862</v>
      </c>
      <c r="M424" s="120">
        <v>43979</v>
      </c>
      <c r="N424" s="85">
        <f t="shared" si="148"/>
        <v>16.714285714285715</v>
      </c>
      <c r="O424" s="87" t="s">
        <v>1700</v>
      </c>
      <c r="P424" s="87">
        <v>1</v>
      </c>
      <c r="Q424" s="108">
        <f t="shared" si="136"/>
        <v>100</v>
      </c>
      <c r="R424" s="90">
        <f t="shared" si="137"/>
        <v>16.714285714285715</v>
      </c>
      <c r="S424" s="90">
        <f t="shared" si="138"/>
        <v>16.714285714285715</v>
      </c>
      <c r="T424" s="90">
        <f t="shared" si="139"/>
        <v>16.714285714285715</v>
      </c>
      <c r="U424" s="87"/>
      <c r="V424" s="91" t="str">
        <f t="shared" si="140"/>
        <v>CUMPLIDA</v>
      </c>
      <c r="W424" s="91" t="str">
        <f t="shared" si="141"/>
        <v>CUMPLIDO</v>
      </c>
      <c r="X424" s="141" t="s">
        <v>149</v>
      </c>
      <c r="Y424" s="79" t="str">
        <f t="shared" si="133"/>
        <v>H3D16</v>
      </c>
      <c r="Z424" s="92">
        <f t="shared" si="142"/>
        <v>1</v>
      </c>
      <c r="AA424" s="92" t="str">
        <f t="shared" si="134"/>
        <v>H3D16 - 1</v>
      </c>
      <c r="AB424" s="76">
        <f t="shared" si="144"/>
        <v>5</v>
      </c>
      <c r="AC424" s="76">
        <f t="shared" si="145"/>
        <v>5</v>
      </c>
      <c r="AD424" s="76" t="str">
        <f t="shared" si="143"/>
        <v>H3D16.</v>
      </c>
      <c r="AE424" s="76" t="str">
        <f t="shared" si="146"/>
        <v>H3D16</v>
      </c>
      <c r="AF424" s="144"/>
      <c r="AG424" s="144"/>
    </row>
    <row r="425" spans="1:33" s="2" customFormat="1" ht="350.1" customHeight="1" x14ac:dyDescent="0.2">
      <c r="A425" s="79">
        <f>IF(ISBLANK(D425),"",COUNTA($D$2:D425))</f>
        <v>332</v>
      </c>
      <c r="B425" s="80">
        <f t="shared" si="149"/>
        <v>424</v>
      </c>
      <c r="C425" s="87"/>
      <c r="D425" s="87" t="s">
        <v>829</v>
      </c>
      <c r="E425" s="87">
        <v>1103002</v>
      </c>
      <c r="F425" s="105" t="s">
        <v>234</v>
      </c>
      <c r="G425" s="105" t="s">
        <v>137</v>
      </c>
      <c r="H425" s="105" t="s">
        <v>545</v>
      </c>
      <c r="I425" s="105" t="s">
        <v>542</v>
      </c>
      <c r="J425" s="87" t="s">
        <v>8</v>
      </c>
      <c r="K425" s="87">
        <v>1</v>
      </c>
      <c r="L425" s="120">
        <v>43115</v>
      </c>
      <c r="M425" s="120">
        <v>43159</v>
      </c>
      <c r="N425" s="85">
        <f t="shared" ref="N425:N466" si="151">(+M425-L425)/7</f>
        <v>6.2857142857142856</v>
      </c>
      <c r="O425" s="100" t="s">
        <v>1694</v>
      </c>
      <c r="P425" s="87">
        <v>1</v>
      </c>
      <c r="Q425" s="108">
        <f t="shared" si="136"/>
        <v>100</v>
      </c>
      <c r="R425" s="90">
        <f t="shared" si="137"/>
        <v>6.2857142857142856</v>
      </c>
      <c r="S425" s="90">
        <f t="shared" si="138"/>
        <v>6.2857142857142856</v>
      </c>
      <c r="T425" s="90">
        <f t="shared" si="139"/>
        <v>6.2857142857142856</v>
      </c>
      <c r="U425" s="87"/>
      <c r="V425" s="91" t="str">
        <f t="shared" si="140"/>
        <v>CUMPLIDA</v>
      </c>
      <c r="W425" s="91" t="str">
        <f t="shared" si="141"/>
        <v>CUMPLIDO</v>
      </c>
      <c r="X425" s="141" t="s">
        <v>149</v>
      </c>
      <c r="Y425" s="79" t="str">
        <f t="shared" si="133"/>
        <v>H4D16</v>
      </c>
      <c r="Z425" s="92">
        <f t="shared" si="142"/>
        <v>1</v>
      </c>
      <c r="AA425" s="92" t="str">
        <f t="shared" si="134"/>
        <v>H4D16 - 1</v>
      </c>
      <c r="AB425" s="76">
        <f t="shared" si="144"/>
        <v>5</v>
      </c>
      <c r="AC425" s="76">
        <f t="shared" si="145"/>
        <v>5</v>
      </c>
      <c r="AD425" s="76" t="str">
        <f t="shared" si="143"/>
        <v>H4D16.</v>
      </c>
      <c r="AE425" s="76" t="str">
        <f t="shared" si="146"/>
        <v>H4D16</v>
      </c>
      <c r="AF425" s="144"/>
      <c r="AG425" s="144"/>
    </row>
    <row r="426" spans="1:33" s="2" customFormat="1" ht="350.1" customHeight="1" x14ac:dyDescent="0.2">
      <c r="A426" s="79">
        <f>IF(ISBLANK(D426),"",COUNTA($D$2:D426))</f>
        <v>333</v>
      </c>
      <c r="B426" s="80">
        <f t="shared" si="149"/>
        <v>425</v>
      </c>
      <c r="C426" s="87"/>
      <c r="D426" s="87" t="s">
        <v>829</v>
      </c>
      <c r="E426" s="87">
        <v>1702011</v>
      </c>
      <c r="F426" s="105" t="s">
        <v>735</v>
      </c>
      <c r="G426" s="105" t="s">
        <v>138</v>
      </c>
      <c r="H426" s="105" t="s">
        <v>544</v>
      </c>
      <c r="I426" s="105" t="s">
        <v>543</v>
      </c>
      <c r="J426" s="87" t="s">
        <v>541</v>
      </c>
      <c r="K426" s="87">
        <v>1</v>
      </c>
      <c r="L426" s="120">
        <v>43132</v>
      </c>
      <c r="M426" s="120">
        <v>43281</v>
      </c>
      <c r="N426" s="85">
        <f t="shared" si="151"/>
        <v>21.285714285714285</v>
      </c>
      <c r="O426" s="100" t="s">
        <v>1694</v>
      </c>
      <c r="P426" s="87">
        <v>1</v>
      </c>
      <c r="Q426" s="108">
        <f t="shared" si="136"/>
        <v>100</v>
      </c>
      <c r="R426" s="90">
        <f t="shared" si="137"/>
        <v>21.285714285714285</v>
      </c>
      <c r="S426" s="90">
        <f t="shared" si="138"/>
        <v>21.285714285714285</v>
      </c>
      <c r="T426" s="90">
        <f t="shared" si="139"/>
        <v>21.285714285714285</v>
      </c>
      <c r="U426" s="87"/>
      <c r="V426" s="91" t="str">
        <f t="shared" si="140"/>
        <v>CUMPLIDA</v>
      </c>
      <c r="W426" s="91" t="str">
        <f t="shared" si="141"/>
        <v>CUMPLIDO</v>
      </c>
      <c r="X426" s="141" t="s">
        <v>149</v>
      </c>
      <c r="Y426" s="79" t="str">
        <f t="shared" si="133"/>
        <v>H5D16</v>
      </c>
      <c r="Z426" s="92">
        <f t="shared" si="142"/>
        <v>1</v>
      </c>
      <c r="AA426" s="92" t="str">
        <f t="shared" si="134"/>
        <v>H5D16 - 1</v>
      </c>
      <c r="AB426" s="76">
        <f t="shared" si="144"/>
        <v>5</v>
      </c>
      <c r="AC426" s="76">
        <f t="shared" si="145"/>
        <v>5</v>
      </c>
      <c r="AD426" s="76" t="str">
        <f t="shared" si="143"/>
        <v>H5D16.</v>
      </c>
      <c r="AE426" s="76" t="str">
        <f t="shared" si="146"/>
        <v>H5D16</v>
      </c>
      <c r="AF426" s="144"/>
      <c r="AG426" s="144"/>
    </row>
    <row r="427" spans="1:33" s="2" customFormat="1" ht="350.1" customHeight="1" x14ac:dyDescent="0.2">
      <c r="A427" s="79">
        <f>IF(ISBLANK(D427),"",COUNTA($D$2:D427))</f>
        <v>334</v>
      </c>
      <c r="B427" s="80">
        <f t="shared" si="149"/>
        <v>426</v>
      </c>
      <c r="C427" s="87"/>
      <c r="D427" s="87" t="s">
        <v>829</v>
      </c>
      <c r="E427" s="87">
        <v>1201003</v>
      </c>
      <c r="F427" s="105" t="s">
        <v>736</v>
      </c>
      <c r="G427" s="105" t="s">
        <v>301</v>
      </c>
      <c r="H427" s="105" t="s">
        <v>1647</v>
      </c>
      <c r="I427" s="105" t="s">
        <v>1648</v>
      </c>
      <c r="J427" s="87" t="s">
        <v>1586</v>
      </c>
      <c r="K427" s="87">
        <v>1</v>
      </c>
      <c r="L427" s="120">
        <v>44407</v>
      </c>
      <c r="M427" s="120">
        <v>44499</v>
      </c>
      <c r="N427" s="85">
        <f t="shared" si="151"/>
        <v>13.142857142857142</v>
      </c>
      <c r="O427" s="87" t="s">
        <v>1692</v>
      </c>
      <c r="P427" s="87">
        <v>1</v>
      </c>
      <c r="Q427" s="108">
        <f t="shared" si="136"/>
        <v>100</v>
      </c>
      <c r="R427" s="90">
        <f t="shared" si="137"/>
        <v>13.142857142857142</v>
      </c>
      <c r="S427" s="90">
        <f t="shared" si="138"/>
        <v>13.142857142857142</v>
      </c>
      <c r="T427" s="90">
        <f t="shared" si="139"/>
        <v>13.142857142857142</v>
      </c>
      <c r="U427" s="87"/>
      <c r="V427" s="91" t="str">
        <f t="shared" si="140"/>
        <v>CUMPLIDA</v>
      </c>
      <c r="W427" s="91" t="str">
        <f t="shared" si="141"/>
        <v>CUMPLIDO</v>
      </c>
      <c r="X427" s="141" t="s">
        <v>149</v>
      </c>
      <c r="Y427" s="79" t="str">
        <f t="shared" si="133"/>
        <v>H6D16</v>
      </c>
      <c r="Z427" s="92">
        <f t="shared" si="142"/>
        <v>1</v>
      </c>
      <c r="AA427" s="92" t="str">
        <f t="shared" si="134"/>
        <v>H6D16 - 1</v>
      </c>
      <c r="AB427" s="76">
        <f t="shared" si="144"/>
        <v>5</v>
      </c>
      <c r="AC427" s="76">
        <f t="shared" si="145"/>
        <v>5</v>
      </c>
      <c r="AD427" s="76" t="str">
        <f t="shared" si="143"/>
        <v>H6D16.</v>
      </c>
      <c r="AE427" s="76" t="str">
        <f t="shared" si="146"/>
        <v>H6D16</v>
      </c>
      <c r="AF427" s="144"/>
      <c r="AG427" s="144"/>
    </row>
    <row r="428" spans="1:33" s="2" customFormat="1" ht="350.1" customHeight="1" x14ac:dyDescent="0.2">
      <c r="A428" s="79">
        <f>IF(ISBLANK(D428),"",COUNTA($D$2:D428))</f>
        <v>335</v>
      </c>
      <c r="B428" s="80">
        <f t="shared" si="149"/>
        <v>427</v>
      </c>
      <c r="C428" s="87"/>
      <c r="D428" s="87" t="s">
        <v>711</v>
      </c>
      <c r="E428" s="87" t="s">
        <v>152</v>
      </c>
      <c r="F428" s="105" t="s">
        <v>235</v>
      </c>
      <c r="G428" s="105" t="s">
        <v>153</v>
      </c>
      <c r="H428" s="105" t="s">
        <v>601</v>
      </c>
      <c r="I428" s="105" t="s">
        <v>602</v>
      </c>
      <c r="J428" s="87" t="s">
        <v>600</v>
      </c>
      <c r="K428" s="87">
        <v>2</v>
      </c>
      <c r="L428" s="120">
        <v>43040</v>
      </c>
      <c r="M428" s="120">
        <v>43189</v>
      </c>
      <c r="N428" s="85">
        <f t="shared" si="151"/>
        <v>21.285714285714285</v>
      </c>
      <c r="O428" s="87" t="s">
        <v>1696</v>
      </c>
      <c r="P428" s="87">
        <v>0.66710000000000003</v>
      </c>
      <c r="Q428" s="108">
        <f t="shared" si="136"/>
        <v>33.355000000000004</v>
      </c>
      <c r="R428" s="90">
        <f t="shared" si="137"/>
        <v>7.09985</v>
      </c>
      <c r="S428" s="90">
        <f t="shared" si="138"/>
        <v>7.09985</v>
      </c>
      <c r="T428" s="90">
        <f t="shared" si="139"/>
        <v>21.285714285714285</v>
      </c>
      <c r="U428" s="87" t="s">
        <v>1527</v>
      </c>
      <c r="V428" s="91" t="str">
        <f t="shared" si="140"/>
        <v>VENCIDA</v>
      </c>
      <c r="W428" s="91" t="str">
        <f t="shared" si="141"/>
        <v>VENCIDO</v>
      </c>
      <c r="X428" s="141" t="s">
        <v>173</v>
      </c>
      <c r="Y428" s="79" t="str">
        <f t="shared" si="133"/>
        <v>H5ECP</v>
      </c>
      <c r="Z428" s="92">
        <f t="shared" si="142"/>
        <v>1</v>
      </c>
      <c r="AA428" s="92" t="str">
        <f t="shared" si="134"/>
        <v>H5ECP - 1</v>
      </c>
      <c r="AB428" s="76">
        <f t="shared" si="144"/>
        <v>1</v>
      </c>
      <c r="AC428" s="76">
        <f t="shared" si="145"/>
        <v>1</v>
      </c>
      <c r="AD428" s="76" t="str">
        <f t="shared" si="143"/>
        <v>H5ECP.</v>
      </c>
      <c r="AE428" s="76" t="str">
        <f t="shared" si="146"/>
        <v>H5ECP</v>
      </c>
      <c r="AF428" s="144"/>
      <c r="AG428" s="144"/>
    </row>
    <row r="429" spans="1:33" s="2" customFormat="1" ht="350.1" customHeight="1" x14ac:dyDescent="0.2">
      <c r="A429" s="79">
        <f>IF(ISBLANK(D429),"",COUNTA($D$2:D429))</f>
        <v>336</v>
      </c>
      <c r="B429" s="80">
        <f t="shared" si="149"/>
        <v>428</v>
      </c>
      <c r="C429" s="87"/>
      <c r="D429" s="87" t="s">
        <v>711</v>
      </c>
      <c r="E429" s="87" t="s">
        <v>152</v>
      </c>
      <c r="F429" s="105" t="s">
        <v>650</v>
      </c>
      <c r="G429" s="105" t="s">
        <v>154</v>
      </c>
      <c r="H429" s="105" t="s">
        <v>603</v>
      </c>
      <c r="I429" s="105" t="s">
        <v>604</v>
      </c>
      <c r="J429" s="87" t="s">
        <v>600</v>
      </c>
      <c r="K429" s="87">
        <v>2</v>
      </c>
      <c r="L429" s="120">
        <v>43040</v>
      </c>
      <c r="M429" s="120">
        <v>43189</v>
      </c>
      <c r="N429" s="85">
        <f t="shared" si="151"/>
        <v>21.285714285714285</v>
      </c>
      <c r="O429" s="87" t="s">
        <v>1696</v>
      </c>
      <c r="P429" s="87">
        <v>0.85699999999999998</v>
      </c>
      <c r="Q429" s="108">
        <f t="shared" si="136"/>
        <v>42.85</v>
      </c>
      <c r="R429" s="90">
        <f t="shared" si="137"/>
        <v>9.1209285714285713</v>
      </c>
      <c r="S429" s="90">
        <f t="shared" si="138"/>
        <v>9.1209285714285713</v>
      </c>
      <c r="T429" s="90">
        <f t="shared" si="139"/>
        <v>21.285714285714285</v>
      </c>
      <c r="U429" s="87"/>
      <c r="V429" s="91" t="str">
        <f t="shared" si="140"/>
        <v>VENCIDA</v>
      </c>
      <c r="W429" s="91" t="str">
        <f t="shared" si="141"/>
        <v>VENCIDO</v>
      </c>
      <c r="X429" s="141" t="s">
        <v>173</v>
      </c>
      <c r="Y429" s="79" t="str">
        <f t="shared" si="133"/>
        <v>H6ECP</v>
      </c>
      <c r="Z429" s="92">
        <f t="shared" si="142"/>
        <v>1</v>
      </c>
      <c r="AA429" s="92" t="str">
        <f t="shared" si="134"/>
        <v>H6ECP - 1</v>
      </c>
      <c r="AB429" s="76">
        <f t="shared" si="144"/>
        <v>1</v>
      </c>
      <c r="AC429" s="76">
        <f t="shared" si="145"/>
        <v>1</v>
      </c>
      <c r="AD429" s="76" t="str">
        <f t="shared" si="143"/>
        <v>H6ECP.</v>
      </c>
      <c r="AE429" s="76" t="str">
        <f t="shared" si="146"/>
        <v>H6ECP</v>
      </c>
      <c r="AF429" s="144"/>
      <c r="AG429" s="144"/>
    </row>
    <row r="430" spans="1:33" s="2" customFormat="1" ht="350.1" customHeight="1" x14ac:dyDescent="0.2">
      <c r="A430" s="79">
        <f>IF(ISBLANK(D430),"",COUNTA($D$2:D430))</f>
        <v>337</v>
      </c>
      <c r="B430" s="80">
        <f t="shared" si="149"/>
        <v>429</v>
      </c>
      <c r="C430" s="87"/>
      <c r="D430" s="87" t="s">
        <v>711</v>
      </c>
      <c r="E430" s="87" t="s">
        <v>21</v>
      </c>
      <c r="F430" s="105" t="s">
        <v>805</v>
      </c>
      <c r="G430" s="105" t="s">
        <v>155</v>
      </c>
      <c r="H430" s="105" t="s">
        <v>807</v>
      </c>
      <c r="I430" s="105" t="s">
        <v>605</v>
      </c>
      <c r="J430" s="87" t="s">
        <v>9</v>
      </c>
      <c r="K430" s="87">
        <v>1</v>
      </c>
      <c r="L430" s="120">
        <v>43040</v>
      </c>
      <c r="M430" s="120">
        <v>43099</v>
      </c>
      <c r="N430" s="85">
        <f t="shared" si="151"/>
        <v>8.4285714285714288</v>
      </c>
      <c r="O430" s="87" t="s">
        <v>1696</v>
      </c>
      <c r="P430" s="87">
        <v>1</v>
      </c>
      <c r="Q430" s="108">
        <f t="shared" si="136"/>
        <v>100</v>
      </c>
      <c r="R430" s="90">
        <f t="shared" si="137"/>
        <v>8.4285714285714288</v>
      </c>
      <c r="S430" s="90">
        <f t="shared" si="138"/>
        <v>8.4285714285714288</v>
      </c>
      <c r="T430" s="90">
        <f t="shared" si="139"/>
        <v>8.4285714285714288</v>
      </c>
      <c r="U430" s="87"/>
      <c r="V430" s="91" t="str">
        <f t="shared" si="140"/>
        <v>CUMPLIDA</v>
      </c>
      <c r="W430" s="91" t="str">
        <f t="shared" si="141"/>
        <v>VENCIDO</v>
      </c>
      <c r="X430" s="141" t="s">
        <v>173</v>
      </c>
      <c r="Y430" s="79" t="str">
        <f t="shared" si="133"/>
        <v>H7ECP</v>
      </c>
      <c r="Z430" s="92">
        <f t="shared" si="142"/>
        <v>1</v>
      </c>
      <c r="AA430" s="92" t="str">
        <f t="shared" si="134"/>
        <v>H7ECP - 1</v>
      </c>
      <c r="AB430" s="76">
        <f t="shared" si="144"/>
        <v>5</v>
      </c>
      <c r="AC430" s="76">
        <f t="shared" si="145"/>
        <v>1</v>
      </c>
      <c r="AD430" s="76" t="str">
        <f t="shared" si="143"/>
        <v>H7ECP.</v>
      </c>
      <c r="AE430" s="76" t="str">
        <f t="shared" si="146"/>
        <v>H7ECP</v>
      </c>
      <c r="AF430" s="144"/>
      <c r="AG430" s="144"/>
    </row>
    <row r="431" spans="1:33" s="2" customFormat="1" ht="350.1" customHeight="1" x14ac:dyDescent="0.2">
      <c r="A431" s="79" t="str">
        <f>IF(ISBLANK(D431),"",COUNTA($D$2:D431))</f>
        <v/>
      </c>
      <c r="B431" s="80">
        <f t="shared" si="149"/>
        <v>430</v>
      </c>
      <c r="C431" s="87"/>
      <c r="D431" s="87"/>
      <c r="E431" s="87" t="s">
        <v>21</v>
      </c>
      <c r="F431" s="105" t="s">
        <v>853</v>
      </c>
      <c r="G431" s="105" t="s">
        <v>156</v>
      </c>
      <c r="H431" s="105" t="s">
        <v>806</v>
      </c>
      <c r="I431" s="105" t="s">
        <v>606</v>
      </c>
      <c r="J431" s="87" t="s">
        <v>8</v>
      </c>
      <c r="K431" s="87">
        <v>1</v>
      </c>
      <c r="L431" s="120">
        <v>43040</v>
      </c>
      <c r="M431" s="120">
        <v>43099</v>
      </c>
      <c r="N431" s="85">
        <f t="shared" si="151"/>
        <v>8.4285714285714288</v>
      </c>
      <c r="O431" s="87" t="s">
        <v>1696</v>
      </c>
      <c r="P431" s="87">
        <v>1</v>
      </c>
      <c r="Q431" s="108">
        <f t="shared" si="136"/>
        <v>100</v>
      </c>
      <c r="R431" s="90">
        <f t="shared" si="137"/>
        <v>8.4285714285714288</v>
      </c>
      <c r="S431" s="90">
        <f t="shared" si="138"/>
        <v>8.4285714285714288</v>
      </c>
      <c r="T431" s="90">
        <f t="shared" si="139"/>
        <v>8.4285714285714288</v>
      </c>
      <c r="U431" s="87"/>
      <c r="V431" s="91" t="str">
        <f t="shared" si="140"/>
        <v>CUMPLIDA</v>
      </c>
      <c r="W431" s="91" t="str">
        <f t="shared" si="141"/>
        <v/>
      </c>
      <c r="X431" s="141" t="s">
        <v>173</v>
      </c>
      <c r="Y431" s="79" t="str">
        <f t="shared" si="133"/>
        <v>H7ECP</v>
      </c>
      <c r="Z431" s="92">
        <f t="shared" si="142"/>
        <v>2</v>
      </c>
      <c r="AA431" s="92" t="str">
        <f t="shared" si="134"/>
        <v>H7ECP - 2</v>
      </c>
      <c r="AB431" s="76">
        <f t="shared" si="144"/>
        <v>5</v>
      </c>
      <c r="AC431" s="76">
        <f t="shared" si="145"/>
        <v>1</v>
      </c>
      <c r="AD431" s="76" t="str">
        <f t="shared" si="143"/>
        <v>H7ECP.</v>
      </c>
      <c r="AE431" s="76" t="str">
        <f t="shared" si="146"/>
        <v>H7ECP</v>
      </c>
      <c r="AF431" s="144"/>
      <c r="AG431" s="144"/>
    </row>
    <row r="432" spans="1:33" s="2" customFormat="1" ht="350.1" customHeight="1" x14ac:dyDescent="0.2">
      <c r="A432" s="79" t="str">
        <f>IF(ISBLANK(D432),"",COUNTA($D$2:D432))</f>
        <v/>
      </c>
      <c r="B432" s="80">
        <f t="shared" si="149"/>
        <v>431</v>
      </c>
      <c r="C432" s="87"/>
      <c r="D432" s="87"/>
      <c r="E432" s="87" t="s">
        <v>21</v>
      </c>
      <c r="F432" s="105" t="s">
        <v>1626</v>
      </c>
      <c r="G432" s="105" t="s">
        <v>156</v>
      </c>
      <c r="H432" s="105" t="s">
        <v>808</v>
      </c>
      <c r="I432" s="105" t="s">
        <v>607</v>
      </c>
      <c r="J432" s="87" t="s">
        <v>141</v>
      </c>
      <c r="K432" s="87">
        <v>2</v>
      </c>
      <c r="L432" s="120">
        <v>43040</v>
      </c>
      <c r="M432" s="120">
        <v>43189</v>
      </c>
      <c r="N432" s="85">
        <f t="shared" si="151"/>
        <v>21.285714285714285</v>
      </c>
      <c r="O432" s="87" t="s">
        <v>1696</v>
      </c>
      <c r="P432" s="87">
        <v>1</v>
      </c>
      <c r="Q432" s="108">
        <f t="shared" si="136"/>
        <v>50</v>
      </c>
      <c r="R432" s="90">
        <f t="shared" si="137"/>
        <v>10.642857142857142</v>
      </c>
      <c r="S432" s="90">
        <f t="shared" si="138"/>
        <v>10.642857142857142</v>
      </c>
      <c r="T432" s="90">
        <f t="shared" si="139"/>
        <v>21.285714285714285</v>
      </c>
      <c r="U432" s="87"/>
      <c r="V432" s="91" t="str">
        <f t="shared" si="140"/>
        <v>VENCIDA</v>
      </c>
      <c r="W432" s="91" t="str">
        <f t="shared" si="141"/>
        <v/>
      </c>
      <c r="X432" s="141" t="s">
        <v>173</v>
      </c>
      <c r="Y432" s="79" t="str">
        <f t="shared" si="133"/>
        <v>H7ECP</v>
      </c>
      <c r="Z432" s="92">
        <f t="shared" si="142"/>
        <v>3</v>
      </c>
      <c r="AA432" s="92" t="str">
        <f t="shared" si="134"/>
        <v>H7ECP - 3</v>
      </c>
      <c r="AB432" s="76">
        <f t="shared" si="144"/>
        <v>1</v>
      </c>
      <c r="AC432" s="76">
        <f t="shared" si="145"/>
        <v>1</v>
      </c>
      <c r="AD432" s="76" t="str">
        <f t="shared" si="143"/>
        <v>H7ECP.</v>
      </c>
      <c r="AE432" s="76" t="str">
        <f t="shared" si="146"/>
        <v>H7ECP</v>
      </c>
      <c r="AF432" s="144"/>
      <c r="AG432" s="144"/>
    </row>
    <row r="433" spans="1:33" s="2" customFormat="1" ht="350.1" customHeight="1" x14ac:dyDescent="0.2">
      <c r="A433" s="79">
        <f>IF(ISBLANK(D433),"",COUNTA($D$2:D433))</f>
        <v>338</v>
      </c>
      <c r="B433" s="80">
        <f t="shared" si="149"/>
        <v>432</v>
      </c>
      <c r="C433" s="87"/>
      <c r="D433" s="87" t="s">
        <v>711</v>
      </c>
      <c r="E433" s="87" t="s">
        <v>21</v>
      </c>
      <c r="F433" s="105" t="s">
        <v>651</v>
      </c>
      <c r="G433" s="105" t="s">
        <v>157</v>
      </c>
      <c r="H433" s="105" t="s">
        <v>608</v>
      </c>
      <c r="I433" s="105" t="s">
        <v>609</v>
      </c>
      <c r="J433" s="87" t="s">
        <v>9</v>
      </c>
      <c r="K433" s="87">
        <v>1</v>
      </c>
      <c r="L433" s="120">
        <v>43040</v>
      </c>
      <c r="M433" s="120">
        <v>43099</v>
      </c>
      <c r="N433" s="85">
        <f t="shared" si="151"/>
        <v>8.4285714285714288</v>
      </c>
      <c r="O433" s="87" t="s">
        <v>1696</v>
      </c>
      <c r="P433" s="87">
        <v>0</v>
      </c>
      <c r="Q433" s="108">
        <f t="shared" si="136"/>
        <v>0</v>
      </c>
      <c r="R433" s="90">
        <f t="shared" si="137"/>
        <v>0</v>
      </c>
      <c r="S433" s="90">
        <f t="shared" si="138"/>
        <v>0</v>
      </c>
      <c r="T433" s="90">
        <f t="shared" si="139"/>
        <v>8.4285714285714288</v>
      </c>
      <c r="U433" s="87"/>
      <c r="V433" s="91" t="str">
        <f t="shared" si="140"/>
        <v>VENCIDA</v>
      </c>
      <c r="W433" s="91" t="str">
        <f t="shared" si="141"/>
        <v>VENCIDO</v>
      </c>
      <c r="X433" s="141" t="s">
        <v>173</v>
      </c>
      <c r="Y433" s="79" t="str">
        <f t="shared" ref="Y433:Y496" si="152">AE433</f>
        <v>H8ECP</v>
      </c>
      <c r="Z433" s="92">
        <f t="shared" si="142"/>
        <v>1</v>
      </c>
      <c r="AA433" s="92" t="str">
        <f t="shared" ref="AA433:AA496" si="153">CONCATENATE(Y433," - ",Z433)</f>
        <v>H8ECP - 1</v>
      </c>
      <c r="AB433" s="76">
        <f t="shared" si="144"/>
        <v>1</v>
      </c>
      <c r="AC433" s="76">
        <f t="shared" si="145"/>
        <v>1</v>
      </c>
      <c r="AD433" s="76" t="str">
        <f t="shared" si="143"/>
        <v>H8ECP.</v>
      </c>
      <c r="AE433" s="76" t="str">
        <f t="shared" si="146"/>
        <v>H8ECP</v>
      </c>
      <c r="AF433" s="144"/>
      <c r="AG433" s="144"/>
    </row>
    <row r="434" spans="1:33" s="2" customFormat="1" ht="350.1" customHeight="1" x14ac:dyDescent="0.2">
      <c r="A434" s="79">
        <f>IF(ISBLANK(D434),"",COUNTA($D$2:D434))</f>
        <v>339</v>
      </c>
      <c r="B434" s="80">
        <f t="shared" si="149"/>
        <v>433</v>
      </c>
      <c r="C434" s="87"/>
      <c r="D434" s="87" t="s">
        <v>711</v>
      </c>
      <c r="E434" s="87" t="s">
        <v>15</v>
      </c>
      <c r="F434" s="105" t="s">
        <v>737</v>
      </c>
      <c r="G434" s="105" t="s">
        <v>158</v>
      </c>
      <c r="H434" s="105" t="s">
        <v>610</v>
      </c>
      <c r="I434" s="105" t="s">
        <v>611</v>
      </c>
      <c r="J434" s="87" t="s">
        <v>43</v>
      </c>
      <c r="K434" s="87">
        <v>3</v>
      </c>
      <c r="L434" s="120">
        <v>43040</v>
      </c>
      <c r="M434" s="120">
        <v>43342</v>
      </c>
      <c r="N434" s="85">
        <f t="shared" si="151"/>
        <v>43.142857142857146</v>
      </c>
      <c r="O434" s="87" t="s">
        <v>1696</v>
      </c>
      <c r="P434" s="87">
        <v>0</v>
      </c>
      <c r="Q434" s="108">
        <f t="shared" si="136"/>
        <v>0</v>
      </c>
      <c r="R434" s="90">
        <f t="shared" si="137"/>
        <v>0</v>
      </c>
      <c r="S434" s="90">
        <f t="shared" si="138"/>
        <v>0</v>
      </c>
      <c r="T434" s="90">
        <f t="shared" si="139"/>
        <v>43.142857142857146</v>
      </c>
      <c r="U434" s="87"/>
      <c r="V434" s="91" t="str">
        <f t="shared" si="140"/>
        <v>VENCIDA</v>
      </c>
      <c r="W434" s="91" t="str">
        <f t="shared" si="141"/>
        <v>VENCIDO</v>
      </c>
      <c r="X434" s="141" t="s">
        <v>173</v>
      </c>
      <c r="Y434" s="79" t="str">
        <f t="shared" si="152"/>
        <v>H10ECP</v>
      </c>
      <c r="Z434" s="92">
        <f t="shared" si="142"/>
        <v>1</v>
      </c>
      <c r="AA434" s="92" t="str">
        <f t="shared" si="153"/>
        <v>H10ECP - 1</v>
      </c>
      <c r="AB434" s="76">
        <f t="shared" si="144"/>
        <v>1</v>
      </c>
      <c r="AC434" s="76">
        <f t="shared" si="145"/>
        <v>1</v>
      </c>
      <c r="AD434" s="76" t="str">
        <f t="shared" si="143"/>
        <v>H10ECP.</v>
      </c>
      <c r="AE434" s="76" t="str">
        <f t="shared" si="146"/>
        <v>H10ECP</v>
      </c>
      <c r="AF434" s="144"/>
      <c r="AG434" s="144"/>
    </row>
    <row r="435" spans="1:33" s="2" customFormat="1" ht="350.1" customHeight="1" x14ac:dyDescent="0.2">
      <c r="A435" s="79">
        <f>IF(ISBLANK(D435),"",COUNTA($D$2:D435))</f>
        <v>340</v>
      </c>
      <c r="B435" s="80">
        <f t="shared" si="149"/>
        <v>434</v>
      </c>
      <c r="C435" s="87"/>
      <c r="D435" s="87" t="s">
        <v>838</v>
      </c>
      <c r="E435" s="87" t="s">
        <v>15</v>
      </c>
      <c r="F435" s="105" t="s">
        <v>516</v>
      </c>
      <c r="G435" s="105" t="s">
        <v>159</v>
      </c>
      <c r="H435" s="105" t="s">
        <v>520</v>
      </c>
      <c r="I435" s="105" t="s">
        <v>518</v>
      </c>
      <c r="J435" s="87" t="s">
        <v>519</v>
      </c>
      <c r="K435" s="87">
        <v>2</v>
      </c>
      <c r="L435" s="120">
        <v>43040</v>
      </c>
      <c r="M435" s="120">
        <v>43099</v>
      </c>
      <c r="N435" s="85">
        <f t="shared" si="151"/>
        <v>8.4285714285714288</v>
      </c>
      <c r="O435" s="100" t="s">
        <v>1694</v>
      </c>
      <c r="P435" s="87">
        <v>2</v>
      </c>
      <c r="Q435" s="108">
        <f t="shared" si="136"/>
        <v>100</v>
      </c>
      <c r="R435" s="90">
        <f t="shared" si="137"/>
        <v>8.4285714285714288</v>
      </c>
      <c r="S435" s="90">
        <f t="shared" si="138"/>
        <v>8.4285714285714288</v>
      </c>
      <c r="T435" s="90">
        <f t="shared" si="139"/>
        <v>8.4285714285714288</v>
      </c>
      <c r="U435" s="87"/>
      <c r="V435" s="91" t="str">
        <f t="shared" si="140"/>
        <v>CUMPLIDA</v>
      </c>
      <c r="W435" s="91" t="str">
        <f t="shared" si="141"/>
        <v>CUMPLIDO</v>
      </c>
      <c r="X435" s="141" t="s">
        <v>173</v>
      </c>
      <c r="Y435" s="79" t="str">
        <f t="shared" si="152"/>
        <v>H11ECP</v>
      </c>
      <c r="Z435" s="92">
        <f t="shared" si="142"/>
        <v>1</v>
      </c>
      <c r="AA435" s="92" t="str">
        <f t="shared" si="153"/>
        <v>H11ECP - 1</v>
      </c>
      <c r="AB435" s="76">
        <f t="shared" si="144"/>
        <v>5</v>
      </c>
      <c r="AC435" s="76">
        <f t="shared" si="145"/>
        <v>5</v>
      </c>
      <c r="AD435" s="76" t="str">
        <f t="shared" si="143"/>
        <v>H11ECP.</v>
      </c>
      <c r="AE435" s="76" t="str">
        <f t="shared" si="146"/>
        <v>H11ECP</v>
      </c>
      <c r="AF435" s="144"/>
      <c r="AG435" s="144"/>
    </row>
    <row r="436" spans="1:33" s="2" customFormat="1" ht="350.1" customHeight="1" x14ac:dyDescent="0.2">
      <c r="A436" s="79" t="str">
        <f>IF(ISBLANK(D436),"",COUNTA($D$2:D436))</f>
        <v/>
      </c>
      <c r="B436" s="80">
        <f t="shared" si="149"/>
        <v>435</v>
      </c>
      <c r="C436" s="87"/>
      <c r="D436" s="87"/>
      <c r="E436" s="87" t="s">
        <v>15</v>
      </c>
      <c r="F436" s="105" t="s">
        <v>517</v>
      </c>
      <c r="G436" s="105" t="s">
        <v>159</v>
      </c>
      <c r="H436" s="105" t="s">
        <v>521</v>
      </c>
      <c r="I436" s="105" t="s">
        <v>253</v>
      </c>
      <c r="J436" s="87" t="s">
        <v>548</v>
      </c>
      <c r="K436" s="92">
        <v>2</v>
      </c>
      <c r="L436" s="148">
        <v>43040</v>
      </c>
      <c r="M436" s="148">
        <v>43099</v>
      </c>
      <c r="N436" s="85">
        <f t="shared" si="151"/>
        <v>8.4285714285714288</v>
      </c>
      <c r="O436" s="87" t="s">
        <v>1689</v>
      </c>
      <c r="P436" s="87">
        <v>2</v>
      </c>
      <c r="Q436" s="108">
        <f t="shared" si="136"/>
        <v>100</v>
      </c>
      <c r="R436" s="90">
        <f t="shared" si="137"/>
        <v>8.4285714285714288</v>
      </c>
      <c r="S436" s="90">
        <f t="shared" si="138"/>
        <v>8.4285714285714288</v>
      </c>
      <c r="T436" s="90">
        <f t="shared" si="139"/>
        <v>8.4285714285714288</v>
      </c>
      <c r="U436" s="87"/>
      <c r="V436" s="91" t="str">
        <f t="shared" si="140"/>
        <v>CUMPLIDA</v>
      </c>
      <c r="W436" s="91" t="str">
        <f t="shared" si="141"/>
        <v/>
      </c>
      <c r="X436" s="141" t="s">
        <v>173</v>
      </c>
      <c r="Y436" s="79" t="str">
        <f t="shared" si="152"/>
        <v>H11ECP</v>
      </c>
      <c r="Z436" s="92">
        <f t="shared" si="142"/>
        <v>2</v>
      </c>
      <c r="AA436" s="92" t="str">
        <f t="shared" si="153"/>
        <v>H11ECP - 2</v>
      </c>
      <c r="AB436" s="76">
        <f t="shared" si="144"/>
        <v>5</v>
      </c>
      <c r="AC436" s="76">
        <f t="shared" si="145"/>
        <v>5</v>
      </c>
      <c r="AD436" s="76" t="str">
        <f t="shared" si="143"/>
        <v>H11ECP.</v>
      </c>
      <c r="AE436" s="76" t="str">
        <f t="shared" si="146"/>
        <v>H11ECP</v>
      </c>
      <c r="AF436" s="144"/>
      <c r="AG436" s="144"/>
    </row>
    <row r="437" spans="1:33" s="2" customFormat="1" ht="350.1" customHeight="1" x14ac:dyDescent="0.2">
      <c r="A437" s="79">
        <f>IF(ISBLANK(D437),"",COUNTA($D$2:D437))</f>
        <v>341</v>
      </c>
      <c r="B437" s="80">
        <f t="shared" si="149"/>
        <v>436</v>
      </c>
      <c r="C437" s="87"/>
      <c r="D437" s="87" t="s">
        <v>838</v>
      </c>
      <c r="E437" s="87" t="s">
        <v>21</v>
      </c>
      <c r="F437" s="105" t="s">
        <v>236</v>
      </c>
      <c r="G437" s="105" t="s">
        <v>160</v>
      </c>
      <c r="H437" s="105" t="s">
        <v>1195</v>
      </c>
      <c r="I437" s="105" t="s">
        <v>1155</v>
      </c>
      <c r="J437" s="87" t="s">
        <v>1156</v>
      </c>
      <c r="K437" s="87">
        <v>1</v>
      </c>
      <c r="L437" s="120">
        <v>43862</v>
      </c>
      <c r="M437" s="120">
        <v>43979</v>
      </c>
      <c r="N437" s="85">
        <f t="shared" si="151"/>
        <v>16.714285714285715</v>
      </c>
      <c r="O437" s="87" t="s">
        <v>1700</v>
      </c>
      <c r="P437" s="87">
        <v>1</v>
      </c>
      <c r="Q437" s="108">
        <f t="shared" si="136"/>
        <v>100</v>
      </c>
      <c r="R437" s="90">
        <f t="shared" si="137"/>
        <v>16.714285714285715</v>
      </c>
      <c r="S437" s="90">
        <f t="shared" si="138"/>
        <v>16.714285714285715</v>
      </c>
      <c r="T437" s="90">
        <f t="shared" si="139"/>
        <v>16.714285714285715</v>
      </c>
      <c r="U437" s="87"/>
      <c r="V437" s="91" t="str">
        <f t="shared" si="140"/>
        <v>CUMPLIDA</v>
      </c>
      <c r="W437" s="91" t="str">
        <f t="shared" si="141"/>
        <v>CUMPLIDO</v>
      </c>
      <c r="X437" s="141" t="s">
        <v>173</v>
      </c>
      <c r="Y437" s="79" t="str">
        <f t="shared" si="152"/>
        <v>H12ECP</v>
      </c>
      <c r="Z437" s="92">
        <f t="shared" si="142"/>
        <v>1</v>
      </c>
      <c r="AA437" s="92" t="str">
        <f t="shared" si="153"/>
        <v>H12ECP - 1</v>
      </c>
      <c r="AB437" s="76">
        <f t="shared" si="144"/>
        <v>5</v>
      </c>
      <c r="AC437" s="76">
        <f t="shared" si="145"/>
        <v>5</v>
      </c>
      <c r="AD437" s="76" t="str">
        <f t="shared" si="143"/>
        <v>H12ECP.</v>
      </c>
      <c r="AE437" s="76" t="str">
        <f t="shared" si="146"/>
        <v>H12ECP</v>
      </c>
      <c r="AF437" s="144"/>
      <c r="AG437" s="144"/>
    </row>
    <row r="438" spans="1:33" s="2" customFormat="1" ht="350.1" customHeight="1" x14ac:dyDescent="0.2">
      <c r="A438" s="79">
        <f>IF(ISBLANK(D438),"",COUNTA($D$2:D438))</f>
        <v>342</v>
      </c>
      <c r="B438" s="80">
        <f t="shared" si="149"/>
        <v>437</v>
      </c>
      <c r="C438" s="87"/>
      <c r="D438" s="87" t="s">
        <v>711</v>
      </c>
      <c r="E438" s="87" t="s">
        <v>25</v>
      </c>
      <c r="F438" s="105" t="s">
        <v>738</v>
      </c>
      <c r="G438" s="105" t="s">
        <v>161</v>
      </c>
      <c r="H438" s="105" t="s">
        <v>522</v>
      </c>
      <c r="I438" s="105" t="s">
        <v>523</v>
      </c>
      <c r="J438" s="87" t="s">
        <v>390</v>
      </c>
      <c r="K438" s="87">
        <v>1</v>
      </c>
      <c r="L438" s="120">
        <v>43115</v>
      </c>
      <c r="M438" s="120">
        <v>43159</v>
      </c>
      <c r="N438" s="85">
        <f t="shared" si="151"/>
        <v>6.2857142857142856</v>
      </c>
      <c r="O438" s="100" t="s">
        <v>1694</v>
      </c>
      <c r="P438" s="87">
        <v>1</v>
      </c>
      <c r="Q438" s="108">
        <f t="shared" si="136"/>
        <v>100</v>
      </c>
      <c r="R438" s="90">
        <f t="shared" si="137"/>
        <v>6.2857142857142856</v>
      </c>
      <c r="S438" s="90">
        <f t="shared" si="138"/>
        <v>6.2857142857142856</v>
      </c>
      <c r="T438" s="90">
        <f t="shared" si="139"/>
        <v>6.2857142857142856</v>
      </c>
      <c r="U438" s="87"/>
      <c r="V438" s="91" t="str">
        <f t="shared" si="140"/>
        <v>CUMPLIDA</v>
      </c>
      <c r="W438" s="91" t="str">
        <f t="shared" si="141"/>
        <v>CUMPLIDO</v>
      </c>
      <c r="X438" s="141" t="s">
        <v>173</v>
      </c>
      <c r="Y438" s="79" t="str">
        <f t="shared" si="152"/>
        <v>H13ECP</v>
      </c>
      <c r="Z438" s="92">
        <f t="shared" si="142"/>
        <v>1</v>
      </c>
      <c r="AA438" s="92" t="str">
        <f t="shared" si="153"/>
        <v>H13ECP - 1</v>
      </c>
      <c r="AB438" s="76">
        <f t="shared" si="144"/>
        <v>5</v>
      </c>
      <c r="AC438" s="76">
        <f t="shared" si="145"/>
        <v>5</v>
      </c>
      <c r="AD438" s="76" t="str">
        <f t="shared" si="143"/>
        <v>H13ECP.</v>
      </c>
      <c r="AE438" s="76" t="str">
        <f t="shared" si="146"/>
        <v>H13ECP</v>
      </c>
      <c r="AF438" s="144"/>
      <c r="AG438" s="144"/>
    </row>
    <row r="439" spans="1:33" s="2" customFormat="1" ht="350.1" customHeight="1" x14ac:dyDescent="0.2">
      <c r="A439" s="79">
        <f>IF(ISBLANK(D439),"",COUNTA($D$2:D439))</f>
        <v>343</v>
      </c>
      <c r="B439" s="80">
        <f t="shared" si="149"/>
        <v>438</v>
      </c>
      <c r="C439" s="87"/>
      <c r="D439" s="87" t="s">
        <v>829</v>
      </c>
      <c r="E439" s="87" t="s">
        <v>15</v>
      </c>
      <c r="F439" s="105" t="s">
        <v>430</v>
      </c>
      <c r="G439" s="105" t="s">
        <v>162</v>
      </c>
      <c r="H439" s="105" t="s">
        <v>431</v>
      </c>
      <c r="I439" s="105" t="s">
        <v>426</v>
      </c>
      <c r="J439" s="87" t="s">
        <v>427</v>
      </c>
      <c r="K439" s="87">
        <v>1</v>
      </c>
      <c r="L439" s="120">
        <v>43040</v>
      </c>
      <c r="M439" s="120">
        <v>43281</v>
      </c>
      <c r="N439" s="85">
        <f t="shared" si="151"/>
        <v>34.428571428571431</v>
      </c>
      <c r="O439" s="87" t="s">
        <v>1691</v>
      </c>
      <c r="P439" s="87">
        <v>1</v>
      </c>
      <c r="Q439" s="108">
        <f t="shared" si="136"/>
        <v>100</v>
      </c>
      <c r="R439" s="90">
        <f t="shared" si="137"/>
        <v>34.428571428571431</v>
      </c>
      <c r="S439" s="90">
        <f t="shared" si="138"/>
        <v>34.428571428571431</v>
      </c>
      <c r="T439" s="90">
        <f t="shared" si="139"/>
        <v>34.428571428571431</v>
      </c>
      <c r="U439" s="87"/>
      <c r="V439" s="91" t="str">
        <f t="shared" si="140"/>
        <v>CUMPLIDA</v>
      </c>
      <c r="W439" s="91" t="str">
        <f t="shared" si="141"/>
        <v>CUMPLIDO</v>
      </c>
      <c r="X439" s="141" t="s">
        <v>173</v>
      </c>
      <c r="Y439" s="79" t="str">
        <f t="shared" si="152"/>
        <v>H15ECP</v>
      </c>
      <c r="Z439" s="92">
        <f t="shared" si="142"/>
        <v>1</v>
      </c>
      <c r="AA439" s="92" t="str">
        <f t="shared" si="153"/>
        <v>H15ECP - 1</v>
      </c>
      <c r="AB439" s="76">
        <f t="shared" si="144"/>
        <v>5</v>
      </c>
      <c r="AC439" s="76">
        <f t="shared" si="145"/>
        <v>5</v>
      </c>
      <c r="AD439" s="76" t="str">
        <f t="shared" si="143"/>
        <v>H15ECP.</v>
      </c>
      <c r="AE439" s="76" t="str">
        <f t="shared" si="146"/>
        <v>H15ECP</v>
      </c>
      <c r="AF439" s="144"/>
      <c r="AG439" s="144"/>
    </row>
    <row r="440" spans="1:33" s="2" customFormat="1" ht="350.1" customHeight="1" x14ac:dyDescent="0.2">
      <c r="A440" s="79" t="str">
        <f>IF(ISBLANK(D440),"",COUNTA($D$2:D440))</f>
        <v/>
      </c>
      <c r="B440" s="80">
        <f t="shared" si="149"/>
        <v>439</v>
      </c>
      <c r="C440" s="87"/>
      <c r="D440" s="87"/>
      <c r="E440" s="87" t="s">
        <v>15</v>
      </c>
      <c r="F440" s="105" t="s">
        <v>673</v>
      </c>
      <c r="G440" s="105" t="s">
        <v>163</v>
      </c>
      <c r="H440" s="105" t="s">
        <v>432</v>
      </c>
      <c r="I440" s="105" t="s">
        <v>428</v>
      </c>
      <c r="J440" s="87" t="s">
        <v>9</v>
      </c>
      <c r="K440" s="87">
        <v>3</v>
      </c>
      <c r="L440" s="120">
        <v>43040</v>
      </c>
      <c r="M440" s="120">
        <v>43403</v>
      </c>
      <c r="N440" s="85">
        <f t="shared" si="151"/>
        <v>51.857142857142854</v>
      </c>
      <c r="O440" s="87" t="s">
        <v>1691</v>
      </c>
      <c r="P440" s="87">
        <v>3</v>
      </c>
      <c r="Q440" s="108">
        <f t="shared" si="136"/>
        <v>100</v>
      </c>
      <c r="R440" s="90">
        <f t="shared" si="137"/>
        <v>51.857142857142854</v>
      </c>
      <c r="S440" s="90">
        <f t="shared" si="138"/>
        <v>51.857142857142854</v>
      </c>
      <c r="T440" s="90">
        <f t="shared" si="139"/>
        <v>51.857142857142854</v>
      </c>
      <c r="U440" s="87"/>
      <c r="V440" s="91" t="str">
        <f t="shared" si="140"/>
        <v>CUMPLIDA</v>
      </c>
      <c r="W440" s="91" t="str">
        <f t="shared" si="141"/>
        <v/>
      </c>
      <c r="X440" s="141" t="s">
        <v>173</v>
      </c>
      <c r="Y440" s="79" t="str">
        <f t="shared" si="152"/>
        <v>H15ECP</v>
      </c>
      <c r="Z440" s="92">
        <f t="shared" si="142"/>
        <v>2</v>
      </c>
      <c r="AA440" s="92" t="str">
        <f t="shared" si="153"/>
        <v>H15ECP - 2</v>
      </c>
      <c r="AB440" s="76">
        <f t="shared" si="144"/>
        <v>5</v>
      </c>
      <c r="AC440" s="76">
        <f t="shared" si="145"/>
        <v>5</v>
      </c>
      <c r="AD440" s="76" t="str">
        <f t="shared" si="143"/>
        <v>H15ECP.</v>
      </c>
      <c r="AE440" s="76" t="str">
        <f t="shared" si="146"/>
        <v>H15ECP</v>
      </c>
      <c r="AF440" s="144"/>
      <c r="AG440" s="144"/>
    </row>
    <row r="441" spans="1:33" s="2" customFormat="1" ht="350.1" customHeight="1" x14ac:dyDescent="0.2">
      <c r="A441" s="79" t="str">
        <f>IF(ISBLANK(D441),"",COUNTA($D$2:D441))</f>
        <v/>
      </c>
      <c r="B441" s="80">
        <f t="shared" si="149"/>
        <v>440</v>
      </c>
      <c r="C441" s="87"/>
      <c r="D441" s="87"/>
      <c r="E441" s="87" t="s">
        <v>15</v>
      </c>
      <c r="F441" s="105" t="s">
        <v>1669</v>
      </c>
      <c r="G441" s="105" t="s">
        <v>40</v>
      </c>
      <c r="H441" s="105" t="s">
        <v>433</v>
      </c>
      <c r="I441" s="149" t="s">
        <v>1539</v>
      </c>
      <c r="J441" s="87" t="s">
        <v>9</v>
      </c>
      <c r="K441" s="87">
        <v>2</v>
      </c>
      <c r="L441" s="120">
        <v>43040</v>
      </c>
      <c r="M441" s="120">
        <v>43403</v>
      </c>
      <c r="N441" s="85">
        <f t="shared" si="151"/>
        <v>51.857142857142854</v>
      </c>
      <c r="O441" s="87" t="s">
        <v>1691</v>
      </c>
      <c r="P441" s="87">
        <v>2</v>
      </c>
      <c r="Q441" s="108">
        <f t="shared" si="136"/>
        <v>100</v>
      </c>
      <c r="R441" s="90">
        <f t="shared" si="137"/>
        <v>51.857142857142854</v>
      </c>
      <c r="S441" s="90">
        <f t="shared" si="138"/>
        <v>51.857142857142854</v>
      </c>
      <c r="T441" s="90">
        <f t="shared" si="139"/>
        <v>51.857142857142854</v>
      </c>
      <c r="U441" s="87"/>
      <c r="V441" s="91" t="str">
        <f t="shared" si="140"/>
        <v>CUMPLIDA</v>
      </c>
      <c r="W441" s="91" t="str">
        <f t="shared" si="141"/>
        <v/>
      </c>
      <c r="X441" s="141" t="s">
        <v>173</v>
      </c>
      <c r="Y441" s="79" t="str">
        <f t="shared" si="152"/>
        <v>H15ECP</v>
      </c>
      <c r="Z441" s="92">
        <f t="shared" si="142"/>
        <v>3</v>
      </c>
      <c r="AA441" s="92" t="str">
        <f t="shared" si="153"/>
        <v>H15ECP - 3</v>
      </c>
      <c r="AB441" s="76">
        <f t="shared" si="144"/>
        <v>5</v>
      </c>
      <c r="AC441" s="76">
        <f t="shared" si="145"/>
        <v>5</v>
      </c>
      <c r="AD441" s="76" t="str">
        <f t="shared" si="143"/>
        <v>H15ECP.</v>
      </c>
      <c r="AE441" s="76" t="str">
        <f t="shared" si="146"/>
        <v>H15ECP</v>
      </c>
      <c r="AF441" s="144"/>
      <c r="AG441" s="144"/>
    </row>
    <row r="442" spans="1:33" s="2" customFormat="1" ht="350.1" customHeight="1" x14ac:dyDescent="0.2">
      <c r="A442" s="79" t="str">
        <f>IF(ISBLANK(D442),"",COUNTA($D$2:D442))</f>
        <v/>
      </c>
      <c r="B442" s="80">
        <f t="shared" si="149"/>
        <v>441</v>
      </c>
      <c r="C442" s="87"/>
      <c r="D442" s="87"/>
      <c r="E442" s="87" t="s">
        <v>15</v>
      </c>
      <c r="F442" s="105" t="s">
        <v>434</v>
      </c>
      <c r="G442" s="105" t="s">
        <v>177</v>
      </c>
      <c r="H442" s="105" t="s">
        <v>994</v>
      </c>
      <c r="I442" s="105" t="s">
        <v>429</v>
      </c>
      <c r="J442" s="87" t="s">
        <v>9</v>
      </c>
      <c r="K442" s="87">
        <v>3</v>
      </c>
      <c r="L442" s="120">
        <v>43040</v>
      </c>
      <c r="M442" s="120">
        <v>43403</v>
      </c>
      <c r="N442" s="85">
        <f t="shared" si="151"/>
        <v>51.857142857142854</v>
      </c>
      <c r="O442" s="87" t="s">
        <v>1691</v>
      </c>
      <c r="P442" s="87">
        <v>3</v>
      </c>
      <c r="Q442" s="108">
        <f t="shared" si="136"/>
        <v>100</v>
      </c>
      <c r="R442" s="90">
        <f t="shared" si="137"/>
        <v>51.857142857142854</v>
      </c>
      <c r="S442" s="90">
        <f t="shared" si="138"/>
        <v>51.857142857142854</v>
      </c>
      <c r="T442" s="90">
        <f t="shared" si="139"/>
        <v>51.857142857142854</v>
      </c>
      <c r="U442" s="87"/>
      <c r="V442" s="91" t="str">
        <f t="shared" si="140"/>
        <v>CUMPLIDA</v>
      </c>
      <c r="W442" s="91" t="str">
        <f t="shared" si="141"/>
        <v/>
      </c>
      <c r="X442" s="141" t="s">
        <v>173</v>
      </c>
      <c r="Y442" s="79" t="str">
        <f t="shared" si="152"/>
        <v>H15ECP</v>
      </c>
      <c r="Z442" s="92">
        <f t="shared" si="142"/>
        <v>4</v>
      </c>
      <c r="AA442" s="92" t="str">
        <f t="shared" si="153"/>
        <v>H15ECP - 4</v>
      </c>
      <c r="AB442" s="76">
        <f t="shared" si="144"/>
        <v>5</v>
      </c>
      <c r="AC442" s="76">
        <f t="shared" si="145"/>
        <v>5</v>
      </c>
      <c r="AD442" s="76" t="str">
        <f t="shared" si="143"/>
        <v>H15ECP.</v>
      </c>
      <c r="AE442" s="76" t="str">
        <f t="shared" si="146"/>
        <v>H15ECP</v>
      </c>
      <c r="AF442" s="144"/>
      <c r="AG442" s="144"/>
    </row>
    <row r="443" spans="1:33" s="2" customFormat="1" ht="350.1" customHeight="1" x14ac:dyDescent="0.2">
      <c r="A443" s="79">
        <f>IF(ISBLANK(D443),"",COUNTA($D$2:D443))</f>
        <v>344</v>
      </c>
      <c r="B443" s="80">
        <f t="shared" si="149"/>
        <v>442</v>
      </c>
      <c r="C443" s="87"/>
      <c r="D443" s="87" t="s">
        <v>1260</v>
      </c>
      <c r="E443" s="87" t="s">
        <v>15</v>
      </c>
      <c r="F443" s="105" t="s">
        <v>705</v>
      </c>
      <c r="G443" s="105" t="s">
        <v>164</v>
      </c>
      <c r="H443" s="105" t="s">
        <v>526</v>
      </c>
      <c r="I443" s="105" t="s">
        <v>530</v>
      </c>
      <c r="J443" s="87" t="s">
        <v>524</v>
      </c>
      <c r="K443" s="87">
        <v>1</v>
      </c>
      <c r="L443" s="120">
        <v>43040</v>
      </c>
      <c r="M443" s="120">
        <v>43069</v>
      </c>
      <c r="N443" s="85">
        <f t="shared" si="151"/>
        <v>4.1428571428571432</v>
      </c>
      <c r="O443" s="100" t="s">
        <v>1694</v>
      </c>
      <c r="P443" s="87">
        <v>1</v>
      </c>
      <c r="Q443" s="108">
        <f t="shared" si="136"/>
        <v>100</v>
      </c>
      <c r="R443" s="90">
        <f t="shared" si="137"/>
        <v>4.1428571428571432</v>
      </c>
      <c r="S443" s="90">
        <f t="shared" si="138"/>
        <v>4.1428571428571432</v>
      </c>
      <c r="T443" s="90">
        <f t="shared" si="139"/>
        <v>4.1428571428571432</v>
      </c>
      <c r="U443" s="87"/>
      <c r="V443" s="91" t="str">
        <f t="shared" si="140"/>
        <v>CUMPLIDA</v>
      </c>
      <c r="W443" s="91" t="str">
        <f t="shared" si="141"/>
        <v>CUMPLIDO</v>
      </c>
      <c r="X443" s="141" t="s">
        <v>173</v>
      </c>
      <c r="Y443" s="79" t="str">
        <f t="shared" si="152"/>
        <v>H16ECP</v>
      </c>
      <c r="Z443" s="92">
        <f t="shared" si="142"/>
        <v>1</v>
      </c>
      <c r="AA443" s="92" t="str">
        <f t="shared" si="153"/>
        <v>H16ECP - 1</v>
      </c>
      <c r="AB443" s="76">
        <f t="shared" si="144"/>
        <v>5</v>
      </c>
      <c r="AC443" s="76">
        <f t="shared" si="145"/>
        <v>5</v>
      </c>
      <c r="AD443" s="76" t="str">
        <f t="shared" si="143"/>
        <v>H16ECP.</v>
      </c>
      <c r="AE443" s="76" t="str">
        <f t="shared" si="146"/>
        <v>H16ECP</v>
      </c>
      <c r="AF443" s="144"/>
      <c r="AG443" s="144"/>
    </row>
    <row r="444" spans="1:33" s="2" customFormat="1" ht="350.1" customHeight="1" x14ac:dyDescent="0.2">
      <c r="A444" s="79" t="str">
        <f>IF(ISBLANK(D444),"",COUNTA($D$2:D444))</f>
        <v/>
      </c>
      <c r="B444" s="80">
        <f t="shared" si="149"/>
        <v>443</v>
      </c>
      <c r="C444" s="87"/>
      <c r="D444" s="87"/>
      <c r="E444" s="87" t="s">
        <v>15</v>
      </c>
      <c r="F444" s="105" t="s">
        <v>1627</v>
      </c>
      <c r="G444" s="105" t="s">
        <v>529</v>
      </c>
      <c r="H444" s="105" t="s">
        <v>527</v>
      </c>
      <c r="I444" s="105" t="s">
        <v>528</v>
      </c>
      <c r="J444" s="142" t="s">
        <v>525</v>
      </c>
      <c r="K444" s="87">
        <v>1</v>
      </c>
      <c r="L444" s="120">
        <v>43132</v>
      </c>
      <c r="M444" s="120">
        <v>43160</v>
      </c>
      <c r="N444" s="85">
        <f t="shared" si="151"/>
        <v>4</v>
      </c>
      <c r="O444" s="100" t="s">
        <v>1694</v>
      </c>
      <c r="P444" s="87">
        <v>1</v>
      </c>
      <c r="Q444" s="108">
        <f t="shared" si="136"/>
        <v>100</v>
      </c>
      <c r="R444" s="90">
        <f t="shared" si="137"/>
        <v>4</v>
      </c>
      <c r="S444" s="90">
        <f t="shared" si="138"/>
        <v>4</v>
      </c>
      <c r="T444" s="90">
        <f t="shared" si="139"/>
        <v>4</v>
      </c>
      <c r="U444" s="87"/>
      <c r="V444" s="91" t="str">
        <f t="shared" si="140"/>
        <v>CUMPLIDA</v>
      </c>
      <c r="W444" s="91" t="str">
        <f t="shared" si="141"/>
        <v/>
      </c>
      <c r="X444" s="141" t="s">
        <v>173</v>
      </c>
      <c r="Y444" s="79" t="str">
        <f t="shared" si="152"/>
        <v>H16ECP</v>
      </c>
      <c r="Z444" s="92">
        <f t="shared" si="142"/>
        <v>2</v>
      </c>
      <c r="AA444" s="92" t="str">
        <f t="shared" si="153"/>
        <v>H16ECP - 2</v>
      </c>
      <c r="AB444" s="76">
        <f t="shared" si="144"/>
        <v>5</v>
      </c>
      <c r="AC444" s="76">
        <f t="shared" si="145"/>
        <v>5</v>
      </c>
      <c r="AD444" s="76" t="str">
        <f t="shared" si="143"/>
        <v>H16ECP.</v>
      </c>
      <c r="AE444" s="76" t="str">
        <f t="shared" si="146"/>
        <v>H16ECP</v>
      </c>
      <c r="AF444" s="144"/>
      <c r="AG444" s="144"/>
    </row>
    <row r="445" spans="1:33" s="2" customFormat="1" ht="350.1" customHeight="1" x14ac:dyDescent="0.2">
      <c r="A445" s="79" t="str">
        <f>IF(ISBLANK(D445),"",COUNTA($D$2:D445))</f>
        <v/>
      </c>
      <c r="B445" s="80">
        <f t="shared" si="149"/>
        <v>444</v>
      </c>
      <c r="C445" s="87"/>
      <c r="D445" s="87"/>
      <c r="E445" s="87" t="s">
        <v>15</v>
      </c>
      <c r="F445" s="105" t="s">
        <v>1671</v>
      </c>
      <c r="G445" s="105" t="s">
        <v>165</v>
      </c>
      <c r="H445" s="105" t="s">
        <v>623</v>
      </c>
      <c r="I445" s="105" t="s">
        <v>378</v>
      </c>
      <c r="J445" s="87" t="s">
        <v>379</v>
      </c>
      <c r="K445" s="87">
        <v>1</v>
      </c>
      <c r="L445" s="120">
        <v>43040</v>
      </c>
      <c r="M445" s="120">
        <v>43250</v>
      </c>
      <c r="N445" s="85">
        <f t="shared" si="151"/>
        <v>30</v>
      </c>
      <c r="O445" s="87" t="s">
        <v>1691</v>
      </c>
      <c r="P445" s="87">
        <v>1</v>
      </c>
      <c r="Q445" s="108">
        <f t="shared" si="136"/>
        <v>100</v>
      </c>
      <c r="R445" s="90">
        <f t="shared" si="137"/>
        <v>30</v>
      </c>
      <c r="S445" s="90">
        <f t="shared" si="138"/>
        <v>30</v>
      </c>
      <c r="T445" s="90">
        <f t="shared" si="139"/>
        <v>30</v>
      </c>
      <c r="U445" s="87"/>
      <c r="V445" s="91" t="str">
        <f t="shared" si="140"/>
        <v>CUMPLIDA</v>
      </c>
      <c r="W445" s="91" t="str">
        <f t="shared" si="141"/>
        <v/>
      </c>
      <c r="X445" s="141" t="s">
        <v>173</v>
      </c>
      <c r="Y445" s="79" t="str">
        <f t="shared" si="152"/>
        <v>H16ECP</v>
      </c>
      <c r="Z445" s="92">
        <f t="shared" si="142"/>
        <v>3</v>
      </c>
      <c r="AA445" s="92" t="str">
        <f t="shared" si="153"/>
        <v>H16ECP - 3</v>
      </c>
      <c r="AB445" s="76">
        <f t="shared" si="144"/>
        <v>5</v>
      </c>
      <c r="AC445" s="76">
        <f t="shared" si="145"/>
        <v>5</v>
      </c>
      <c r="AD445" s="76" t="str">
        <f t="shared" si="143"/>
        <v>H16ECP.</v>
      </c>
      <c r="AE445" s="76" t="str">
        <f t="shared" si="146"/>
        <v>H16ECP</v>
      </c>
      <c r="AF445" s="144"/>
      <c r="AG445" s="144"/>
    </row>
    <row r="446" spans="1:33" s="2" customFormat="1" ht="350.1" customHeight="1" x14ac:dyDescent="0.2">
      <c r="A446" s="79">
        <f>IF(ISBLANK(D446),"",COUNTA($D$2:D446))</f>
        <v>345</v>
      </c>
      <c r="B446" s="80">
        <f t="shared" si="149"/>
        <v>445</v>
      </c>
      <c r="C446" s="87"/>
      <c r="D446" s="87" t="s">
        <v>710</v>
      </c>
      <c r="E446" s="87" t="s">
        <v>24</v>
      </c>
      <c r="F446" s="105" t="s">
        <v>2390</v>
      </c>
      <c r="G446" s="105" t="s">
        <v>166</v>
      </c>
      <c r="H446" s="105" t="s">
        <v>2391</v>
      </c>
      <c r="I446" s="105" t="s">
        <v>2392</v>
      </c>
      <c r="J446" s="87" t="s">
        <v>2393</v>
      </c>
      <c r="K446" s="92">
        <v>1</v>
      </c>
      <c r="L446" s="148">
        <v>44805</v>
      </c>
      <c r="M446" s="148">
        <v>44926</v>
      </c>
      <c r="N446" s="85">
        <f t="shared" ref="N446" si="154">(+M446-L446)/7</f>
        <v>17.285714285714285</v>
      </c>
      <c r="O446" s="87" t="s">
        <v>2394</v>
      </c>
      <c r="P446" s="87">
        <v>1</v>
      </c>
      <c r="Q446" s="108">
        <f t="shared" si="136"/>
        <v>100</v>
      </c>
      <c r="R446" s="90">
        <f t="shared" si="137"/>
        <v>17.285714285714285</v>
      </c>
      <c r="S446" s="90">
        <f t="shared" si="138"/>
        <v>17.285714285714285</v>
      </c>
      <c r="T446" s="90">
        <f t="shared" si="139"/>
        <v>17.285714285714285</v>
      </c>
      <c r="U446" s="87"/>
      <c r="V446" s="91" t="str">
        <f t="shared" si="140"/>
        <v>CUMPLIDA</v>
      </c>
      <c r="W446" s="91" t="str">
        <f t="shared" si="141"/>
        <v>CUMPLIDO</v>
      </c>
      <c r="X446" s="141" t="s">
        <v>173</v>
      </c>
      <c r="Y446" s="79" t="str">
        <f t="shared" si="152"/>
        <v>H18ECP</v>
      </c>
      <c r="Z446" s="92">
        <f t="shared" si="142"/>
        <v>1</v>
      </c>
      <c r="AA446" s="92" t="str">
        <f t="shared" si="153"/>
        <v>H18ECP - 1</v>
      </c>
      <c r="AB446" s="76">
        <f t="shared" si="144"/>
        <v>5</v>
      </c>
      <c r="AC446" s="76">
        <f t="shared" si="145"/>
        <v>5</v>
      </c>
      <c r="AD446" s="76" t="str">
        <f t="shared" si="143"/>
        <v>H18ECP.</v>
      </c>
      <c r="AE446" s="76" t="str">
        <f t="shared" si="146"/>
        <v>H18ECP</v>
      </c>
      <c r="AF446" s="144"/>
      <c r="AG446" s="144"/>
    </row>
    <row r="447" spans="1:33" s="2" customFormat="1" ht="350.1" customHeight="1" x14ac:dyDescent="0.2">
      <c r="A447" s="79">
        <f>IF(ISBLANK(D447),"",COUNTA($D$2:D447))</f>
        <v>346</v>
      </c>
      <c r="B447" s="80">
        <f t="shared" si="149"/>
        <v>446</v>
      </c>
      <c r="C447" s="87"/>
      <c r="D447" s="87" t="s">
        <v>711</v>
      </c>
      <c r="E447" s="87" t="s">
        <v>167</v>
      </c>
      <c r="F447" s="105" t="s">
        <v>237</v>
      </c>
      <c r="G447" s="105" t="s">
        <v>168</v>
      </c>
      <c r="H447" s="105" t="s">
        <v>652</v>
      </c>
      <c r="I447" s="105" t="s">
        <v>653</v>
      </c>
      <c r="J447" s="87" t="s">
        <v>9</v>
      </c>
      <c r="K447" s="87">
        <v>1</v>
      </c>
      <c r="L447" s="120">
        <v>43040</v>
      </c>
      <c r="M447" s="120">
        <v>43099</v>
      </c>
      <c r="N447" s="85">
        <f t="shared" si="151"/>
        <v>8.4285714285714288</v>
      </c>
      <c r="O447" s="87" t="s">
        <v>1696</v>
      </c>
      <c r="P447" s="87">
        <v>0.5</v>
      </c>
      <c r="Q447" s="108">
        <f t="shared" si="136"/>
        <v>50</v>
      </c>
      <c r="R447" s="90">
        <f t="shared" si="137"/>
        <v>4.2142857142857144</v>
      </c>
      <c r="S447" s="90">
        <f t="shared" si="138"/>
        <v>4.2142857142857144</v>
      </c>
      <c r="T447" s="90">
        <f t="shared" si="139"/>
        <v>8.4285714285714288</v>
      </c>
      <c r="U447" s="87"/>
      <c r="V447" s="91" t="str">
        <f t="shared" si="140"/>
        <v>VENCIDA</v>
      </c>
      <c r="W447" s="91" t="str">
        <f t="shared" si="141"/>
        <v>VENCIDO</v>
      </c>
      <c r="X447" s="141" t="s">
        <v>173</v>
      </c>
      <c r="Y447" s="79" t="str">
        <f t="shared" si="152"/>
        <v>H19ECP</v>
      </c>
      <c r="Z447" s="92">
        <f t="shared" si="142"/>
        <v>1</v>
      </c>
      <c r="AA447" s="92" t="str">
        <f t="shared" si="153"/>
        <v>H19ECP - 1</v>
      </c>
      <c r="AB447" s="76">
        <f t="shared" si="144"/>
        <v>1</v>
      </c>
      <c r="AC447" s="76">
        <f t="shared" si="145"/>
        <v>1</v>
      </c>
      <c r="AD447" s="76" t="str">
        <f t="shared" si="143"/>
        <v>H19ECP.</v>
      </c>
      <c r="AE447" s="76" t="str">
        <f t="shared" si="146"/>
        <v>H19ECP</v>
      </c>
      <c r="AF447" s="144"/>
      <c r="AG447" s="144"/>
    </row>
    <row r="448" spans="1:33" s="2" customFormat="1" ht="350.1" customHeight="1" x14ac:dyDescent="0.2">
      <c r="A448" s="79">
        <f>IF(ISBLANK(D448),"",COUNTA($D$2:D448))</f>
        <v>347</v>
      </c>
      <c r="B448" s="80">
        <f t="shared" si="149"/>
        <v>447</v>
      </c>
      <c r="C448" s="87"/>
      <c r="D448" s="87" t="s">
        <v>830</v>
      </c>
      <c r="E448" s="87" t="s">
        <v>15</v>
      </c>
      <c r="F448" s="105" t="s">
        <v>238</v>
      </c>
      <c r="G448" s="105" t="s">
        <v>833</v>
      </c>
      <c r="H448" s="105" t="s">
        <v>436</v>
      </c>
      <c r="I448" s="105" t="s">
        <v>437</v>
      </c>
      <c r="J448" s="87" t="s">
        <v>9</v>
      </c>
      <c r="K448" s="87">
        <v>1</v>
      </c>
      <c r="L448" s="120">
        <v>43040</v>
      </c>
      <c r="M448" s="120">
        <v>43250</v>
      </c>
      <c r="N448" s="85">
        <f t="shared" si="151"/>
        <v>30</v>
      </c>
      <c r="O448" s="87" t="s">
        <v>1691</v>
      </c>
      <c r="P448" s="87">
        <v>1</v>
      </c>
      <c r="Q448" s="108">
        <f t="shared" si="136"/>
        <v>100</v>
      </c>
      <c r="R448" s="90">
        <f t="shared" si="137"/>
        <v>30</v>
      </c>
      <c r="S448" s="90">
        <f t="shared" si="138"/>
        <v>30</v>
      </c>
      <c r="T448" s="90">
        <f t="shared" si="139"/>
        <v>30</v>
      </c>
      <c r="U448" s="87"/>
      <c r="V448" s="91" t="str">
        <f t="shared" si="140"/>
        <v>CUMPLIDA</v>
      </c>
      <c r="W448" s="91" t="str">
        <f t="shared" si="141"/>
        <v>CUMPLIDO</v>
      </c>
      <c r="X448" s="141" t="s">
        <v>173</v>
      </c>
      <c r="Y448" s="79" t="str">
        <f t="shared" si="152"/>
        <v>H22ECP</v>
      </c>
      <c r="Z448" s="92">
        <f t="shared" si="142"/>
        <v>1</v>
      </c>
      <c r="AA448" s="92" t="str">
        <f t="shared" si="153"/>
        <v>H22ECP - 1</v>
      </c>
      <c r="AB448" s="76">
        <f t="shared" si="144"/>
        <v>5</v>
      </c>
      <c r="AC448" s="76">
        <f t="shared" si="145"/>
        <v>5</v>
      </c>
      <c r="AD448" s="76" t="str">
        <f t="shared" si="143"/>
        <v>H22ECP.</v>
      </c>
      <c r="AE448" s="76" t="str">
        <f t="shared" si="146"/>
        <v>H22ECP</v>
      </c>
      <c r="AF448" s="144"/>
      <c r="AG448" s="144"/>
    </row>
    <row r="449" spans="1:33" s="2" customFormat="1" ht="350.1" customHeight="1" x14ac:dyDescent="0.2">
      <c r="A449" s="79">
        <f>IF(ISBLANK(D449),"",COUNTA($D$2:D449))</f>
        <v>348</v>
      </c>
      <c r="B449" s="80">
        <f t="shared" si="149"/>
        <v>448</v>
      </c>
      <c r="C449" s="87"/>
      <c r="D449" s="87" t="s">
        <v>829</v>
      </c>
      <c r="E449" s="87" t="s">
        <v>169</v>
      </c>
      <c r="F449" s="105" t="s">
        <v>614</v>
      </c>
      <c r="G449" s="105" t="s">
        <v>170</v>
      </c>
      <c r="H449" s="105" t="s">
        <v>612</v>
      </c>
      <c r="I449" s="105" t="s">
        <v>613</v>
      </c>
      <c r="J449" s="87" t="s">
        <v>9</v>
      </c>
      <c r="K449" s="87">
        <v>1</v>
      </c>
      <c r="L449" s="120">
        <v>43040</v>
      </c>
      <c r="M449" s="120">
        <v>43099</v>
      </c>
      <c r="N449" s="85">
        <f t="shared" si="151"/>
        <v>8.4285714285714288</v>
      </c>
      <c r="O449" s="87" t="s">
        <v>1696</v>
      </c>
      <c r="P449" s="87">
        <v>0</v>
      </c>
      <c r="Q449" s="108">
        <f t="shared" si="136"/>
        <v>0</v>
      </c>
      <c r="R449" s="90">
        <f t="shared" si="137"/>
        <v>0</v>
      </c>
      <c r="S449" s="90">
        <f t="shared" si="138"/>
        <v>0</v>
      </c>
      <c r="T449" s="90">
        <f t="shared" si="139"/>
        <v>8.4285714285714288</v>
      </c>
      <c r="U449" s="87"/>
      <c r="V449" s="91" t="str">
        <f t="shared" si="140"/>
        <v>VENCIDA</v>
      </c>
      <c r="W449" s="91" t="str">
        <f t="shared" si="141"/>
        <v>VENCIDO</v>
      </c>
      <c r="X449" s="141" t="s">
        <v>173</v>
      </c>
      <c r="Y449" s="79" t="str">
        <f t="shared" si="152"/>
        <v>H24ECP</v>
      </c>
      <c r="Z449" s="92">
        <f t="shared" si="142"/>
        <v>1</v>
      </c>
      <c r="AA449" s="92" t="str">
        <f t="shared" si="153"/>
        <v>H24ECP - 1</v>
      </c>
      <c r="AB449" s="76">
        <f t="shared" si="144"/>
        <v>1</v>
      </c>
      <c r="AC449" s="76">
        <f t="shared" si="145"/>
        <v>1</v>
      </c>
      <c r="AD449" s="76" t="str">
        <f t="shared" si="143"/>
        <v>H24ECP.</v>
      </c>
      <c r="AE449" s="76" t="str">
        <f t="shared" si="146"/>
        <v>H24ECP</v>
      </c>
      <c r="AF449" s="144"/>
      <c r="AG449" s="144"/>
    </row>
    <row r="450" spans="1:33" s="2" customFormat="1" ht="350.1" customHeight="1" x14ac:dyDescent="0.2">
      <c r="A450" s="79">
        <f>IF(ISBLANK(D450),"",COUNTA($D$2:D450))</f>
        <v>349</v>
      </c>
      <c r="B450" s="80">
        <f t="shared" si="149"/>
        <v>449</v>
      </c>
      <c r="C450" s="87"/>
      <c r="D450" s="87" t="s">
        <v>711</v>
      </c>
      <c r="E450" s="87" t="s">
        <v>15</v>
      </c>
      <c r="F450" s="105" t="s">
        <v>1628</v>
      </c>
      <c r="G450" s="105" t="s">
        <v>171</v>
      </c>
      <c r="H450" s="105" t="s">
        <v>615</v>
      </c>
      <c r="I450" s="105" t="s">
        <v>616</v>
      </c>
      <c r="J450" s="87" t="s">
        <v>564</v>
      </c>
      <c r="K450" s="87">
        <v>1</v>
      </c>
      <c r="L450" s="120">
        <v>43040</v>
      </c>
      <c r="M450" s="120">
        <v>43099</v>
      </c>
      <c r="N450" s="85">
        <f t="shared" si="151"/>
        <v>8.4285714285714288</v>
      </c>
      <c r="O450" s="87" t="s">
        <v>1696</v>
      </c>
      <c r="P450" s="87">
        <v>1</v>
      </c>
      <c r="Q450" s="108">
        <f t="shared" ref="Q450:Q513" si="155">IF(P450/K450&gt;1,100,+P450/K450*100)</f>
        <v>100</v>
      </c>
      <c r="R450" s="90">
        <f t="shared" ref="R450:R513" si="156">+N450*Q450/100</f>
        <v>8.4285714285714288</v>
      </c>
      <c r="S450" s="90">
        <f t="shared" ref="S450:S513" si="157">IF(M450&lt;=$AG$1,R450,0)</f>
        <v>8.4285714285714288</v>
      </c>
      <c r="T450" s="90">
        <f t="shared" ref="T450:T513" si="158">IF($AG$1&gt;=M450,N450,0)</f>
        <v>8.4285714285714288</v>
      </c>
      <c r="U450" s="87"/>
      <c r="V450" s="91" t="str">
        <f t="shared" ref="V450:V513" si="159">IF(Q450=100,"CUMPLIDA",IF(M450-$AG$1&lt;0,"VENCIDA",IF(M450-$AG$1&lt;=30,"PRÓXIMA A VENCER",IF(Q450&gt;0,"CON AVANCE","EN TERMINO"))))</f>
        <v>CUMPLIDA</v>
      </c>
      <c r="W450" s="91" t="str">
        <f t="shared" ref="W450:W513" si="160">IF(A450&lt;&gt;"",IF(AC450=1,"VENCIDO",IF(AC450=2,"PRÓXIMO A VENCER",IF(AC450=3,"EN TERMINO",IF(AC450=4,"CON AVANCE",IF(AC450=5,"CUMPLIDO",))))),"")</f>
        <v>CUMPLIDO</v>
      </c>
      <c r="X450" s="141" t="s">
        <v>173</v>
      </c>
      <c r="Y450" s="79" t="str">
        <f t="shared" si="152"/>
        <v>H25ECP</v>
      </c>
      <c r="Z450" s="92">
        <f t="shared" ref="Z450:Z513" si="161">IF(A450&lt;&gt;"",1,Z449+1)</f>
        <v>1</v>
      </c>
      <c r="AA450" s="92" t="str">
        <f t="shared" si="153"/>
        <v>H25ECP - 1</v>
      </c>
      <c r="AB450" s="76">
        <f t="shared" si="144"/>
        <v>5</v>
      </c>
      <c r="AC450" s="76">
        <f t="shared" si="145"/>
        <v>5</v>
      </c>
      <c r="AD450" s="76" t="str">
        <f t="shared" ref="AD450:AD513" si="162">IF(A450&lt;&gt;"",MID(F450,1,FIND(" ",F450,1)-1),AD449)</f>
        <v>H25ECP.</v>
      </c>
      <c r="AE450" s="76" t="str">
        <f t="shared" si="146"/>
        <v>H25ECP</v>
      </c>
      <c r="AF450" s="144"/>
      <c r="AG450" s="144"/>
    </row>
    <row r="451" spans="1:33" s="2" customFormat="1" ht="350.1" customHeight="1" x14ac:dyDescent="0.2">
      <c r="A451" s="79">
        <f>IF(ISBLANK(D451),"",COUNTA($D$2:D451))</f>
        <v>350</v>
      </c>
      <c r="B451" s="80">
        <f t="shared" si="149"/>
        <v>450</v>
      </c>
      <c r="C451" s="87"/>
      <c r="D451" s="87" t="s">
        <v>711</v>
      </c>
      <c r="E451" s="87" t="s">
        <v>15</v>
      </c>
      <c r="F451" s="105" t="s">
        <v>239</v>
      </c>
      <c r="G451" s="105" t="s">
        <v>2472</v>
      </c>
      <c r="H451" s="105" t="s">
        <v>435</v>
      </c>
      <c r="I451" s="105" t="s">
        <v>438</v>
      </c>
      <c r="J451" s="87" t="s">
        <v>141</v>
      </c>
      <c r="K451" s="87">
        <v>2</v>
      </c>
      <c r="L451" s="120">
        <v>43040</v>
      </c>
      <c r="M451" s="120">
        <v>43403</v>
      </c>
      <c r="N451" s="85">
        <f t="shared" si="151"/>
        <v>51.857142857142854</v>
      </c>
      <c r="O451" s="87" t="s">
        <v>1691</v>
      </c>
      <c r="P451" s="87">
        <v>2</v>
      </c>
      <c r="Q451" s="108">
        <f t="shared" si="155"/>
        <v>100</v>
      </c>
      <c r="R451" s="90">
        <f t="shared" si="156"/>
        <v>51.857142857142854</v>
      </c>
      <c r="S451" s="90">
        <f t="shared" si="157"/>
        <v>51.857142857142854</v>
      </c>
      <c r="T451" s="90">
        <f t="shared" si="158"/>
        <v>51.857142857142854</v>
      </c>
      <c r="U451" s="87"/>
      <c r="V451" s="91" t="str">
        <f t="shared" si="159"/>
        <v>CUMPLIDA</v>
      </c>
      <c r="W451" s="91" t="str">
        <f t="shared" si="160"/>
        <v>CUMPLIDO</v>
      </c>
      <c r="X451" s="141" t="s">
        <v>173</v>
      </c>
      <c r="Y451" s="79" t="str">
        <f t="shared" si="152"/>
        <v>H26ECP</v>
      </c>
      <c r="Z451" s="92">
        <f t="shared" si="161"/>
        <v>1</v>
      </c>
      <c r="AA451" s="92" t="str">
        <f t="shared" si="153"/>
        <v>H26ECP - 1</v>
      </c>
      <c r="AB451" s="76">
        <f t="shared" ref="AB451:AB514" si="163">IF(V451="VENCIDA",1,IF(V451="PRÓXIMA A VENCER",2,IF(V451="EN TERMINO",3,IF(V451="CON AVANCE",4,IF(V451="CUMPLIDA",5,)))))</f>
        <v>5</v>
      </c>
      <c r="AC451" s="76">
        <f t="shared" ref="AC451:AC514" si="164">IF(Z452=Z451+1,MIN(AB451,AC452),AB451)</f>
        <v>5</v>
      </c>
      <c r="AD451" s="76" t="str">
        <f t="shared" si="162"/>
        <v>H26ECP.</v>
      </c>
      <c r="AE451" s="76" t="str">
        <f t="shared" ref="AE451:AE514" si="165">IFERROR(MID(AD451,1,FIND(".",AD451,1)-1),AD451)</f>
        <v>H26ECP</v>
      </c>
      <c r="AF451" s="144"/>
      <c r="AG451" s="144"/>
    </row>
    <row r="452" spans="1:33" s="2" customFormat="1" ht="350.1" customHeight="1" x14ac:dyDescent="0.2">
      <c r="A452" s="79">
        <f>IF(ISBLANK(D452),"",COUNTA($D$2:D452))</f>
        <v>351</v>
      </c>
      <c r="B452" s="80">
        <f t="shared" si="149"/>
        <v>451</v>
      </c>
      <c r="C452" s="87"/>
      <c r="D452" s="87" t="s">
        <v>829</v>
      </c>
      <c r="E452" s="87" t="s">
        <v>139</v>
      </c>
      <c r="F452" s="105" t="s">
        <v>681</v>
      </c>
      <c r="G452" s="105" t="s">
        <v>140</v>
      </c>
      <c r="H452" s="105" t="s">
        <v>534</v>
      </c>
      <c r="I452" s="105" t="s">
        <v>531</v>
      </c>
      <c r="J452" s="87" t="s">
        <v>532</v>
      </c>
      <c r="K452" s="87">
        <v>1</v>
      </c>
      <c r="L452" s="120">
        <v>43040</v>
      </c>
      <c r="M452" s="120">
        <v>43099</v>
      </c>
      <c r="N452" s="85">
        <f t="shared" si="151"/>
        <v>8.4285714285714288</v>
      </c>
      <c r="O452" s="100" t="s">
        <v>1694</v>
      </c>
      <c r="P452" s="87">
        <v>1</v>
      </c>
      <c r="Q452" s="108">
        <f t="shared" si="155"/>
        <v>100</v>
      </c>
      <c r="R452" s="90">
        <f t="shared" si="156"/>
        <v>8.4285714285714288</v>
      </c>
      <c r="S452" s="90">
        <f t="shared" si="157"/>
        <v>8.4285714285714288</v>
      </c>
      <c r="T452" s="90">
        <f t="shared" si="158"/>
        <v>8.4285714285714288</v>
      </c>
      <c r="U452" s="87"/>
      <c r="V452" s="91" t="str">
        <f t="shared" si="159"/>
        <v>CUMPLIDA</v>
      </c>
      <c r="W452" s="91" t="str">
        <f t="shared" si="160"/>
        <v>CUMPLIDO</v>
      </c>
      <c r="X452" s="141" t="s">
        <v>172</v>
      </c>
      <c r="Y452" s="79" t="str">
        <f t="shared" si="152"/>
        <v>H2EVP</v>
      </c>
      <c r="Z452" s="92">
        <f t="shared" si="161"/>
        <v>1</v>
      </c>
      <c r="AA452" s="92" t="str">
        <f t="shared" si="153"/>
        <v>H2EVP - 1</v>
      </c>
      <c r="AB452" s="76">
        <f t="shared" si="163"/>
        <v>5</v>
      </c>
      <c r="AC452" s="76">
        <f t="shared" si="164"/>
        <v>5</v>
      </c>
      <c r="AD452" s="76" t="str">
        <f t="shared" si="162"/>
        <v>H2EVP.</v>
      </c>
      <c r="AE452" s="76" t="str">
        <f t="shared" si="165"/>
        <v>H2EVP</v>
      </c>
      <c r="AF452" s="144"/>
      <c r="AG452" s="144"/>
    </row>
    <row r="453" spans="1:33" s="2" customFormat="1" ht="350.1" customHeight="1" x14ac:dyDescent="0.2">
      <c r="A453" s="79" t="str">
        <f>IF(ISBLANK(D453),"",COUNTA($D$2:D453))</f>
        <v/>
      </c>
      <c r="B453" s="80">
        <f t="shared" si="149"/>
        <v>452</v>
      </c>
      <c r="C453" s="87"/>
      <c r="D453" s="87"/>
      <c r="E453" s="87" t="s">
        <v>139</v>
      </c>
      <c r="F453" s="105" t="s">
        <v>1629</v>
      </c>
      <c r="G453" s="105" t="s">
        <v>140</v>
      </c>
      <c r="H453" s="105" t="s">
        <v>535</v>
      </c>
      <c r="I453" s="105" t="s">
        <v>533</v>
      </c>
      <c r="J453" s="87" t="s">
        <v>525</v>
      </c>
      <c r="K453" s="87">
        <v>1</v>
      </c>
      <c r="L453" s="120">
        <v>43132</v>
      </c>
      <c r="M453" s="120">
        <v>43250</v>
      </c>
      <c r="N453" s="85">
        <f t="shared" si="151"/>
        <v>16.857142857142858</v>
      </c>
      <c r="O453" s="100" t="s">
        <v>1694</v>
      </c>
      <c r="P453" s="87">
        <v>1</v>
      </c>
      <c r="Q453" s="108">
        <f t="shared" si="155"/>
        <v>100</v>
      </c>
      <c r="R453" s="90">
        <f t="shared" si="156"/>
        <v>16.857142857142858</v>
      </c>
      <c r="S453" s="90">
        <f t="shared" si="157"/>
        <v>16.857142857142858</v>
      </c>
      <c r="T453" s="90">
        <f t="shared" si="158"/>
        <v>16.857142857142858</v>
      </c>
      <c r="U453" s="87"/>
      <c r="V453" s="91" t="str">
        <f t="shared" si="159"/>
        <v>CUMPLIDA</v>
      </c>
      <c r="W453" s="91" t="str">
        <f t="shared" si="160"/>
        <v/>
      </c>
      <c r="X453" s="141" t="s">
        <v>172</v>
      </c>
      <c r="Y453" s="79" t="str">
        <f t="shared" si="152"/>
        <v>H2EVP</v>
      </c>
      <c r="Z453" s="92">
        <f t="shared" si="161"/>
        <v>2</v>
      </c>
      <c r="AA453" s="92" t="str">
        <f t="shared" si="153"/>
        <v>H2EVP - 2</v>
      </c>
      <c r="AB453" s="76">
        <f t="shared" si="163"/>
        <v>5</v>
      </c>
      <c r="AC453" s="76">
        <f t="shared" si="164"/>
        <v>5</v>
      </c>
      <c r="AD453" s="76" t="str">
        <f t="shared" si="162"/>
        <v>H2EVP.</v>
      </c>
      <c r="AE453" s="76" t="str">
        <f t="shared" si="165"/>
        <v>H2EVP</v>
      </c>
      <c r="AF453" s="144"/>
      <c r="AG453" s="144"/>
    </row>
    <row r="454" spans="1:33" s="2" customFormat="1" ht="350.1" customHeight="1" x14ac:dyDescent="0.2">
      <c r="A454" s="79">
        <f>IF(ISBLANK(D454),"",COUNTA($D$2:D454))</f>
        <v>352</v>
      </c>
      <c r="B454" s="80">
        <f t="shared" si="149"/>
        <v>453</v>
      </c>
      <c r="C454" s="87"/>
      <c r="D454" s="87" t="s">
        <v>829</v>
      </c>
      <c r="E454" s="87" t="s">
        <v>15</v>
      </c>
      <c r="F454" s="105" t="s">
        <v>625</v>
      </c>
      <c r="G454" s="105" t="s">
        <v>537</v>
      </c>
      <c r="H454" s="105" t="s">
        <v>624</v>
      </c>
      <c r="I454" s="105" t="s">
        <v>536</v>
      </c>
      <c r="J454" s="87" t="s">
        <v>141</v>
      </c>
      <c r="K454" s="87">
        <v>12</v>
      </c>
      <c r="L454" s="120">
        <v>43040</v>
      </c>
      <c r="M454" s="120">
        <v>43099</v>
      </c>
      <c r="N454" s="85">
        <f t="shared" si="151"/>
        <v>8.4285714285714288</v>
      </c>
      <c r="O454" s="100" t="s">
        <v>1694</v>
      </c>
      <c r="P454" s="87">
        <v>12</v>
      </c>
      <c r="Q454" s="108">
        <f t="shared" si="155"/>
        <v>100</v>
      </c>
      <c r="R454" s="90">
        <f t="shared" si="156"/>
        <v>8.4285714285714288</v>
      </c>
      <c r="S454" s="90">
        <f t="shared" si="157"/>
        <v>8.4285714285714288</v>
      </c>
      <c r="T454" s="90">
        <f t="shared" si="158"/>
        <v>8.4285714285714288</v>
      </c>
      <c r="U454" s="87"/>
      <c r="V454" s="91" t="str">
        <f t="shared" si="159"/>
        <v>CUMPLIDA</v>
      </c>
      <c r="W454" s="91" t="str">
        <f t="shared" si="160"/>
        <v>CUMPLIDO</v>
      </c>
      <c r="X454" s="141" t="s">
        <v>172</v>
      </c>
      <c r="Y454" s="79" t="str">
        <f t="shared" si="152"/>
        <v>H4EVP</v>
      </c>
      <c r="Z454" s="92">
        <f t="shared" si="161"/>
        <v>1</v>
      </c>
      <c r="AA454" s="92" t="str">
        <f t="shared" si="153"/>
        <v>H4EVP - 1</v>
      </c>
      <c r="AB454" s="76">
        <f t="shared" si="163"/>
        <v>5</v>
      </c>
      <c r="AC454" s="76">
        <f t="shared" si="164"/>
        <v>5</v>
      </c>
      <c r="AD454" s="76" t="str">
        <f t="shared" si="162"/>
        <v>H4EVP.</v>
      </c>
      <c r="AE454" s="76" t="str">
        <f t="shared" si="165"/>
        <v>H4EVP</v>
      </c>
      <c r="AF454" s="144"/>
      <c r="AG454" s="144"/>
    </row>
    <row r="455" spans="1:33" s="2" customFormat="1" ht="350.1" customHeight="1" x14ac:dyDescent="0.2">
      <c r="A455" s="79" t="str">
        <f>IF(ISBLANK(D455),"",COUNTA($D$2:D455))</f>
        <v/>
      </c>
      <c r="B455" s="80">
        <f t="shared" si="149"/>
        <v>454</v>
      </c>
      <c r="C455" s="87"/>
      <c r="D455" s="87"/>
      <c r="E455" s="87" t="s">
        <v>15</v>
      </c>
      <c r="F455" s="105" t="s">
        <v>1630</v>
      </c>
      <c r="G455" s="105" t="s">
        <v>537</v>
      </c>
      <c r="H455" s="105" t="s">
        <v>626</v>
      </c>
      <c r="I455" s="105" t="s">
        <v>549</v>
      </c>
      <c r="J455" s="87" t="s">
        <v>550</v>
      </c>
      <c r="K455" s="92">
        <v>3</v>
      </c>
      <c r="L455" s="148">
        <v>43040</v>
      </c>
      <c r="M455" s="148">
        <v>43099</v>
      </c>
      <c r="N455" s="85">
        <f t="shared" si="151"/>
        <v>8.4285714285714288</v>
      </c>
      <c r="O455" s="87" t="s">
        <v>1704</v>
      </c>
      <c r="P455" s="87">
        <v>3</v>
      </c>
      <c r="Q455" s="108">
        <f t="shared" si="155"/>
        <v>100</v>
      </c>
      <c r="R455" s="90">
        <f t="shared" si="156"/>
        <v>8.4285714285714288</v>
      </c>
      <c r="S455" s="90">
        <f t="shared" si="157"/>
        <v>8.4285714285714288</v>
      </c>
      <c r="T455" s="90">
        <f t="shared" si="158"/>
        <v>8.4285714285714288</v>
      </c>
      <c r="U455" s="87"/>
      <c r="V455" s="91" t="str">
        <f t="shared" si="159"/>
        <v>CUMPLIDA</v>
      </c>
      <c r="W455" s="91" t="str">
        <f t="shared" si="160"/>
        <v/>
      </c>
      <c r="X455" s="141" t="s">
        <v>172</v>
      </c>
      <c r="Y455" s="79" t="str">
        <f t="shared" si="152"/>
        <v>H4EVP</v>
      </c>
      <c r="Z455" s="92">
        <f t="shared" si="161"/>
        <v>2</v>
      </c>
      <c r="AA455" s="92" t="str">
        <f t="shared" si="153"/>
        <v>H4EVP - 2</v>
      </c>
      <c r="AB455" s="76">
        <f t="shared" si="163"/>
        <v>5</v>
      </c>
      <c r="AC455" s="76">
        <f t="shared" si="164"/>
        <v>5</v>
      </c>
      <c r="AD455" s="76" t="str">
        <f t="shared" si="162"/>
        <v>H4EVP.</v>
      </c>
      <c r="AE455" s="76" t="str">
        <f t="shared" si="165"/>
        <v>H4EVP</v>
      </c>
      <c r="AF455" s="144"/>
      <c r="AG455" s="144"/>
    </row>
    <row r="456" spans="1:33" s="2" customFormat="1" ht="350.1" customHeight="1" x14ac:dyDescent="0.2">
      <c r="A456" s="79">
        <f>IF(ISBLANK(D456),"",COUNTA($D$2:D456))</f>
        <v>353</v>
      </c>
      <c r="B456" s="80">
        <f t="shared" si="149"/>
        <v>455</v>
      </c>
      <c r="C456" s="87"/>
      <c r="D456" s="87" t="s">
        <v>711</v>
      </c>
      <c r="E456" s="87" t="s">
        <v>15</v>
      </c>
      <c r="F456" s="105" t="s">
        <v>94</v>
      </c>
      <c r="G456" s="105" t="s">
        <v>95</v>
      </c>
      <c r="H456" s="105" t="s">
        <v>290</v>
      </c>
      <c r="I456" s="105" t="s">
        <v>291</v>
      </c>
      <c r="J456" s="87" t="s">
        <v>292</v>
      </c>
      <c r="K456" s="87">
        <v>3</v>
      </c>
      <c r="L456" s="120">
        <v>43040</v>
      </c>
      <c r="M456" s="120">
        <v>43312</v>
      </c>
      <c r="N456" s="85">
        <f t="shared" si="151"/>
        <v>38.857142857142854</v>
      </c>
      <c r="O456" s="87" t="s">
        <v>1720</v>
      </c>
      <c r="P456" s="87">
        <v>3</v>
      </c>
      <c r="Q456" s="108">
        <f t="shared" si="155"/>
        <v>100</v>
      </c>
      <c r="R456" s="90">
        <f t="shared" si="156"/>
        <v>38.857142857142854</v>
      </c>
      <c r="S456" s="90">
        <f t="shared" si="157"/>
        <v>38.857142857142854</v>
      </c>
      <c r="T456" s="90">
        <f t="shared" si="158"/>
        <v>38.857142857142854</v>
      </c>
      <c r="U456" s="87"/>
      <c r="V456" s="91" t="str">
        <f t="shared" si="159"/>
        <v>CUMPLIDA</v>
      </c>
      <c r="W456" s="91" t="str">
        <f t="shared" si="160"/>
        <v>CUMPLIDO</v>
      </c>
      <c r="X456" s="141" t="s">
        <v>148</v>
      </c>
      <c r="Y456" s="79" t="str">
        <f t="shared" si="152"/>
        <v>H1R15</v>
      </c>
      <c r="Z456" s="92">
        <f t="shared" si="161"/>
        <v>1</v>
      </c>
      <c r="AA456" s="92" t="str">
        <f t="shared" si="153"/>
        <v>H1R15 - 1</v>
      </c>
      <c r="AB456" s="76">
        <f t="shared" si="163"/>
        <v>5</v>
      </c>
      <c r="AC456" s="76">
        <f t="shared" si="164"/>
        <v>5</v>
      </c>
      <c r="AD456" s="76" t="str">
        <f t="shared" si="162"/>
        <v>H1R15.</v>
      </c>
      <c r="AE456" s="76" t="str">
        <f t="shared" si="165"/>
        <v>H1R15</v>
      </c>
      <c r="AF456" s="144"/>
      <c r="AG456" s="144"/>
    </row>
    <row r="457" spans="1:33" s="2" customFormat="1" ht="350.1" customHeight="1" x14ac:dyDescent="0.2">
      <c r="A457" s="79">
        <f>IF(ISBLANK(D457),"",COUNTA($D$2:D457))</f>
        <v>354</v>
      </c>
      <c r="B457" s="80">
        <f t="shared" si="149"/>
        <v>456</v>
      </c>
      <c r="C457" s="87"/>
      <c r="D457" s="87" t="s">
        <v>831</v>
      </c>
      <c r="E457" s="87" t="s">
        <v>96</v>
      </c>
      <c r="F457" s="105" t="s">
        <v>1297</v>
      </c>
      <c r="G457" s="105" t="s">
        <v>97</v>
      </c>
      <c r="H457" s="105" t="s">
        <v>1304</v>
      </c>
      <c r="I457" s="105" t="s">
        <v>1299</v>
      </c>
      <c r="J457" s="87" t="s">
        <v>1300</v>
      </c>
      <c r="K457" s="87">
        <v>3</v>
      </c>
      <c r="L457" s="120">
        <v>44044</v>
      </c>
      <c r="M457" s="120">
        <v>44316</v>
      </c>
      <c r="N457" s="85">
        <f t="shared" si="151"/>
        <v>38.857142857142854</v>
      </c>
      <c r="O457" s="87" t="s">
        <v>1691</v>
      </c>
      <c r="P457" s="87">
        <v>3</v>
      </c>
      <c r="Q457" s="108">
        <f t="shared" si="155"/>
        <v>100</v>
      </c>
      <c r="R457" s="90">
        <f t="shared" si="156"/>
        <v>38.857142857142854</v>
      </c>
      <c r="S457" s="90">
        <f t="shared" si="157"/>
        <v>38.857142857142854</v>
      </c>
      <c r="T457" s="90">
        <f t="shared" si="158"/>
        <v>38.857142857142854</v>
      </c>
      <c r="U457" s="87"/>
      <c r="V457" s="91" t="str">
        <f t="shared" si="159"/>
        <v>CUMPLIDA</v>
      </c>
      <c r="W457" s="91" t="str">
        <f t="shared" si="160"/>
        <v>CUMPLIDO</v>
      </c>
      <c r="X457" s="141" t="s">
        <v>148</v>
      </c>
      <c r="Y457" s="79" t="str">
        <f t="shared" si="152"/>
        <v>H2R15</v>
      </c>
      <c r="Z457" s="92">
        <f t="shared" si="161"/>
        <v>1</v>
      </c>
      <c r="AA457" s="92" t="str">
        <f t="shared" si="153"/>
        <v>H2R15 - 1</v>
      </c>
      <c r="AB457" s="76">
        <f t="shared" si="163"/>
        <v>5</v>
      </c>
      <c r="AC457" s="76">
        <f t="shared" si="164"/>
        <v>5</v>
      </c>
      <c r="AD457" s="76" t="str">
        <f t="shared" si="162"/>
        <v>H2R15.</v>
      </c>
      <c r="AE457" s="76" t="str">
        <f t="shared" si="165"/>
        <v>H2R15</v>
      </c>
      <c r="AF457" s="144"/>
      <c r="AG457" s="144"/>
    </row>
    <row r="458" spans="1:33" s="2" customFormat="1" ht="350.1" customHeight="1" x14ac:dyDescent="0.2">
      <c r="A458" s="79" t="str">
        <f>IF(ISBLANK(D458),"",COUNTA($D$2:D458))</f>
        <v/>
      </c>
      <c r="B458" s="80">
        <f t="shared" si="149"/>
        <v>457</v>
      </c>
      <c r="C458" s="87"/>
      <c r="D458" s="87"/>
      <c r="E458" s="87" t="s">
        <v>96</v>
      </c>
      <c r="F458" s="105" t="s">
        <v>1298</v>
      </c>
      <c r="G458" s="105" t="s">
        <v>97</v>
      </c>
      <c r="H458" s="105" t="s">
        <v>1303</v>
      </c>
      <c r="I458" s="105" t="s">
        <v>1301</v>
      </c>
      <c r="J458" s="87" t="s">
        <v>1302</v>
      </c>
      <c r="K458" s="87">
        <v>3</v>
      </c>
      <c r="L458" s="120">
        <v>44044</v>
      </c>
      <c r="M458" s="120">
        <v>44316</v>
      </c>
      <c r="N458" s="85">
        <f t="shared" si="151"/>
        <v>38.857142857142854</v>
      </c>
      <c r="O458" s="87" t="s">
        <v>1691</v>
      </c>
      <c r="P458" s="87">
        <v>3</v>
      </c>
      <c r="Q458" s="108">
        <f t="shared" si="155"/>
        <v>100</v>
      </c>
      <c r="R458" s="90">
        <f t="shared" si="156"/>
        <v>38.857142857142854</v>
      </c>
      <c r="S458" s="90">
        <f t="shared" si="157"/>
        <v>38.857142857142854</v>
      </c>
      <c r="T458" s="90">
        <f t="shared" si="158"/>
        <v>38.857142857142854</v>
      </c>
      <c r="U458" s="87"/>
      <c r="V458" s="91" t="str">
        <f t="shared" si="159"/>
        <v>CUMPLIDA</v>
      </c>
      <c r="W458" s="91" t="str">
        <f t="shared" si="160"/>
        <v/>
      </c>
      <c r="X458" s="141" t="s">
        <v>148</v>
      </c>
      <c r="Y458" s="79" t="str">
        <f t="shared" si="152"/>
        <v>H2R15</v>
      </c>
      <c r="Z458" s="92">
        <f t="shared" si="161"/>
        <v>2</v>
      </c>
      <c r="AA458" s="92" t="str">
        <f t="shared" si="153"/>
        <v>H2R15 - 2</v>
      </c>
      <c r="AB458" s="76">
        <f t="shared" si="163"/>
        <v>5</v>
      </c>
      <c r="AC458" s="76">
        <f t="shared" si="164"/>
        <v>5</v>
      </c>
      <c r="AD458" s="76" t="str">
        <f t="shared" si="162"/>
        <v>H2R15.</v>
      </c>
      <c r="AE458" s="76" t="str">
        <f t="shared" si="165"/>
        <v>H2R15</v>
      </c>
      <c r="AF458" s="144"/>
      <c r="AG458" s="144"/>
    </row>
    <row r="459" spans="1:33" s="2" customFormat="1" ht="350.1" customHeight="1" x14ac:dyDescent="0.2">
      <c r="A459" s="79">
        <f>IF(ISBLANK(D459),"",COUNTA($D$2:D459))</f>
        <v>355</v>
      </c>
      <c r="B459" s="80">
        <f t="shared" si="149"/>
        <v>458</v>
      </c>
      <c r="C459" s="87"/>
      <c r="D459" s="87" t="s">
        <v>829</v>
      </c>
      <c r="E459" s="87" t="s">
        <v>98</v>
      </c>
      <c r="F459" s="105" t="s">
        <v>391</v>
      </c>
      <c r="G459" s="105" t="s">
        <v>99</v>
      </c>
      <c r="H459" s="105" t="s">
        <v>392</v>
      </c>
      <c r="I459" s="105" t="s">
        <v>1211</v>
      </c>
      <c r="J459" s="87" t="s">
        <v>393</v>
      </c>
      <c r="K459" s="87">
        <v>1</v>
      </c>
      <c r="L459" s="120">
        <v>43040</v>
      </c>
      <c r="M459" s="120">
        <v>43099</v>
      </c>
      <c r="N459" s="85">
        <f t="shared" si="151"/>
        <v>8.4285714285714288</v>
      </c>
      <c r="O459" s="87" t="s">
        <v>1691</v>
      </c>
      <c r="P459" s="87">
        <v>1</v>
      </c>
      <c r="Q459" s="108">
        <f t="shared" si="155"/>
        <v>100</v>
      </c>
      <c r="R459" s="90">
        <f t="shared" si="156"/>
        <v>8.4285714285714288</v>
      </c>
      <c r="S459" s="90">
        <f t="shared" si="157"/>
        <v>8.4285714285714288</v>
      </c>
      <c r="T459" s="90">
        <f t="shared" si="158"/>
        <v>8.4285714285714288</v>
      </c>
      <c r="U459" s="87"/>
      <c r="V459" s="91" t="str">
        <f t="shared" si="159"/>
        <v>CUMPLIDA</v>
      </c>
      <c r="W459" s="91" t="str">
        <f t="shared" si="160"/>
        <v>CUMPLIDO</v>
      </c>
      <c r="X459" s="141" t="s">
        <v>148</v>
      </c>
      <c r="Y459" s="79" t="str">
        <f t="shared" si="152"/>
        <v>H3R15</v>
      </c>
      <c r="Z459" s="92">
        <f t="shared" si="161"/>
        <v>1</v>
      </c>
      <c r="AA459" s="92" t="str">
        <f t="shared" si="153"/>
        <v>H3R15 - 1</v>
      </c>
      <c r="AB459" s="76">
        <f t="shared" si="163"/>
        <v>5</v>
      </c>
      <c r="AC459" s="76">
        <f t="shared" si="164"/>
        <v>5</v>
      </c>
      <c r="AD459" s="76" t="str">
        <f t="shared" si="162"/>
        <v>H3R15.</v>
      </c>
      <c r="AE459" s="76" t="str">
        <f t="shared" si="165"/>
        <v>H3R15</v>
      </c>
      <c r="AF459" s="144"/>
      <c r="AG459" s="144"/>
    </row>
    <row r="460" spans="1:33" s="2" customFormat="1" ht="350.1" customHeight="1" x14ac:dyDescent="0.2">
      <c r="A460" s="79">
        <f>IF(ISBLANK(D460),"",COUNTA($D$2:D460))</f>
        <v>356</v>
      </c>
      <c r="B460" s="80">
        <f t="shared" si="149"/>
        <v>459</v>
      </c>
      <c r="C460" s="87"/>
      <c r="D460" s="87" t="s">
        <v>829</v>
      </c>
      <c r="E460" s="87" t="s">
        <v>24</v>
      </c>
      <c r="F460" s="105" t="s">
        <v>834</v>
      </c>
      <c r="G460" s="105" t="s">
        <v>100</v>
      </c>
      <c r="H460" s="105" t="s">
        <v>249</v>
      </c>
      <c r="I460" s="105" t="s">
        <v>241</v>
      </c>
      <c r="J460" s="92" t="s">
        <v>43</v>
      </c>
      <c r="K460" s="92">
        <v>3</v>
      </c>
      <c r="L460" s="148">
        <v>43040</v>
      </c>
      <c r="M460" s="148">
        <v>43342</v>
      </c>
      <c r="N460" s="85">
        <f t="shared" si="151"/>
        <v>43.142857142857146</v>
      </c>
      <c r="O460" s="87" t="s">
        <v>1689</v>
      </c>
      <c r="P460" s="87">
        <v>3</v>
      </c>
      <c r="Q460" s="108">
        <f t="shared" si="155"/>
        <v>100</v>
      </c>
      <c r="R460" s="90">
        <f t="shared" si="156"/>
        <v>43.142857142857146</v>
      </c>
      <c r="S460" s="90">
        <f t="shared" si="157"/>
        <v>43.142857142857146</v>
      </c>
      <c r="T460" s="90">
        <f t="shared" si="158"/>
        <v>43.142857142857146</v>
      </c>
      <c r="U460" s="87"/>
      <c r="V460" s="91" t="str">
        <f t="shared" si="159"/>
        <v>CUMPLIDA</v>
      </c>
      <c r="W460" s="91" t="str">
        <f t="shared" si="160"/>
        <v>CUMPLIDO</v>
      </c>
      <c r="X460" s="141" t="s">
        <v>148</v>
      </c>
      <c r="Y460" s="79" t="str">
        <f t="shared" si="152"/>
        <v>H5R15</v>
      </c>
      <c r="Z460" s="92">
        <f t="shared" si="161"/>
        <v>1</v>
      </c>
      <c r="AA460" s="92" t="str">
        <f t="shared" si="153"/>
        <v>H5R15 - 1</v>
      </c>
      <c r="AB460" s="76">
        <f t="shared" si="163"/>
        <v>5</v>
      </c>
      <c r="AC460" s="76">
        <f t="shared" si="164"/>
        <v>5</v>
      </c>
      <c r="AD460" s="76" t="str">
        <f t="shared" si="162"/>
        <v>H5R15.</v>
      </c>
      <c r="AE460" s="76" t="str">
        <f t="shared" si="165"/>
        <v>H5R15</v>
      </c>
      <c r="AF460" s="144"/>
      <c r="AG460" s="144"/>
    </row>
    <row r="461" spans="1:33" s="2" customFormat="1" ht="350.1" customHeight="1" x14ac:dyDescent="0.2">
      <c r="A461" s="79">
        <f>IF(ISBLANK(D461),"",COUNTA($D$2:D461))</f>
        <v>357</v>
      </c>
      <c r="B461" s="80">
        <f t="shared" si="149"/>
        <v>460</v>
      </c>
      <c r="C461" s="87"/>
      <c r="D461" s="87" t="s">
        <v>711</v>
      </c>
      <c r="E461" s="87" t="s">
        <v>21</v>
      </c>
      <c r="F461" s="105" t="s">
        <v>1136</v>
      </c>
      <c r="G461" s="105" t="s">
        <v>627</v>
      </c>
      <c r="H461" s="105" t="s">
        <v>559</v>
      </c>
      <c r="I461" s="105" t="s">
        <v>560</v>
      </c>
      <c r="J461" s="87" t="s">
        <v>628</v>
      </c>
      <c r="K461" s="87">
        <v>1</v>
      </c>
      <c r="L461" s="120">
        <v>43040</v>
      </c>
      <c r="M461" s="120">
        <v>43099</v>
      </c>
      <c r="N461" s="85">
        <f t="shared" si="151"/>
        <v>8.4285714285714288</v>
      </c>
      <c r="O461" s="87" t="s">
        <v>1696</v>
      </c>
      <c r="P461" s="87">
        <v>1</v>
      </c>
      <c r="Q461" s="108">
        <f t="shared" si="155"/>
        <v>100</v>
      </c>
      <c r="R461" s="90">
        <f t="shared" si="156"/>
        <v>8.4285714285714288</v>
      </c>
      <c r="S461" s="90">
        <f t="shared" si="157"/>
        <v>8.4285714285714288</v>
      </c>
      <c r="T461" s="90">
        <f t="shared" si="158"/>
        <v>8.4285714285714288</v>
      </c>
      <c r="U461" s="87"/>
      <c r="V461" s="91" t="str">
        <f t="shared" si="159"/>
        <v>CUMPLIDA</v>
      </c>
      <c r="W461" s="91" t="str">
        <f t="shared" si="160"/>
        <v>CUMPLIDO</v>
      </c>
      <c r="X461" s="141" t="s">
        <v>148</v>
      </c>
      <c r="Y461" s="79" t="str">
        <f t="shared" si="152"/>
        <v>H6R15</v>
      </c>
      <c r="Z461" s="92">
        <f t="shared" si="161"/>
        <v>1</v>
      </c>
      <c r="AA461" s="92" t="str">
        <f t="shared" si="153"/>
        <v>H6R15 - 1</v>
      </c>
      <c r="AB461" s="76">
        <f t="shared" si="163"/>
        <v>5</v>
      </c>
      <c r="AC461" s="76">
        <f t="shared" si="164"/>
        <v>5</v>
      </c>
      <c r="AD461" s="76" t="str">
        <f t="shared" si="162"/>
        <v>H6R15.</v>
      </c>
      <c r="AE461" s="76" t="str">
        <f t="shared" si="165"/>
        <v>H6R15</v>
      </c>
      <c r="AF461" s="144"/>
      <c r="AG461" s="144"/>
    </row>
    <row r="462" spans="1:33" s="2" customFormat="1" ht="350.1" customHeight="1" x14ac:dyDescent="0.2">
      <c r="A462" s="79">
        <f>IF(ISBLANK(D462),"",COUNTA($D$2:D462))</f>
        <v>358</v>
      </c>
      <c r="B462" s="80">
        <f t="shared" si="149"/>
        <v>461</v>
      </c>
      <c r="C462" s="87"/>
      <c r="D462" s="87" t="s">
        <v>829</v>
      </c>
      <c r="E462" s="87" t="s">
        <v>32</v>
      </c>
      <c r="F462" s="105" t="s">
        <v>739</v>
      </c>
      <c r="G462" s="105" t="s">
        <v>101</v>
      </c>
      <c r="H462" s="105" t="s">
        <v>561</v>
      </c>
      <c r="I462" s="105" t="s">
        <v>560</v>
      </c>
      <c r="J462" s="87" t="s">
        <v>628</v>
      </c>
      <c r="K462" s="87">
        <v>1</v>
      </c>
      <c r="L462" s="120">
        <v>43040</v>
      </c>
      <c r="M462" s="120">
        <v>43099</v>
      </c>
      <c r="N462" s="85">
        <f t="shared" si="151"/>
        <v>8.4285714285714288</v>
      </c>
      <c r="O462" s="87" t="s">
        <v>1696</v>
      </c>
      <c r="P462" s="87">
        <v>1</v>
      </c>
      <c r="Q462" s="108">
        <f t="shared" si="155"/>
        <v>100</v>
      </c>
      <c r="R462" s="90">
        <f t="shared" si="156"/>
        <v>8.4285714285714288</v>
      </c>
      <c r="S462" s="90">
        <f t="shared" si="157"/>
        <v>8.4285714285714288</v>
      </c>
      <c r="T462" s="90">
        <f t="shared" si="158"/>
        <v>8.4285714285714288</v>
      </c>
      <c r="U462" s="87"/>
      <c r="V462" s="91" t="str">
        <f t="shared" si="159"/>
        <v>CUMPLIDA</v>
      </c>
      <c r="W462" s="91" t="str">
        <f t="shared" si="160"/>
        <v>CUMPLIDO</v>
      </c>
      <c r="X462" s="141" t="s">
        <v>148</v>
      </c>
      <c r="Y462" s="79" t="str">
        <f t="shared" si="152"/>
        <v>H7R15</v>
      </c>
      <c r="Z462" s="92">
        <f t="shared" si="161"/>
        <v>1</v>
      </c>
      <c r="AA462" s="92" t="str">
        <f t="shared" si="153"/>
        <v>H7R15 - 1</v>
      </c>
      <c r="AB462" s="76">
        <f t="shared" si="163"/>
        <v>5</v>
      </c>
      <c r="AC462" s="76">
        <f t="shared" si="164"/>
        <v>5</v>
      </c>
      <c r="AD462" s="76" t="str">
        <f t="shared" si="162"/>
        <v>H7R15.</v>
      </c>
      <c r="AE462" s="76" t="str">
        <f t="shared" si="165"/>
        <v>H7R15</v>
      </c>
      <c r="AF462" s="144"/>
      <c r="AG462" s="144"/>
    </row>
    <row r="463" spans="1:33" s="2" customFormat="1" ht="350.1" customHeight="1" x14ac:dyDescent="0.2">
      <c r="A463" s="79">
        <f>IF(ISBLANK(D463),"",COUNTA($D$2:D463))</f>
        <v>359</v>
      </c>
      <c r="B463" s="80">
        <f t="shared" si="149"/>
        <v>462</v>
      </c>
      <c r="C463" s="87"/>
      <c r="D463" s="87" t="s">
        <v>829</v>
      </c>
      <c r="E463" s="87" t="s">
        <v>21</v>
      </c>
      <c r="F463" s="105" t="s">
        <v>1019</v>
      </c>
      <c r="G463" s="105" t="s">
        <v>102</v>
      </c>
      <c r="H463" s="105" t="s">
        <v>562</v>
      </c>
      <c r="I463" s="105" t="s">
        <v>563</v>
      </c>
      <c r="J463" s="87" t="s">
        <v>9</v>
      </c>
      <c r="K463" s="87">
        <v>1</v>
      </c>
      <c r="L463" s="120">
        <v>43040</v>
      </c>
      <c r="M463" s="120">
        <v>43099</v>
      </c>
      <c r="N463" s="85">
        <f t="shared" si="151"/>
        <v>8.4285714285714288</v>
      </c>
      <c r="O463" s="87" t="s">
        <v>1696</v>
      </c>
      <c r="P463" s="87">
        <v>1</v>
      </c>
      <c r="Q463" s="108">
        <f t="shared" si="155"/>
        <v>100</v>
      </c>
      <c r="R463" s="90">
        <f t="shared" si="156"/>
        <v>8.4285714285714288</v>
      </c>
      <c r="S463" s="90">
        <f t="shared" si="157"/>
        <v>8.4285714285714288</v>
      </c>
      <c r="T463" s="90">
        <f t="shared" si="158"/>
        <v>8.4285714285714288</v>
      </c>
      <c r="U463" s="87"/>
      <c r="V463" s="91" t="str">
        <f t="shared" si="159"/>
        <v>CUMPLIDA</v>
      </c>
      <c r="W463" s="91" t="str">
        <f t="shared" si="160"/>
        <v>CUMPLIDO</v>
      </c>
      <c r="X463" s="141" t="s">
        <v>148</v>
      </c>
      <c r="Y463" s="79" t="str">
        <f t="shared" si="152"/>
        <v>H8R15</v>
      </c>
      <c r="Z463" s="92">
        <f t="shared" si="161"/>
        <v>1</v>
      </c>
      <c r="AA463" s="92" t="str">
        <f t="shared" si="153"/>
        <v>H8R15 - 1</v>
      </c>
      <c r="AB463" s="76">
        <f t="shared" si="163"/>
        <v>5</v>
      </c>
      <c r="AC463" s="76">
        <f t="shared" si="164"/>
        <v>5</v>
      </c>
      <c r="AD463" s="76" t="str">
        <f t="shared" si="162"/>
        <v>H8R15.</v>
      </c>
      <c r="AE463" s="76" t="str">
        <f t="shared" si="165"/>
        <v>H8R15</v>
      </c>
      <c r="AF463" s="144"/>
      <c r="AG463" s="144"/>
    </row>
    <row r="464" spans="1:33" s="2" customFormat="1" ht="350.1" customHeight="1" x14ac:dyDescent="0.2">
      <c r="A464" s="79">
        <f>IF(ISBLANK(D464),"",COUNTA($D$2:D464))</f>
        <v>360</v>
      </c>
      <c r="B464" s="80">
        <f t="shared" si="149"/>
        <v>463</v>
      </c>
      <c r="C464" s="87"/>
      <c r="D464" s="87" t="s">
        <v>829</v>
      </c>
      <c r="E464" s="87" t="s">
        <v>15</v>
      </c>
      <c r="F464" s="105" t="s">
        <v>1035</v>
      </c>
      <c r="G464" s="105" t="s">
        <v>103</v>
      </c>
      <c r="H464" s="105" t="s">
        <v>565</v>
      </c>
      <c r="I464" s="105" t="s">
        <v>566</v>
      </c>
      <c r="J464" s="87" t="s">
        <v>9</v>
      </c>
      <c r="K464" s="87">
        <v>1</v>
      </c>
      <c r="L464" s="120">
        <v>43040</v>
      </c>
      <c r="M464" s="120">
        <v>43099</v>
      </c>
      <c r="N464" s="85">
        <f t="shared" si="151"/>
        <v>8.4285714285714288</v>
      </c>
      <c r="O464" s="87" t="s">
        <v>1696</v>
      </c>
      <c r="P464" s="87">
        <v>0.4</v>
      </c>
      <c r="Q464" s="108">
        <f t="shared" si="155"/>
        <v>40</v>
      </c>
      <c r="R464" s="90">
        <f t="shared" si="156"/>
        <v>3.3714285714285719</v>
      </c>
      <c r="S464" s="90">
        <f t="shared" si="157"/>
        <v>3.3714285714285719</v>
      </c>
      <c r="T464" s="90">
        <f t="shared" si="158"/>
        <v>8.4285714285714288</v>
      </c>
      <c r="U464" s="87"/>
      <c r="V464" s="91" t="str">
        <f t="shared" si="159"/>
        <v>VENCIDA</v>
      </c>
      <c r="W464" s="91" t="str">
        <f t="shared" si="160"/>
        <v>VENCIDO</v>
      </c>
      <c r="X464" s="141" t="s">
        <v>148</v>
      </c>
      <c r="Y464" s="79" t="str">
        <f t="shared" si="152"/>
        <v>H9R15</v>
      </c>
      <c r="Z464" s="92">
        <f t="shared" si="161"/>
        <v>1</v>
      </c>
      <c r="AA464" s="92" t="str">
        <f t="shared" si="153"/>
        <v>H9R15 - 1</v>
      </c>
      <c r="AB464" s="76">
        <f t="shared" si="163"/>
        <v>1</v>
      </c>
      <c r="AC464" s="76">
        <f t="shared" si="164"/>
        <v>1</v>
      </c>
      <c r="AD464" s="76" t="str">
        <f t="shared" si="162"/>
        <v>H9R15.</v>
      </c>
      <c r="AE464" s="76" t="str">
        <f t="shared" si="165"/>
        <v>H9R15</v>
      </c>
      <c r="AF464" s="144"/>
      <c r="AG464" s="144"/>
    </row>
    <row r="465" spans="1:33" s="2" customFormat="1" ht="350.1" customHeight="1" x14ac:dyDescent="0.2">
      <c r="A465" s="79">
        <f>IF(ISBLANK(D465),"",COUNTA($D$2:D465))</f>
        <v>361</v>
      </c>
      <c r="B465" s="80">
        <f t="shared" si="149"/>
        <v>464</v>
      </c>
      <c r="C465" s="87"/>
      <c r="D465" s="87" t="s">
        <v>829</v>
      </c>
      <c r="E465" s="87" t="s">
        <v>25</v>
      </c>
      <c r="F465" s="105" t="s">
        <v>740</v>
      </c>
      <c r="G465" s="105" t="s">
        <v>104</v>
      </c>
      <c r="H465" s="105" t="s">
        <v>567</v>
      </c>
      <c r="I465" s="105" t="s">
        <v>568</v>
      </c>
      <c r="J465" s="87" t="s">
        <v>515</v>
      </c>
      <c r="K465" s="87">
        <v>1</v>
      </c>
      <c r="L465" s="120">
        <v>43040</v>
      </c>
      <c r="M465" s="120">
        <v>43099</v>
      </c>
      <c r="N465" s="85">
        <f t="shared" si="151"/>
        <v>8.4285714285714288</v>
      </c>
      <c r="O465" s="87" t="s">
        <v>1696</v>
      </c>
      <c r="P465" s="87">
        <v>1</v>
      </c>
      <c r="Q465" s="108">
        <f t="shared" si="155"/>
        <v>100</v>
      </c>
      <c r="R465" s="90">
        <f t="shared" si="156"/>
        <v>8.4285714285714288</v>
      </c>
      <c r="S465" s="90">
        <f t="shared" si="157"/>
        <v>8.4285714285714288</v>
      </c>
      <c r="T465" s="90">
        <f t="shared" si="158"/>
        <v>8.4285714285714288</v>
      </c>
      <c r="U465" s="87"/>
      <c r="V465" s="91" t="str">
        <f t="shared" si="159"/>
        <v>CUMPLIDA</v>
      </c>
      <c r="W465" s="91" t="str">
        <f t="shared" si="160"/>
        <v>CUMPLIDO</v>
      </c>
      <c r="X465" s="141" t="s">
        <v>148</v>
      </c>
      <c r="Y465" s="79" t="str">
        <f t="shared" si="152"/>
        <v>H10R15</v>
      </c>
      <c r="Z465" s="92">
        <f t="shared" si="161"/>
        <v>1</v>
      </c>
      <c r="AA465" s="92" t="str">
        <f t="shared" si="153"/>
        <v>H10R15 - 1</v>
      </c>
      <c r="AB465" s="76">
        <f t="shared" si="163"/>
        <v>5</v>
      </c>
      <c r="AC465" s="76">
        <f t="shared" si="164"/>
        <v>5</v>
      </c>
      <c r="AD465" s="76" t="str">
        <f t="shared" si="162"/>
        <v>H10R15.</v>
      </c>
      <c r="AE465" s="76" t="str">
        <f t="shared" si="165"/>
        <v>H10R15</v>
      </c>
      <c r="AF465" s="144"/>
      <c r="AG465" s="144"/>
    </row>
    <row r="466" spans="1:33" s="2" customFormat="1" ht="350.1" customHeight="1" x14ac:dyDescent="0.2">
      <c r="A466" s="79">
        <f>IF(ISBLANK(D466),"",COUNTA($D$2:D466))</f>
        <v>362</v>
      </c>
      <c r="B466" s="80">
        <f t="shared" ref="B466:B529" si="166">ROW()-1</f>
        <v>465</v>
      </c>
      <c r="C466" s="87"/>
      <c r="D466" s="87" t="s">
        <v>711</v>
      </c>
      <c r="E466" s="87" t="s">
        <v>21</v>
      </c>
      <c r="F466" s="105" t="s">
        <v>105</v>
      </c>
      <c r="G466" s="105" t="s">
        <v>106</v>
      </c>
      <c r="H466" s="105" t="s">
        <v>674</v>
      </c>
      <c r="I466" s="105" t="s">
        <v>501</v>
      </c>
      <c r="J466" s="87" t="s">
        <v>9</v>
      </c>
      <c r="K466" s="87">
        <v>1</v>
      </c>
      <c r="L466" s="120">
        <v>43040</v>
      </c>
      <c r="M466" s="120">
        <v>43099</v>
      </c>
      <c r="N466" s="85">
        <f t="shared" si="151"/>
        <v>8.4285714285714288</v>
      </c>
      <c r="O466" s="100" t="s">
        <v>1694</v>
      </c>
      <c r="P466" s="87">
        <v>1</v>
      </c>
      <c r="Q466" s="108">
        <f t="shared" si="155"/>
        <v>100</v>
      </c>
      <c r="R466" s="90">
        <f t="shared" si="156"/>
        <v>8.4285714285714288</v>
      </c>
      <c r="S466" s="90">
        <f t="shared" si="157"/>
        <v>8.4285714285714288</v>
      </c>
      <c r="T466" s="90">
        <f t="shared" si="158"/>
        <v>8.4285714285714288</v>
      </c>
      <c r="U466" s="87"/>
      <c r="V466" s="91" t="str">
        <f t="shared" si="159"/>
        <v>CUMPLIDA</v>
      </c>
      <c r="W466" s="91" t="str">
        <f t="shared" si="160"/>
        <v>CUMPLIDO</v>
      </c>
      <c r="X466" s="141" t="s">
        <v>148</v>
      </c>
      <c r="Y466" s="79" t="str">
        <f t="shared" si="152"/>
        <v>H13R15</v>
      </c>
      <c r="Z466" s="92">
        <f t="shared" si="161"/>
        <v>1</v>
      </c>
      <c r="AA466" s="92" t="str">
        <f t="shared" si="153"/>
        <v>H13R15 - 1</v>
      </c>
      <c r="AB466" s="76">
        <f t="shared" si="163"/>
        <v>5</v>
      </c>
      <c r="AC466" s="76">
        <f t="shared" si="164"/>
        <v>5</v>
      </c>
      <c r="AD466" s="76" t="str">
        <f t="shared" si="162"/>
        <v>H13R15.</v>
      </c>
      <c r="AE466" s="76" t="str">
        <f t="shared" si="165"/>
        <v>H13R15</v>
      </c>
      <c r="AF466" s="144"/>
      <c r="AG466" s="144"/>
    </row>
    <row r="467" spans="1:33" s="2" customFormat="1" ht="350.1" customHeight="1" x14ac:dyDescent="0.2">
      <c r="A467" s="79">
        <f>IF(ISBLANK(D467),"",COUNTA($D$2:D467))</f>
        <v>363</v>
      </c>
      <c r="B467" s="80">
        <f t="shared" si="166"/>
        <v>466</v>
      </c>
      <c r="C467" s="87"/>
      <c r="D467" s="87" t="s">
        <v>829</v>
      </c>
      <c r="E467" s="87" t="s">
        <v>15</v>
      </c>
      <c r="F467" s="105" t="s">
        <v>741</v>
      </c>
      <c r="G467" s="105" t="s">
        <v>107</v>
      </c>
      <c r="H467" s="105" t="s">
        <v>1198</v>
      </c>
      <c r="I467" s="105" t="s">
        <v>1199</v>
      </c>
      <c r="J467" s="92" t="s">
        <v>1200</v>
      </c>
      <c r="K467" s="92">
        <v>10</v>
      </c>
      <c r="L467" s="148">
        <v>43862</v>
      </c>
      <c r="M467" s="148">
        <v>44165</v>
      </c>
      <c r="N467" s="85">
        <f t="shared" ref="N467:N499" si="167">(+M467-L467)/7</f>
        <v>43.285714285714285</v>
      </c>
      <c r="O467" s="87" t="s">
        <v>1693</v>
      </c>
      <c r="P467" s="87">
        <v>0</v>
      </c>
      <c r="Q467" s="108">
        <f t="shared" si="155"/>
        <v>0</v>
      </c>
      <c r="R467" s="90">
        <f t="shared" si="156"/>
        <v>0</v>
      </c>
      <c r="S467" s="90">
        <f t="shared" si="157"/>
        <v>0</v>
      </c>
      <c r="T467" s="90">
        <f t="shared" si="158"/>
        <v>43.285714285714285</v>
      </c>
      <c r="U467" s="87"/>
      <c r="V467" s="91" t="str">
        <f t="shared" si="159"/>
        <v>VENCIDA</v>
      </c>
      <c r="W467" s="91" t="str">
        <f t="shared" si="160"/>
        <v>VENCIDO</v>
      </c>
      <c r="X467" s="141" t="s">
        <v>148</v>
      </c>
      <c r="Y467" s="79" t="str">
        <f t="shared" si="152"/>
        <v>H16R15</v>
      </c>
      <c r="Z467" s="92">
        <f t="shared" si="161"/>
        <v>1</v>
      </c>
      <c r="AA467" s="92" t="str">
        <f t="shared" si="153"/>
        <v>H16R15 - 1</v>
      </c>
      <c r="AB467" s="76">
        <f t="shared" si="163"/>
        <v>1</v>
      </c>
      <c r="AC467" s="76">
        <f t="shared" si="164"/>
        <v>1</v>
      </c>
      <c r="AD467" s="76" t="str">
        <f t="shared" si="162"/>
        <v>H16R15.</v>
      </c>
      <c r="AE467" s="76" t="str">
        <f t="shared" si="165"/>
        <v>H16R15</v>
      </c>
      <c r="AF467" s="144"/>
      <c r="AG467" s="144"/>
    </row>
    <row r="468" spans="1:33" s="2" customFormat="1" ht="350.1" customHeight="1" x14ac:dyDescent="0.2">
      <c r="A468" s="79">
        <f>IF(ISBLANK(D468),"",COUNTA($D$2:D468))</f>
        <v>364</v>
      </c>
      <c r="B468" s="80">
        <f t="shared" si="166"/>
        <v>467</v>
      </c>
      <c r="C468" s="87"/>
      <c r="D468" s="87" t="s">
        <v>711</v>
      </c>
      <c r="E468" s="87" t="s">
        <v>21</v>
      </c>
      <c r="F468" s="105" t="s">
        <v>742</v>
      </c>
      <c r="G468" s="105" t="s">
        <v>108</v>
      </c>
      <c r="H468" s="105" t="s">
        <v>507</v>
      </c>
      <c r="I468" s="105" t="s">
        <v>508</v>
      </c>
      <c r="J468" s="87" t="s">
        <v>509</v>
      </c>
      <c r="K468" s="87">
        <v>1</v>
      </c>
      <c r="L468" s="120">
        <v>43040</v>
      </c>
      <c r="M468" s="120">
        <v>43099</v>
      </c>
      <c r="N468" s="85">
        <f t="shared" si="167"/>
        <v>8.4285714285714288</v>
      </c>
      <c r="O468" s="100" t="s">
        <v>1694</v>
      </c>
      <c r="P468" s="87">
        <v>1</v>
      </c>
      <c r="Q468" s="108">
        <f t="shared" si="155"/>
        <v>100</v>
      </c>
      <c r="R468" s="90">
        <f t="shared" si="156"/>
        <v>8.4285714285714288</v>
      </c>
      <c r="S468" s="90">
        <f t="shared" si="157"/>
        <v>8.4285714285714288</v>
      </c>
      <c r="T468" s="90">
        <f t="shared" si="158"/>
        <v>8.4285714285714288</v>
      </c>
      <c r="U468" s="87"/>
      <c r="V468" s="91" t="str">
        <f t="shared" si="159"/>
        <v>CUMPLIDA</v>
      </c>
      <c r="W468" s="91" t="str">
        <f t="shared" si="160"/>
        <v>CUMPLIDO</v>
      </c>
      <c r="X468" s="141" t="s">
        <v>148</v>
      </c>
      <c r="Y468" s="79" t="str">
        <f t="shared" si="152"/>
        <v>H17R15</v>
      </c>
      <c r="Z468" s="92">
        <f t="shared" si="161"/>
        <v>1</v>
      </c>
      <c r="AA468" s="92" t="str">
        <f t="shared" si="153"/>
        <v>H17R15 - 1</v>
      </c>
      <c r="AB468" s="76">
        <f t="shared" si="163"/>
        <v>5</v>
      </c>
      <c r="AC468" s="76">
        <f t="shared" si="164"/>
        <v>5</v>
      </c>
      <c r="AD468" s="76" t="str">
        <f t="shared" si="162"/>
        <v>H17R15.</v>
      </c>
      <c r="AE468" s="76" t="str">
        <f t="shared" si="165"/>
        <v>H17R15</v>
      </c>
      <c r="AF468" s="144"/>
      <c r="AG468" s="144"/>
    </row>
    <row r="469" spans="1:33" s="2" customFormat="1" ht="350.1" customHeight="1" x14ac:dyDescent="0.2">
      <c r="A469" s="79">
        <f>IF(ISBLANK(D469),"",COUNTA($D$2:D469))</f>
        <v>365</v>
      </c>
      <c r="B469" s="80">
        <f t="shared" si="166"/>
        <v>468</v>
      </c>
      <c r="C469" s="87"/>
      <c r="D469" s="87" t="s">
        <v>711</v>
      </c>
      <c r="E469" s="87" t="s">
        <v>21</v>
      </c>
      <c r="F469" s="105" t="s">
        <v>394</v>
      </c>
      <c r="G469" s="105" t="s">
        <v>109</v>
      </c>
      <c r="H469" s="105" t="s">
        <v>395</v>
      </c>
      <c r="I469" s="105" t="s">
        <v>396</v>
      </c>
      <c r="J469" s="87" t="s">
        <v>397</v>
      </c>
      <c r="K469" s="87">
        <v>2</v>
      </c>
      <c r="L469" s="120">
        <v>43040</v>
      </c>
      <c r="M469" s="120">
        <v>43403</v>
      </c>
      <c r="N469" s="85">
        <f t="shared" si="167"/>
        <v>51.857142857142854</v>
      </c>
      <c r="O469" s="87" t="s">
        <v>1691</v>
      </c>
      <c r="P469" s="87">
        <v>2</v>
      </c>
      <c r="Q469" s="108">
        <f t="shared" si="155"/>
        <v>100</v>
      </c>
      <c r="R469" s="90">
        <f t="shared" si="156"/>
        <v>51.857142857142854</v>
      </c>
      <c r="S469" s="90">
        <f t="shared" si="157"/>
        <v>51.857142857142854</v>
      </c>
      <c r="T469" s="90">
        <f t="shared" si="158"/>
        <v>51.857142857142854</v>
      </c>
      <c r="U469" s="87"/>
      <c r="V469" s="91" t="str">
        <f t="shared" si="159"/>
        <v>CUMPLIDA</v>
      </c>
      <c r="W469" s="91" t="str">
        <f t="shared" si="160"/>
        <v>CUMPLIDO</v>
      </c>
      <c r="X469" s="141" t="s">
        <v>148</v>
      </c>
      <c r="Y469" s="79" t="str">
        <f t="shared" si="152"/>
        <v>H20R15</v>
      </c>
      <c r="Z469" s="92">
        <f t="shared" si="161"/>
        <v>1</v>
      </c>
      <c r="AA469" s="92" t="str">
        <f t="shared" si="153"/>
        <v>H20R15 - 1</v>
      </c>
      <c r="AB469" s="76">
        <f t="shared" si="163"/>
        <v>5</v>
      </c>
      <c r="AC469" s="76">
        <f t="shared" si="164"/>
        <v>5</v>
      </c>
      <c r="AD469" s="76" t="str">
        <f t="shared" si="162"/>
        <v>H20R15.</v>
      </c>
      <c r="AE469" s="76" t="str">
        <f t="shared" si="165"/>
        <v>H20R15</v>
      </c>
      <c r="AF469" s="144"/>
      <c r="AG469" s="144"/>
    </row>
    <row r="470" spans="1:33" s="2" customFormat="1" ht="350.1" customHeight="1" x14ac:dyDescent="0.2">
      <c r="A470" s="79">
        <f>IF(ISBLANK(D470),"",COUNTA($D$2:D470))</f>
        <v>366</v>
      </c>
      <c r="B470" s="80">
        <f t="shared" si="166"/>
        <v>469</v>
      </c>
      <c r="C470" s="87"/>
      <c r="D470" s="87" t="s">
        <v>711</v>
      </c>
      <c r="E470" s="87" t="s">
        <v>28</v>
      </c>
      <c r="F470" s="105" t="s">
        <v>401</v>
      </c>
      <c r="G470" s="105" t="s">
        <v>110</v>
      </c>
      <c r="H470" s="105" t="s">
        <v>398</v>
      </c>
      <c r="I470" s="105" t="s">
        <v>399</v>
      </c>
      <c r="J470" s="87" t="s">
        <v>400</v>
      </c>
      <c r="K470" s="87">
        <v>2</v>
      </c>
      <c r="L470" s="120">
        <v>43040</v>
      </c>
      <c r="M470" s="120">
        <v>43403</v>
      </c>
      <c r="N470" s="85">
        <f t="shared" si="167"/>
        <v>51.857142857142854</v>
      </c>
      <c r="O470" s="87" t="s">
        <v>1691</v>
      </c>
      <c r="P470" s="87">
        <v>2</v>
      </c>
      <c r="Q470" s="108">
        <f t="shared" si="155"/>
        <v>100</v>
      </c>
      <c r="R470" s="90">
        <f t="shared" si="156"/>
        <v>51.857142857142854</v>
      </c>
      <c r="S470" s="90">
        <f t="shared" si="157"/>
        <v>51.857142857142854</v>
      </c>
      <c r="T470" s="90">
        <f t="shared" si="158"/>
        <v>51.857142857142854</v>
      </c>
      <c r="U470" s="87"/>
      <c r="V470" s="91" t="str">
        <f t="shared" si="159"/>
        <v>CUMPLIDA</v>
      </c>
      <c r="W470" s="91" t="str">
        <f t="shared" si="160"/>
        <v>CUMPLIDO</v>
      </c>
      <c r="X470" s="141" t="s">
        <v>148</v>
      </c>
      <c r="Y470" s="79" t="str">
        <f t="shared" si="152"/>
        <v>H21R15</v>
      </c>
      <c r="Z470" s="92">
        <f t="shared" si="161"/>
        <v>1</v>
      </c>
      <c r="AA470" s="92" t="str">
        <f t="shared" si="153"/>
        <v>H21R15 - 1</v>
      </c>
      <c r="AB470" s="76">
        <f t="shared" si="163"/>
        <v>5</v>
      </c>
      <c r="AC470" s="76">
        <f t="shared" si="164"/>
        <v>5</v>
      </c>
      <c r="AD470" s="76" t="str">
        <f t="shared" si="162"/>
        <v>H21R15.</v>
      </c>
      <c r="AE470" s="76" t="str">
        <f t="shared" si="165"/>
        <v>H21R15</v>
      </c>
      <c r="AF470" s="144"/>
      <c r="AG470" s="144"/>
    </row>
    <row r="471" spans="1:33" s="2" customFormat="1" ht="350.1" customHeight="1" x14ac:dyDescent="0.2">
      <c r="A471" s="79">
        <f>IF(ISBLANK(D471),"",COUNTA($D$2:D471))</f>
        <v>367</v>
      </c>
      <c r="B471" s="80">
        <f t="shared" si="166"/>
        <v>470</v>
      </c>
      <c r="C471" s="87"/>
      <c r="D471" s="87" t="s">
        <v>829</v>
      </c>
      <c r="E471" s="87" t="s">
        <v>21</v>
      </c>
      <c r="F471" s="105" t="s">
        <v>814</v>
      </c>
      <c r="G471" s="105" t="s">
        <v>111</v>
      </c>
      <c r="H471" s="105" t="s">
        <v>250</v>
      </c>
      <c r="I471" s="105" t="s">
        <v>1540</v>
      </c>
      <c r="J471" s="92" t="s">
        <v>9</v>
      </c>
      <c r="K471" s="92">
        <v>1</v>
      </c>
      <c r="L471" s="148">
        <v>43040</v>
      </c>
      <c r="M471" s="148">
        <v>43099</v>
      </c>
      <c r="N471" s="85">
        <f t="shared" si="167"/>
        <v>8.4285714285714288</v>
      </c>
      <c r="O471" s="87" t="s">
        <v>1689</v>
      </c>
      <c r="P471" s="87">
        <v>1</v>
      </c>
      <c r="Q471" s="108">
        <f t="shared" si="155"/>
        <v>100</v>
      </c>
      <c r="R471" s="90">
        <f t="shared" si="156"/>
        <v>8.4285714285714288</v>
      </c>
      <c r="S471" s="90">
        <f t="shared" si="157"/>
        <v>8.4285714285714288</v>
      </c>
      <c r="T471" s="90">
        <f t="shared" si="158"/>
        <v>8.4285714285714288</v>
      </c>
      <c r="U471" s="87"/>
      <c r="V471" s="91" t="str">
        <f t="shared" si="159"/>
        <v>CUMPLIDA</v>
      </c>
      <c r="W471" s="91" t="str">
        <f t="shared" si="160"/>
        <v>CUMPLIDO</v>
      </c>
      <c r="X471" s="141" t="s">
        <v>148</v>
      </c>
      <c r="Y471" s="79" t="str">
        <f t="shared" si="152"/>
        <v xml:space="preserve">
H22R15</v>
      </c>
      <c r="Z471" s="92">
        <f t="shared" si="161"/>
        <v>1</v>
      </c>
      <c r="AA471" s="92" t="str">
        <f t="shared" si="153"/>
        <v xml:space="preserve">
H22R15 - 1</v>
      </c>
      <c r="AB471" s="76">
        <f t="shared" si="163"/>
        <v>5</v>
      </c>
      <c r="AC471" s="76">
        <f t="shared" si="164"/>
        <v>5</v>
      </c>
      <c r="AD471" s="76" t="str">
        <f t="shared" si="162"/>
        <v xml:space="preserve">
H22R15.</v>
      </c>
      <c r="AE471" s="76" t="str">
        <f t="shared" si="165"/>
        <v xml:space="preserve">
H22R15</v>
      </c>
      <c r="AF471" s="144"/>
      <c r="AG471" s="144"/>
    </row>
    <row r="472" spans="1:33" s="2" customFormat="1" ht="350.1" customHeight="1" x14ac:dyDescent="0.2">
      <c r="A472" s="79">
        <f>IF(ISBLANK(D472),"",COUNTA($D$2:D472))</f>
        <v>368</v>
      </c>
      <c r="B472" s="80">
        <f t="shared" si="166"/>
        <v>471</v>
      </c>
      <c r="C472" s="87"/>
      <c r="D472" s="87" t="s">
        <v>829</v>
      </c>
      <c r="E472" s="87" t="s">
        <v>22</v>
      </c>
      <c r="F472" s="105" t="s">
        <v>402</v>
      </c>
      <c r="G472" s="105" t="s">
        <v>835</v>
      </c>
      <c r="H472" s="105" t="s">
        <v>403</v>
      </c>
      <c r="I472" s="105" t="s">
        <v>404</v>
      </c>
      <c r="J472" s="87" t="s">
        <v>405</v>
      </c>
      <c r="K472" s="87">
        <v>3</v>
      </c>
      <c r="L472" s="120">
        <v>43040</v>
      </c>
      <c r="M472" s="120">
        <v>43403</v>
      </c>
      <c r="N472" s="85">
        <f t="shared" si="167"/>
        <v>51.857142857142854</v>
      </c>
      <c r="O472" s="87" t="s">
        <v>1691</v>
      </c>
      <c r="P472" s="87">
        <v>3</v>
      </c>
      <c r="Q472" s="108">
        <f t="shared" si="155"/>
        <v>100</v>
      </c>
      <c r="R472" s="90">
        <f t="shared" si="156"/>
        <v>51.857142857142854</v>
      </c>
      <c r="S472" s="90">
        <f t="shared" si="157"/>
        <v>51.857142857142854</v>
      </c>
      <c r="T472" s="90">
        <f t="shared" si="158"/>
        <v>51.857142857142854</v>
      </c>
      <c r="U472" s="87"/>
      <c r="V472" s="91" t="str">
        <f t="shared" si="159"/>
        <v>CUMPLIDA</v>
      </c>
      <c r="W472" s="91" t="str">
        <f t="shared" si="160"/>
        <v>CUMPLIDO</v>
      </c>
      <c r="X472" s="141" t="s">
        <v>148</v>
      </c>
      <c r="Y472" s="79" t="str">
        <f t="shared" si="152"/>
        <v>H23R15</v>
      </c>
      <c r="Z472" s="92">
        <f t="shared" si="161"/>
        <v>1</v>
      </c>
      <c r="AA472" s="92" t="str">
        <f t="shared" si="153"/>
        <v>H23R15 - 1</v>
      </c>
      <c r="AB472" s="76">
        <f t="shared" si="163"/>
        <v>5</v>
      </c>
      <c r="AC472" s="76">
        <f t="shared" si="164"/>
        <v>5</v>
      </c>
      <c r="AD472" s="76" t="str">
        <f t="shared" si="162"/>
        <v>H23R15.</v>
      </c>
      <c r="AE472" s="76" t="str">
        <f t="shared" si="165"/>
        <v>H23R15</v>
      </c>
      <c r="AF472" s="144"/>
      <c r="AG472" s="144"/>
    </row>
    <row r="473" spans="1:33" s="2" customFormat="1" ht="350.1" customHeight="1" x14ac:dyDescent="0.2">
      <c r="A473" s="79">
        <f>IF(ISBLANK(D473),"",COUNTA($D$2:D473))</f>
        <v>369</v>
      </c>
      <c r="B473" s="80">
        <f t="shared" si="166"/>
        <v>472</v>
      </c>
      <c r="C473" s="87"/>
      <c r="D473" s="87" t="s">
        <v>712</v>
      </c>
      <c r="E473" s="87" t="s">
        <v>22</v>
      </c>
      <c r="F473" s="105" t="s">
        <v>413</v>
      </c>
      <c r="G473" s="105" t="s">
        <v>412</v>
      </c>
      <c r="H473" s="105" t="s">
        <v>406</v>
      </c>
      <c r="I473" s="105" t="s">
        <v>654</v>
      </c>
      <c r="J473" s="87" t="s">
        <v>405</v>
      </c>
      <c r="K473" s="87">
        <v>3</v>
      </c>
      <c r="L473" s="120">
        <v>43040</v>
      </c>
      <c r="M473" s="120">
        <v>43403</v>
      </c>
      <c r="N473" s="85">
        <f t="shared" si="167"/>
        <v>51.857142857142854</v>
      </c>
      <c r="O473" s="87" t="s">
        <v>1691</v>
      </c>
      <c r="P473" s="87">
        <v>0</v>
      </c>
      <c r="Q473" s="108">
        <f t="shared" si="155"/>
        <v>0</v>
      </c>
      <c r="R473" s="90">
        <f t="shared" si="156"/>
        <v>0</v>
      </c>
      <c r="S473" s="90">
        <f t="shared" si="157"/>
        <v>0</v>
      </c>
      <c r="T473" s="90">
        <f t="shared" si="158"/>
        <v>51.857142857142854</v>
      </c>
      <c r="U473" s="87"/>
      <c r="V473" s="91" t="str">
        <f t="shared" si="159"/>
        <v>VENCIDA</v>
      </c>
      <c r="W473" s="91" t="str">
        <f t="shared" si="160"/>
        <v>VENCIDO</v>
      </c>
      <c r="X473" s="141" t="s">
        <v>148</v>
      </c>
      <c r="Y473" s="79" t="str">
        <f t="shared" si="152"/>
        <v>H24R15</v>
      </c>
      <c r="Z473" s="92">
        <f t="shared" si="161"/>
        <v>1</v>
      </c>
      <c r="AA473" s="92" t="str">
        <f t="shared" si="153"/>
        <v>H24R15 - 1</v>
      </c>
      <c r="AB473" s="76">
        <f t="shared" si="163"/>
        <v>1</v>
      </c>
      <c r="AC473" s="76">
        <f t="shared" si="164"/>
        <v>1</v>
      </c>
      <c r="AD473" s="76" t="str">
        <f t="shared" si="162"/>
        <v>H24R15.</v>
      </c>
      <c r="AE473" s="76" t="str">
        <f t="shared" si="165"/>
        <v>H24R15</v>
      </c>
      <c r="AF473" s="144"/>
      <c r="AG473" s="144"/>
    </row>
    <row r="474" spans="1:33" s="2" customFormat="1" ht="350.1" customHeight="1" x14ac:dyDescent="0.2">
      <c r="A474" s="79">
        <f>IF(ISBLANK(D474),"",COUNTA($D$2:D474))</f>
        <v>370</v>
      </c>
      <c r="B474" s="80">
        <f t="shared" si="166"/>
        <v>473</v>
      </c>
      <c r="C474" s="87"/>
      <c r="D474" s="87" t="s">
        <v>839</v>
      </c>
      <c r="E474" s="87" t="s">
        <v>22</v>
      </c>
      <c r="F474" s="105" t="s">
        <v>414</v>
      </c>
      <c r="G474" s="105" t="s">
        <v>415</v>
      </c>
      <c r="H474" s="105" t="s">
        <v>407</v>
      </c>
      <c r="I474" s="105" t="s">
        <v>408</v>
      </c>
      <c r="J474" s="87" t="s">
        <v>9</v>
      </c>
      <c r="K474" s="87">
        <v>1</v>
      </c>
      <c r="L474" s="120">
        <v>43040</v>
      </c>
      <c r="M474" s="120">
        <v>43403</v>
      </c>
      <c r="N474" s="85">
        <f t="shared" si="167"/>
        <v>51.857142857142854</v>
      </c>
      <c r="O474" s="87" t="s">
        <v>1691</v>
      </c>
      <c r="P474" s="87">
        <v>0</v>
      </c>
      <c r="Q474" s="108">
        <f t="shared" si="155"/>
        <v>0</v>
      </c>
      <c r="R474" s="90">
        <f t="shared" si="156"/>
        <v>0</v>
      </c>
      <c r="S474" s="90">
        <f t="shared" si="157"/>
        <v>0</v>
      </c>
      <c r="T474" s="90">
        <f t="shared" si="158"/>
        <v>51.857142857142854</v>
      </c>
      <c r="U474" s="87"/>
      <c r="V474" s="91" t="str">
        <f t="shared" si="159"/>
        <v>VENCIDA</v>
      </c>
      <c r="W474" s="91" t="str">
        <f t="shared" si="160"/>
        <v>VENCIDO</v>
      </c>
      <c r="X474" s="141" t="s">
        <v>148</v>
      </c>
      <c r="Y474" s="79" t="str">
        <f t="shared" si="152"/>
        <v>H25R15</v>
      </c>
      <c r="Z474" s="92">
        <f t="shared" si="161"/>
        <v>1</v>
      </c>
      <c r="AA474" s="92" t="str">
        <f t="shared" si="153"/>
        <v>H25R15 - 1</v>
      </c>
      <c r="AB474" s="76">
        <f t="shared" si="163"/>
        <v>1</v>
      </c>
      <c r="AC474" s="76">
        <f t="shared" si="164"/>
        <v>1</v>
      </c>
      <c r="AD474" s="76" t="str">
        <f t="shared" si="162"/>
        <v>H25R15.</v>
      </c>
      <c r="AE474" s="76" t="str">
        <f t="shared" si="165"/>
        <v>H25R15</v>
      </c>
      <c r="AF474" s="144"/>
      <c r="AG474" s="144"/>
    </row>
    <row r="475" spans="1:33" s="2" customFormat="1" ht="350.1" customHeight="1" x14ac:dyDescent="0.2">
      <c r="A475" s="79">
        <f>IF(ISBLANK(D475),"",COUNTA($D$2:D475))</f>
        <v>371</v>
      </c>
      <c r="B475" s="80">
        <f t="shared" si="166"/>
        <v>474</v>
      </c>
      <c r="C475" s="87"/>
      <c r="D475" s="87" t="s">
        <v>1290</v>
      </c>
      <c r="E475" s="87" t="s">
        <v>22</v>
      </c>
      <c r="F475" s="105" t="s">
        <v>416</v>
      </c>
      <c r="G475" s="105" t="s">
        <v>417</v>
      </c>
      <c r="H475" s="105" t="s">
        <v>995</v>
      </c>
      <c r="I475" s="105" t="s">
        <v>655</v>
      </c>
      <c r="J475" s="87" t="s">
        <v>409</v>
      </c>
      <c r="K475" s="87">
        <v>10</v>
      </c>
      <c r="L475" s="120">
        <v>43040</v>
      </c>
      <c r="M475" s="120">
        <v>43403</v>
      </c>
      <c r="N475" s="85">
        <f t="shared" si="167"/>
        <v>51.857142857142854</v>
      </c>
      <c r="O475" s="87" t="s">
        <v>1691</v>
      </c>
      <c r="P475" s="87">
        <v>10</v>
      </c>
      <c r="Q475" s="108">
        <f t="shared" si="155"/>
        <v>100</v>
      </c>
      <c r="R475" s="90">
        <f t="shared" si="156"/>
        <v>51.857142857142854</v>
      </c>
      <c r="S475" s="90">
        <f t="shared" si="157"/>
        <v>51.857142857142854</v>
      </c>
      <c r="T475" s="90">
        <f t="shared" si="158"/>
        <v>51.857142857142854</v>
      </c>
      <c r="U475" s="87"/>
      <c r="V475" s="91" t="str">
        <f t="shared" si="159"/>
        <v>CUMPLIDA</v>
      </c>
      <c r="W475" s="91" t="str">
        <f t="shared" si="160"/>
        <v>CUMPLIDO</v>
      </c>
      <c r="X475" s="141" t="s">
        <v>148</v>
      </c>
      <c r="Y475" s="79" t="str">
        <f t="shared" si="152"/>
        <v>H26R15</v>
      </c>
      <c r="Z475" s="92">
        <f t="shared" si="161"/>
        <v>1</v>
      </c>
      <c r="AA475" s="92" t="str">
        <f t="shared" si="153"/>
        <v>H26R15 - 1</v>
      </c>
      <c r="AB475" s="76">
        <f t="shared" si="163"/>
        <v>5</v>
      </c>
      <c r="AC475" s="76">
        <f t="shared" si="164"/>
        <v>5</v>
      </c>
      <c r="AD475" s="76" t="str">
        <f t="shared" si="162"/>
        <v>H26R15.</v>
      </c>
      <c r="AE475" s="76" t="str">
        <f t="shared" si="165"/>
        <v>H26R15</v>
      </c>
      <c r="AF475" s="144"/>
      <c r="AG475" s="144"/>
    </row>
    <row r="476" spans="1:33" s="2" customFormat="1" ht="350.1" customHeight="1" x14ac:dyDescent="0.2">
      <c r="A476" s="79">
        <f>IF(ISBLANK(D476),"",COUNTA($D$2:D476))</f>
        <v>372</v>
      </c>
      <c r="B476" s="80">
        <f t="shared" si="166"/>
        <v>475</v>
      </c>
      <c r="C476" s="87"/>
      <c r="D476" s="87" t="s">
        <v>712</v>
      </c>
      <c r="E476" s="87" t="s">
        <v>22</v>
      </c>
      <c r="F476" s="105" t="s">
        <v>418</v>
      </c>
      <c r="G476" s="105" t="s">
        <v>419</v>
      </c>
      <c r="H476" s="105" t="s">
        <v>1305</v>
      </c>
      <c r="I476" s="105" t="s">
        <v>1306</v>
      </c>
      <c r="J476" s="87" t="s">
        <v>1307</v>
      </c>
      <c r="K476" s="87">
        <v>2</v>
      </c>
      <c r="L476" s="120">
        <v>44044</v>
      </c>
      <c r="M476" s="120">
        <v>44255</v>
      </c>
      <c r="N476" s="85">
        <f t="shared" si="167"/>
        <v>30.142857142857142</v>
      </c>
      <c r="O476" s="87" t="s">
        <v>1691</v>
      </c>
      <c r="P476" s="87">
        <v>2</v>
      </c>
      <c r="Q476" s="108">
        <f t="shared" si="155"/>
        <v>100</v>
      </c>
      <c r="R476" s="90">
        <f t="shared" si="156"/>
        <v>30.142857142857142</v>
      </c>
      <c r="S476" s="90">
        <f t="shared" si="157"/>
        <v>30.142857142857142</v>
      </c>
      <c r="T476" s="90">
        <f t="shared" si="158"/>
        <v>30.142857142857142</v>
      </c>
      <c r="U476" s="87"/>
      <c r="V476" s="91" t="str">
        <f t="shared" si="159"/>
        <v>CUMPLIDA</v>
      </c>
      <c r="W476" s="91" t="str">
        <f t="shared" si="160"/>
        <v>CUMPLIDO</v>
      </c>
      <c r="X476" s="141" t="s">
        <v>148</v>
      </c>
      <c r="Y476" s="79" t="str">
        <f t="shared" si="152"/>
        <v>H27R15</v>
      </c>
      <c r="Z476" s="92">
        <f t="shared" si="161"/>
        <v>1</v>
      </c>
      <c r="AA476" s="92" t="str">
        <f t="shared" si="153"/>
        <v>H27R15 - 1</v>
      </c>
      <c r="AB476" s="76">
        <f t="shared" si="163"/>
        <v>5</v>
      </c>
      <c r="AC476" s="76">
        <f t="shared" si="164"/>
        <v>5</v>
      </c>
      <c r="AD476" s="76" t="str">
        <f t="shared" si="162"/>
        <v>H27R15.</v>
      </c>
      <c r="AE476" s="76" t="str">
        <f t="shared" si="165"/>
        <v>H27R15</v>
      </c>
      <c r="AF476" s="144"/>
      <c r="AG476" s="144"/>
    </row>
    <row r="477" spans="1:33" s="2" customFormat="1" ht="350.1" customHeight="1" x14ac:dyDescent="0.2">
      <c r="A477" s="79">
        <f>IF(ISBLANK(D477),"",COUNTA($D$2:D477))</f>
        <v>373</v>
      </c>
      <c r="B477" s="80">
        <f t="shared" si="166"/>
        <v>476</v>
      </c>
      <c r="C477" s="87"/>
      <c r="D477" s="87" t="s">
        <v>711</v>
      </c>
      <c r="E477" s="87" t="s">
        <v>22</v>
      </c>
      <c r="F477" s="105" t="s">
        <v>420</v>
      </c>
      <c r="G477" s="105" t="s">
        <v>421</v>
      </c>
      <c r="H477" s="105" t="s">
        <v>410</v>
      </c>
      <c r="I477" s="105" t="s">
        <v>411</v>
      </c>
      <c r="J477" s="87" t="s">
        <v>9</v>
      </c>
      <c r="K477" s="87">
        <v>2</v>
      </c>
      <c r="L477" s="120">
        <v>43040</v>
      </c>
      <c r="M477" s="120">
        <v>43403</v>
      </c>
      <c r="N477" s="85">
        <f t="shared" si="167"/>
        <v>51.857142857142854</v>
      </c>
      <c r="O477" s="87" t="s">
        <v>1691</v>
      </c>
      <c r="P477" s="87">
        <v>2</v>
      </c>
      <c r="Q477" s="108">
        <f t="shared" si="155"/>
        <v>100</v>
      </c>
      <c r="R477" s="90">
        <f t="shared" si="156"/>
        <v>51.857142857142854</v>
      </c>
      <c r="S477" s="90">
        <f t="shared" si="157"/>
        <v>51.857142857142854</v>
      </c>
      <c r="T477" s="90">
        <f t="shared" si="158"/>
        <v>51.857142857142854</v>
      </c>
      <c r="U477" s="87"/>
      <c r="V477" s="91" t="str">
        <f t="shared" si="159"/>
        <v>CUMPLIDA</v>
      </c>
      <c r="W477" s="91" t="str">
        <f t="shared" si="160"/>
        <v>CUMPLIDO</v>
      </c>
      <c r="X477" s="141" t="s">
        <v>148</v>
      </c>
      <c r="Y477" s="79" t="str">
        <f t="shared" si="152"/>
        <v>H28R15</v>
      </c>
      <c r="Z477" s="92">
        <f t="shared" si="161"/>
        <v>1</v>
      </c>
      <c r="AA477" s="92" t="str">
        <f t="shared" si="153"/>
        <v>H28R15 - 1</v>
      </c>
      <c r="AB477" s="76">
        <f t="shared" si="163"/>
        <v>5</v>
      </c>
      <c r="AC477" s="76">
        <f t="shared" si="164"/>
        <v>5</v>
      </c>
      <c r="AD477" s="76" t="str">
        <f t="shared" si="162"/>
        <v>H28R15.</v>
      </c>
      <c r="AE477" s="76" t="str">
        <f t="shared" si="165"/>
        <v>H28R15</v>
      </c>
      <c r="AF477" s="144"/>
      <c r="AG477" s="144"/>
    </row>
    <row r="478" spans="1:33" s="2" customFormat="1" ht="350.1" customHeight="1" x14ac:dyDescent="0.2">
      <c r="A478" s="79">
        <f>IF(ISBLANK(D478),"",COUNTA($D$2:D478))</f>
        <v>374</v>
      </c>
      <c r="B478" s="80">
        <f t="shared" si="166"/>
        <v>477</v>
      </c>
      <c r="C478" s="87"/>
      <c r="D478" s="87" t="s">
        <v>829</v>
      </c>
      <c r="E478" s="87" t="s">
        <v>112</v>
      </c>
      <c r="F478" s="105" t="s">
        <v>1631</v>
      </c>
      <c r="G478" s="105" t="s">
        <v>113</v>
      </c>
      <c r="H478" s="105" t="s">
        <v>630</v>
      </c>
      <c r="I478" s="105" t="s">
        <v>510</v>
      </c>
      <c r="J478" s="87" t="s">
        <v>511</v>
      </c>
      <c r="K478" s="87">
        <v>2</v>
      </c>
      <c r="L478" s="120">
        <v>43040</v>
      </c>
      <c r="M478" s="120">
        <v>43099</v>
      </c>
      <c r="N478" s="85">
        <f t="shared" si="167"/>
        <v>8.4285714285714288</v>
      </c>
      <c r="O478" s="100" t="s">
        <v>1694</v>
      </c>
      <c r="P478" s="87">
        <v>2</v>
      </c>
      <c r="Q478" s="108">
        <f t="shared" si="155"/>
        <v>100</v>
      </c>
      <c r="R478" s="90">
        <f t="shared" si="156"/>
        <v>8.4285714285714288</v>
      </c>
      <c r="S478" s="90">
        <f t="shared" si="157"/>
        <v>8.4285714285714288</v>
      </c>
      <c r="T478" s="90">
        <f t="shared" si="158"/>
        <v>8.4285714285714288</v>
      </c>
      <c r="U478" s="87"/>
      <c r="V478" s="91" t="str">
        <f t="shared" si="159"/>
        <v>CUMPLIDA</v>
      </c>
      <c r="W478" s="91" t="str">
        <f t="shared" si="160"/>
        <v>CUMPLIDO</v>
      </c>
      <c r="X478" s="141" t="s">
        <v>148</v>
      </c>
      <c r="Y478" s="79" t="str">
        <f t="shared" si="152"/>
        <v>H30R15</v>
      </c>
      <c r="Z478" s="92">
        <f t="shared" si="161"/>
        <v>1</v>
      </c>
      <c r="AA478" s="92" t="str">
        <f t="shared" si="153"/>
        <v>H30R15 - 1</v>
      </c>
      <c r="AB478" s="76">
        <f t="shared" si="163"/>
        <v>5</v>
      </c>
      <c r="AC478" s="76">
        <f t="shared" si="164"/>
        <v>5</v>
      </c>
      <c r="AD478" s="76" t="str">
        <f t="shared" si="162"/>
        <v>H30R15.</v>
      </c>
      <c r="AE478" s="76" t="str">
        <f t="shared" si="165"/>
        <v>H30R15</v>
      </c>
      <c r="AF478" s="144"/>
      <c r="AG478" s="144"/>
    </row>
    <row r="479" spans="1:33" s="2" customFormat="1" ht="350.1" customHeight="1" x14ac:dyDescent="0.2">
      <c r="A479" s="79" t="str">
        <f>IF(ISBLANK(D479),"",COUNTA($D$2:D479))</f>
        <v/>
      </c>
      <c r="B479" s="80">
        <f t="shared" si="166"/>
        <v>478</v>
      </c>
      <c r="C479" s="87"/>
      <c r="D479" s="87"/>
      <c r="E479" s="87" t="s">
        <v>112</v>
      </c>
      <c r="F479" s="105" t="s">
        <v>1632</v>
      </c>
      <c r="G479" s="105" t="s">
        <v>113</v>
      </c>
      <c r="H479" s="105" t="s">
        <v>631</v>
      </c>
      <c r="I479" s="105" t="s">
        <v>632</v>
      </c>
      <c r="J479" s="87" t="s">
        <v>629</v>
      </c>
      <c r="K479" s="87">
        <v>1</v>
      </c>
      <c r="L479" s="120">
        <v>43040</v>
      </c>
      <c r="M479" s="120">
        <v>43099</v>
      </c>
      <c r="N479" s="85">
        <f t="shared" si="167"/>
        <v>8.4285714285714288</v>
      </c>
      <c r="O479" s="87" t="s">
        <v>1693</v>
      </c>
      <c r="P479" s="87">
        <v>1</v>
      </c>
      <c r="Q479" s="108">
        <f t="shared" si="155"/>
        <v>100</v>
      </c>
      <c r="R479" s="90">
        <f t="shared" si="156"/>
        <v>8.4285714285714288</v>
      </c>
      <c r="S479" s="90">
        <f t="shared" si="157"/>
        <v>8.4285714285714288</v>
      </c>
      <c r="T479" s="90">
        <f t="shared" si="158"/>
        <v>8.4285714285714288</v>
      </c>
      <c r="U479" s="87"/>
      <c r="V479" s="91" t="str">
        <f t="shared" si="159"/>
        <v>CUMPLIDA</v>
      </c>
      <c r="W479" s="91" t="str">
        <f t="shared" si="160"/>
        <v/>
      </c>
      <c r="X479" s="141" t="s">
        <v>148</v>
      </c>
      <c r="Y479" s="79" t="str">
        <f t="shared" si="152"/>
        <v>H30R15</v>
      </c>
      <c r="Z479" s="92">
        <f t="shared" si="161"/>
        <v>2</v>
      </c>
      <c r="AA479" s="92" t="str">
        <f t="shared" si="153"/>
        <v>H30R15 - 2</v>
      </c>
      <c r="AB479" s="76">
        <f t="shared" si="163"/>
        <v>5</v>
      </c>
      <c r="AC479" s="76">
        <f t="shared" si="164"/>
        <v>5</v>
      </c>
      <c r="AD479" s="76" t="str">
        <f t="shared" si="162"/>
        <v>H30R15.</v>
      </c>
      <c r="AE479" s="76" t="str">
        <f t="shared" si="165"/>
        <v>H30R15</v>
      </c>
      <c r="AF479" s="144"/>
      <c r="AG479" s="144"/>
    </row>
    <row r="480" spans="1:33" s="2" customFormat="1" ht="350.1" customHeight="1" x14ac:dyDescent="0.2">
      <c r="A480" s="79">
        <f>IF(ISBLANK(D480),"",COUNTA($D$2:D480))</f>
        <v>375</v>
      </c>
      <c r="B480" s="80">
        <f t="shared" si="166"/>
        <v>479</v>
      </c>
      <c r="C480" s="87"/>
      <c r="D480" s="87" t="s">
        <v>1633</v>
      </c>
      <c r="E480" s="87" t="s">
        <v>89</v>
      </c>
      <c r="F480" s="105" t="s">
        <v>815</v>
      </c>
      <c r="G480" s="105" t="s">
        <v>114</v>
      </c>
      <c r="H480" s="105" t="s">
        <v>1195</v>
      </c>
      <c r="I480" s="105" t="s">
        <v>1190</v>
      </c>
      <c r="J480" s="87" t="s">
        <v>1156</v>
      </c>
      <c r="K480" s="87">
        <v>1</v>
      </c>
      <c r="L480" s="120">
        <v>43862</v>
      </c>
      <c r="M480" s="120">
        <v>43979</v>
      </c>
      <c r="N480" s="85">
        <f t="shared" si="167"/>
        <v>16.714285714285715</v>
      </c>
      <c r="O480" s="87" t="s">
        <v>1700</v>
      </c>
      <c r="P480" s="87">
        <v>1</v>
      </c>
      <c r="Q480" s="108">
        <f t="shared" si="155"/>
        <v>100</v>
      </c>
      <c r="R480" s="90">
        <f t="shared" si="156"/>
        <v>16.714285714285715</v>
      </c>
      <c r="S480" s="90">
        <f t="shared" si="157"/>
        <v>16.714285714285715</v>
      </c>
      <c r="T480" s="90">
        <f t="shared" si="158"/>
        <v>16.714285714285715</v>
      </c>
      <c r="U480" s="87"/>
      <c r="V480" s="91" t="str">
        <f t="shared" si="159"/>
        <v>CUMPLIDA</v>
      </c>
      <c r="W480" s="91" t="str">
        <f t="shared" si="160"/>
        <v>CUMPLIDO</v>
      </c>
      <c r="X480" s="141" t="s">
        <v>148</v>
      </c>
      <c r="Y480" s="79" t="str">
        <f t="shared" si="152"/>
        <v>H32R15</v>
      </c>
      <c r="Z480" s="92">
        <f t="shared" si="161"/>
        <v>1</v>
      </c>
      <c r="AA480" s="92" t="str">
        <f t="shared" si="153"/>
        <v>H32R15 - 1</v>
      </c>
      <c r="AB480" s="76">
        <f t="shared" si="163"/>
        <v>5</v>
      </c>
      <c r="AC480" s="76">
        <f t="shared" si="164"/>
        <v>5</v>
      </c>
      <c r="AD480" s="76" t="str">
        <f t="shared" si="162"/>
        <v>H32R15.</v>
      </c>
      <c r="AE480" s="76" t="str">
        <f t="shared" si="165"/>
        <v>H32R15</v>
      </c>
      <c r="AF480" s="144"/>
      <c r="AG480" s="144"/>
    </row>
    <row r="481" spans="1:33" s="2" customFormat="1" ht="350.1" customHeight="1" x14ac:dyDescent="0.2">
      <c r="A481" s="79">
        <f>IF(ISBLANK(D481),"",COUNTA($D$2:D481))</f>
        <v>376</v>
      </c>
      <c r="B481" s="80">
        <f t="shared" si="166"/>
        <v>480</v>
      </c>
      <c r="C481" s="87"/>
      <c r="D481" s="87" t="s">
        <v>710</v>
      </c>
      <c r="E481" s="87" t="s">
        <v>89</v>
      </c>
      <c r="F481" s="105" t="s">
        <v>816</v>
      </c>
      <c r="G481" s="105" t="s">
        <v>657</v>
      </c>
      <c r="H481" s="105" t="s">
        <v>505</v>
      </c>
      <c r="I481" s="105" t="s">
        <v>506</v>
      </c>
      <c r="J481" s="87" t="s">
        <v>8</v>
      </c>
      <c r="K481" s="87">
        <v>1</v>
      </c>
      <c r="L481" s="120">
        <v>43040</v>
      </c>
      <c r="M481" s="120">
        <v>43099</v>
      </c>
      <c r="N481" s="85">
        <f t="shared" si="167"/>
        <v>8.4285714285714288</v>
      </c>
      <c r="O481" s="100" t="s">
        <v>1694</v>
      </c>
      <c r="P481" s="87">
        <v>1</v>
      </c>
      <c r="Q481" s="108">
        <f t="shared" si="155"/>
        <v>100</v>
      </c>
      <c r="R481" s="90">
        <f t="shared" si="156"/>
        <v>8.4285714285714288</v>
      </c>
      <c r="S481" s="90">
        <f t="shared" si="157"/>
        <v>8.4285714285714288</v>
      </c>
      <c r="T481" s="90">
        <f t="shared" si="158"/>
        <v>8.4285714285714288</v>
      </c>
      <c r="U481" s="87"/>
      <c r="V481" s="91" t="str">
        <f t="shared" si="159"/>
        <v>CUMPLIDA</v>
      </c>
      <c r="W481" s="91" t="str">
        <f t="shared" si="160"/>
        <v>CUMPLIDO</v>
      </c>
      <c r="X481" s="141" t="s">
        <v>148</v>
      </c>
      <c r="Y481" s="79" t="str">
        <f t="shared" si="152"/>
        <v>H38R15</v>
      </c>
      <c r="Z481" s="92">
        <f t="shared" si="161"/>
        <v>1</v>
      </c>
      <c r="AA481" s="92" t="str">
        <f t="shared" si="153"/>
        <v>H38R15 - 1</v>
      </c>
      <c r="AB481" s="76">
        <f t="shared" si="163"/>
        <v>5</v>
      </c>
      <c r="AC481" s="76">
        <f t="shared" si="164"/>
        <v>5</v>
      </c>
      <c r="AD481" s="76" t="str">
        <f t="shared" si="162"/>
        <v>H38R15.</v>
      </c>
      <c r="AE481" s="76" t="str">
        <f t="shared" si="165"/>
        <v>H38R15</v>
      </c>
      <c r="AF481" s="144"/>
      <c r="AG481" s="144"/>
    </row>
    <row r="482" spans="1:33" s="2" customFormat="1" ht="350.1" customHeight="1" x14ac:dyDescent="0.2">
      <c r="A482" s="79">
        <f>IF(ISBLANK(D482),"",COUNTA($D$2:D482))</f>
        <v>377</v>
      </c>
      <c r="B482" s="80">
        <f t="shared" si="166"/>
        <v>481</v>
      </c>
      <c r="C482" s="87"/>
      <c r="D482" s="87" t="s">
        <v>710</v>
      </c>
      <c r="E482" s="87" t="s">
        <v>26</v>
      </c>
      <c r="F482" s="105" t="s">
        <v>656</v>
      </c>
      <c r="G482" s="105" t="s">
        <v>658</v>
      </c>
      <c r="H482" s="105" t="s">
        <v>675</v>
      </c>
      <c r="I482" s="105" t="s">
        <v>676</v>
      </c>
      <c r="J482" s="87" t="s">
        <v>8</v>
      </c>
      <c r="K482" s="87">
        <v>1</v>
      </c>
      <c r="L482" s="120">
        <v>43040</v>
      </c>
      <c r="M482" s="120">
        <v>43099</v>
      </c>
      <c r="N482" s="85">
        <f t="shared" si="167"/>
        <v>8.4285714285714288</v>
      </c>
      <c r="O482" s="100" t="s">
        <v>1694</v>
      </c>
      <c r="P482" s="87">
        <v>1</v>
      </c>
      <c r="Q482" s="108">
        <f t="shared" si="155"/>
        <v>100</v>
      </c>
      <c r="R482" s="90">
        <f t="shared" si="156"/>
        <v>8.4285714285714288</v>
      </c>
      <c r="S482" s="90">
        <f t="shared" si="157"/>
        <v>8.4285714285714288</v>
      </c>
      <c r="T482" s="90">
        <f t="shared" si="158"/>
        <v>8.4285714285714288</v>
      </c>
      <c r="U482" s="87"/>
      <c r="V482" s="91" t="str">
        <f t="shared" si="159"/>
        <v>CUMPLIDA</v>
      </c>
      <c r="W482" s="91" t="str">
        <f t="shared" si="160"/>
        <v>CUMPLIDO</v>
      </c>
      <c r="X482" s="141" t="s">
        <v>148</v>
      </c>
      <c r="Y482" s="79" t="str">
        <f t="shared" si="152"/>
        <v>H39R15</v>
      </c>
      <c r="Z482" s="92">
        <f t="shared" si="161"/>
        <v>1</v>
      </c>
      <c r="AA482" s="92" t="str">
        <f t="shared" si="153"/>
        <v>H39R15 - 1</v>
      </c>
      <c r="AB482" s="76">
        <f t="shared" si="163"/>
        <v>5</v>
      </c>
      <c r="AC482" s="76">
        <f t="shared" si="164"/>
        <v>5</v>
      </c>
      <c r="AD482" s="76" t="str">
        <f t="shared" si="162"/>
        <v>H39R15.</v>
      </c>
      <c r="AE482" s="76" t="str">
        <f t="shared" si="165"/>
        <v>H39R15</v>
      </c>
      <c r="AF482" s="144"/>
      <c r="AG482" s="144"/>
    </row>
    <row r="483" spans="1:33" s="2" customFormat="1" ht="350.1" customHeight="1" x14ac:dyDescent="0.2">
      <c r="A483" s="79">
        <f>IF(ISBLANK(D483),"",COUNTA($D$2:D483))</f>
        <v>378</v>
      </c>
      <c r="B483" s="80">
        <f t="shared" si="166"/>
        <v>482</v>
      </c>
      <c r="C483" s="87"/>
      <c r="D483" s="87" t="s">
        <v>711</v>
      </c>
      <c r="E483" s="87" t="s">
        <v>15</v>
      </c>
      <c r="F483" s="105" t="s">
        <v>659</v>
      </c>
      <c r="G483" s="105" t="s">
        <v>660</v>
      </c>
      <c r="H483" s="105" t="s">
        <v>569</v>
      </c>
      <c r="I483" s="105" t="s">
        <v>570</v>
      </c>
      <c r="J483" s="87" t="s">
        <v>9</v>
      </c>
      <c r="K483" s="87">
        <v>1</v>
      </c>
      <c r="L483" s="120">
        <v>43040</v>
      </c>
      <c r="M483" s="120">
        <v>43099</v>
      </c>
      <c r="N483" s="85">
        <f t="shared" si="167"/>
        <v>8.4285714285714288</v>
      </c>
      <c r="O483" s="87" t="s">
        <v>1696</v>
      </c>
      <c r="P483" s="87">
        <v>1</v>
      </c>
      <c r="Q483" s="108">
        <f t="shared" si="155"/>
        <v>100</v>
      </c>
      <c r="R483" s="90">
        <f t="shared" si="156"/>
        <v>8.4285714285714288</v>
      </c>
      <c r="S483" s="90">
        <f t="shared" si="157"/>
        <v>8.4285714285714288</v>
      </c>
      <c r="T483" s="90">
        <f t="shared" si="158"/>
        <v>8.4285714285714288</v>
      </c>
      <c r="U483" s="87"/>
      <c r="V483" s="91" t="str">
        <f t="shared" si="159"/>
        <v>CUMPLIDA</v>
      </c>
      <c r="W483" s="91" t="str">
        <f t="shared" si="160"/>
        <v>CUMPLIDO</v>
      </c>
      <c r="X483" s="141" t="s">
        <v>148</v>
      </c>
      <c r="Y483" s="79" t="str">
        <f t="shared" si="152"/>
        <v>H43R15</v>
      </c>
      <c r="Z483" s="92">
        <f t="shared" si="161"/>
        <v>1</v>
      </c>
      <c r="AA483" s="92" t="str">
        <f t="shared" si="153"/>
        <v>H43R15 - 1</v>
      </c>
      <c r="AB483" s="76">
        <f t="shared" si="163"/>
        <v>5</v>
      </c>
      <c r="AC483" s="76">
        <f t="shared" si="164"/>
        <v>5</v>
      </c>
      <c r="AD483" s="76" t="str">
        <f t="shared" si="162"/>
        <v>H43R15.</v>
      </c>
      <c r="AE483" s="76" t="str">
        <f t="shared" si="165"/>
        <v>H43R15</v>
      </c>
      <c r="AF483" s="144"/>
      <c r="AG483" s="144"/>
    </row>
    <row r="484" spans="1:33" s="2" customFormat="1" ht="350.1" customHeight="1" x14ac:dyDescent="0.2">
      <c r="A484" s="79">
        <f>IF(ISBLANK(D484),"",COUNTA($D$2:D484))</f>
        <v>379</v>
      </c>
      <c r="B484" s="80">
        <f t="shared" si="166"/>
        <v>483</v>
      </c>
      <c r="C484" s="87"/>
      <c r="D484" s="87" t="s">
        <v>710</v>
      </c>
      <c r="E484" s="87" t="s">
        <v>115</v>
      </c>
      <c r="F484" s="105" t="s">
        <v>1634</v>
      </c>
      <c r="G484" s="105" t="s">
        <v>116</v>
      </c>
      <c r="H484" s="105" t="s">
        <v>571</v>
      </c>
      <c r="I484" s="105" t="s">
        <v>572</v>
      </c>
      <c r="J484" s="87" t="s">
        <v>8</v>
      </c>
      <c r="K484" s="87">
        <v>1</v>
      </c>
      <c r="L484" s="120">
        <v>43040</v>
      </c>
      <c r="M484" s="120">
        <v>43099</v>
      </c>
      <c r="N484" s="85">
        <f t="shared" si="167"/>
        <v>8.4285714285714288</v>
      </c>
      <c r="O484" s="87" t="s">
        <v>1696</v>
      </c>
      <c r="P484" s="87">
        <v>1</v>
      </c>
      <c r="Q484" s="108">
        <f t="shared" si="155"/>
        <v>100</v>
      </c>
      <c r="R484" s="90">
        <f t="shared" si="156"/>
        <v>8.4285714285714288</v>
      </c>
      <c r="S484" s="90">
        <f t="shared" si="157"/>
        <v>8.4285714285714288</v>
      </c>
      <c r="T484" s="90">
        <f t="shared" si="158"/>
        <v>8.4285714285714288</v>
      </c>
      <c r="U484" s="87"/>
      <c r="V484" s="91" t="str">
        <f t="shared" si="159"/>
        <v>CUMPLIDA</v>
      </c>
      <c r="W484" s="91" t="str">
        <f t="shared" si="160"/>
        <v>CUMPLIDO</v>
      </c>
      <c r="X484" s="141" t="s">
        <v>148</v>
      </c>
      <c r="Y484" s="79" t="str">
        <f t="shared" si="152"/>
        <v>H48R15</v>
      </c>
      <c r="Z484" s="92">
        <f t="shared" si="161"/>
        <v>1</v>
      </c>
      <c r="AA484" s="92" t="str">
        <f t="shared" si="153"/>
        <v>H48R15 - 1</v>
      </c>
      <c r="AB484" s="76">
        <f t="shared" si="163"/>
        <v>5</v>
      </c>
      <c r="AC484" s="76">
        <f t="shared" si="164"/>
        <v>5</v>
      </c>
      <c r="AD484" s="76" t="str">
        <f t="shared" si="162"/>
        <v>H48R15.</v>
      </c>
      <c r="AE484" s="76" t="str">
        <f t="shared" si="165"/>
        <v>H48R15</v>
      </c>
      <c r="AF484" s="144"/>
      <c r="AG484" s="144"/>
    </row>
    <row r="485" spans="1:33" s="2" customFormat="1" ht="350.1" customHeight="1" x14ac:dyDescent="0.2">
      <c r="A485" s="79">
        <f>IF(ISBLANK(D485),"",COUNTA($D$2:D485))</f>
        <v>380</v>
      </c>
      <c r="B485" s="80">
        <f t="shared" si="166"/>
        <v>484</v>
      </c>
      <c r="C485" s="87"/>
      <c r="D485" s="87" t="s">
        <v>829</v>
      </c>
      <c r="E485" s="87" t="s">
        <v>115</v>
      </c>
      <c r="F485" s="105" t="s">
        <v>1672</v>
      </c>
      <c r="G485" s="105" t="s">
        <v>116</v>
      </c>
      <c r="H485" s="105" t="s">
        <v>573</v>
      </c>
      <c r="I485" s="105" t="s">
        <v>574</v>
      </c>
      <c r="J485" s="87" t="s">
        <v>8</v>
      </c>
      <c r="K485" s="87">
        <v>1</v>
      </c>
      <c r="L485" s="120">
        <v>43040</v>
      </c>
      <c r="M485" s="120">
        <v>43099</v>
      </c>
      <c r="N485" s="85">
        <f t="shared" si="167"/>
        <v>8.4285714285714288</v>
      </c>
      <c r="O485" s="87" t="s">
        <v>1696</v>
      </c>
      <c r="P485" s="87">
        <v>1</v>
      </c>
      <c r="Q485" s="108">
        <f t="shared" si="155"/>
        <v>100</v>
      </c>
      <c r="R485" s="90">
        <f t="shared" si="156"/>
        <v>8.4285714285714288</v>
      </c>
      <c r="S485" s="90">
        <f t="shared" si="157"/>
        <v>8.4285714285714288</v>
      </c>
      <c r="T485" s="90">
        <f t="shared" si="158"/>
        <v>8.4285714285714288</v>
      </c>
      <c r="U485" s="87"/>
      <c r="V485" s="91" t="str">
        <f t="shared" si="159"/>
        <v>CUMPLIDA</v>
      </c>
      <c r="W485" s="91" t="str">
        <f t="shared" si="160"/>
        <v>CUMPLIDO</v>
      </c>
      <c r="X485" s="141" t="s">
        <v>148</v>
      </c>
      <c r="Y485" s="79" t="str">
        <f t="shared" si="152"/>
        <v>H49R15</v>
      </c>
      <c r="Z485" s="92">
        <f t="shared" si="161"/>
        <v>1</v>
      </c>
      <c r="AA485" s="92" t="str">
        <f t="shared" si="153"/>
        <v>H49R15 - 1</v>
      </c>
      <c r="AB485" s="76">
        <f t="shared" si="163"/>
        <v>5</v>
      </c>
      <c r="AC485" s="76">
        <f t="shared" si="164"/>
        <v>5</v>
      </c>
      <c r="AD485" s="76" t="str">
        <f t="shared" si="162"/>
        <v>H49R15.</v>
      </c>
      <c r="AE485" s="76" t="str">
        <f t="shared" si="165"/>
        <v>H49R15</v>
      </c>
      <c r="AF485" s="144"/>
      <c r="AG485" s="144"/>
    </row>
    <row r="486" spans="1:33" s="2" customFormat="1" ht="350.1" customHeight="1" x14ac:dyDescent="0.2">
      <c r="A486" s="79">
        <f>IF(ISBLANK(D486),"",COUNTA($D$2:D486))</f>
        <v>381</v>
      </c>
      <c r="B486" s="80">
        <f t="shared" si="166"/>
        <v>485</v>
      </c>
      <c r="C486" s="87"/>
      <c r="D486" s="87" t="s">
        <v>711</v>
      </c>
      <c r="E486" s="87" t="s">
        <v>115</v>
      </c>
      <c r="F486" s="105" t="s">
        <v>578</v>
      </c>
      <c r="G486" s="105" t="s">
        <v>116</v>
      </c>
      <c r="H486" s="105" t="s">
        <v>575</v>
      </c>
      <c r="I486" s="105" t="s">
        <v>574</v>
      </c>
      <c r="J486" s="87" t="s">
        <v>8</v>
      </c>
      <c r="K486" s="87">
        <v>1</v>
      </c>
      <c r="L486" s="120">
        <v>43040</v>
      </c>
      <c r="M486" s="120">
        <v>43099</v>
      </c>
      <c r="N486" s="85">
        <f t="shared" si="167"/>
        <v>8.4285714285714288</v>
      </c>
      <c r="O486" s="87" t="s">
        <v>1696</v>
      </c>
      <c r="P486" s="87">
        <v>0.5</v>
      </c>
      <c r="Q486" s="108">
        <f t="shared" si="155"/>
        <v>50</v>
      </c>
      <c r="R486" s="90">
        <f t="shared" si="156"/>
        <v>4.2142857142857144</v>
      </c>
      <c r="S486" s="90">
        <f t="shared" si="157"/>
        <v>4.2142857142857144</v>
      </c>
      <c r="T486" s="90">
        <f t="shared" si="158"/>
        <v>8.4285714285714288</v>
      </c>
      <c r="U486" s="87"/>
      <c r="V486" s="91" t="str">
        <f t="shared" si="159"/>
        <v>VENCIDA</v>
      </c>
      <c r="W486" s="91" t="str">
        <f t="shared" si="160"/>
        <v>VENCIDO</v>
      </c>
      <c r="X486" s="141" t="s">
        <v>148</v>
      </c>
      <c r="Y486" s="79" t="str">
        <f t="shared" si="152"/>
        <v>H50R15</v>
      </c>
      <c r="Z486" s="92">
        <f t="shared" si="161"/>
        <v>1</v>
      </c>
      <c r="AA486" s="92" t="str">
        <f t="shared" si="153"/>
        <v>H50R15 - 1</v>
      </c>
      <c r="AB486" s="76">
        <f t="shared" si="163"/>
        <v>1</v>
      </c>
      <c r="AC486" s="76">
        <f t="shared" si="164"/>
        <v>1</v>
      </c>
      <c r="AD486" s="76" t="str">
        <f t="shared" si="162"/>
        <v>H50R15.</v>
      </c>
      <c r="AE486" s="76" t="str">
        <f t="shared" si="165"/>
        <v>H50R15</v>
      </c>
      <c r="AF486" s="144"/>
      <c r="AG486" s="144"/>
    </row>
    <row r="487" spans="1:33" s="2" customFormat="1" ht="350.1" customHeight="1" x14ac:dyDescent="0.2">
      <c r="A487" s="79">
        <f>IF(ISBLANK(D487),"",COUNTA($D$2:D487))</f>
        <v>382</v>
      </c>
      <c r="B487" s="80">
        <f t="shared" si="166"/>
        <v>486</v>
      </c>
      <c r="C487" s="87"/>
      <c r="D487" s="87" t="s">
        <v>711</v>
      </c>
      <c r="E487" s="87" t="s">
        <v>89</v>
      </c>
      <c r="F487" s="105" t="s">
        <v>661</v>
      </c>
      <c r="G487" s="105" t="s">
        <v>579</v>
      </c>
      <c r="H487" s="105" t="s">
        <v>576</v>
      </c>
      <c r="I487" s="105" t="s">
        <v>577</v>
      </c>
      <c r="J487" s="87" t="s">
        <v>43</v>
      </c>
      <c r="K487" s="87">
        <v>3</v>
      </c>
      <c r="L487" s="120">
        <v>43040</v>
      </c>
      <c r="M487" s="120">
        <v>43342</v>
      </c>
      <c r="N487" s="85">
        <f t="shared" si="167"/>
        <v>43.142857142857146</v>
      </c>
      <c r="O487" s="87" t="s">
        <v>1696</v>
      </c>
      <c r="P487" s="87">
        <v>0</v>
      </c>
      <c r="Q487" s="108">
        <f t="shared" si="155"/>
        <v>0</v>
      </c>
      <c r="R487" s="90">
        <f t="shared" si="156"/>
        <v>0</v>
      </c>
      <c r="S487" s="90">
        <f t="shared" si="157"/>
        <v>0</v>
      </c>
      <c r="T487" s="90">
        <f t="shared" si="158"/>
        <v>43.142857142857146</v>
      </c>
      <c r="U487" s="87"/>
      <c r="V487" s="91" t="str">
        <f t="shared" si="159"/>
        <v>VENCIDA</v>
      </c>
      <c r="W487" s="91" t="str">
        <f t="shared" si="160"/>
        <v>VENCIDO</v>
      </c>
      <c r="X487" s="141" t="s">
        <v>148</v>
      </c>
      <c r="Y487" s="79" t="str">
        <f t="shared" si="152"/>
        <v>H51R15</v>
      </c>
      <c r="Z487" s="92">
        <f t="shared" si="161"/>
        <v>1</v>
      </c>
      <c r="AA487" s="92" t="str">
        <f t="shared" si="153"/>
        <v>H51R15 - 1</v>
      </c>
      <c r="AB487" s="76">
        <f t="shared" si="163"/>
        <v>1</v>
      </c>
      <c r="AC487" s="76">
        <f t="shared" si="164"/>
        <v>1</v>
      </c>
      <c r="AD487" s="76" t="str">
        <f t="shared" si="162"/>
        <v>H51R15.</v>
      </c>
      <c r="AE487" s="76" t="str">
        <f t="shared" si="165"/>
        <v>H51R15</v>
      </c>
      <c r="AF487" s="144"/>
      <c r="AG487" s="144"/>
    </row>
    <row r="488" spans="1:33" s="2" customFormat="1" ht="350.1" customHeight="1" x14ac:dyDescent="0.2">
      <c r="A488" s="79">
        <f>IF(ISBLANK(D488),"",COUNTA($D$2:D488))</f>
        <v>383</v>
      </c>
      <c r="B488" s="80">
        <f t="shared" si="166"/>
        <v>487</v>
      </c>
      <c r="C488" s="87"/>
      <c r="D488" s="87" t="s">
        <v>840</v>
      </c>
      <c r="E488" s="87" t="s">
        <v>117</v>
      </c>
      <c r="F488" s="105" t="s">
        <v>328</v>
      </c>
      <c r="G488" s="105" t="s">
        <v>118</v>
      </c>
      <c r="H488" s="105" t="s">
        <v>325</v>
      </c>
      <c r="I488" s="105" t="s">
        <v>326</v>
      </c>
      <c r="J488" s="87" t="s">
        <v>327</v>
      </c>
      <c r="K488" s="87">
        <v>3</v>
      </c>
      <c r="L488" s="120">
        <v>43040</v>
      </c>
      <c r="M488" s="120">
        <v>43342</v>
      </c>
      <c r="N488" s="85">
        <f t="shared" si="167"/>
        <v>43.142857142857146</v>
      </c>
      <c r="O488" s="87" t="s">
        <v>313</v>
      </c>
      <c r="P488" s="87">
        <v>3</v>
      </c>
      <c r="Q488" s="108">
        <f t="shared" si="155"/>
        <v>100</v>
      </c>
      <c r="R488" s="90">
        <f t="shared" si="156"/>
        <v>43.142857142857146</v>
      </c>
      <c r="S488" s="90">
        <f t="shared" si="157"/>
        <v>43.142857142857146</v>
      </c>
      <c r="T488" s="90">
        <f t="shared" si="158"/>
        <v>43.142857142857146</v>
      </c>
      <c r="U488" s="87"/>
      <c r="V488" s="91" t="str">
        <f t="shared" si="159"/>
        <v>CUMPLIDA</v>
      </c>
      <c r="W488" s="91" t="str">
        <f t="shared" si="160"/>
        <v>CUMPLIDO</v>
      </c>
      <c r="X488" s="141" t="s">
        <v>148</v>
      </c>
      <c r="Y488" s="79" t="str">
        <f t="shared" si="152"/>
        <v>H52R15</v>
      </c>
      <c r="Z488" s="92">
        <f t="shared" si="161"/>
        <v>1</v>
      </c>
      <c r="AA488" s="92" t="str">
        <f t="shared" si="153"/>
        <v>H52R15 - 1</v>
      </c>
      <c r="AB488" s="76">
        <f t="shared" si="163"/>
        <v>5</v>
      </c>
      <c r="AC488" s="76">
        <f t="shared" si="164"/>
        <v>5</v>
      </c>
      <c r="AD488" s="76" t="str">
        <f t="shared" si="162"/>
        <v>H52R15.</v>
      </c>
      <c r="AE488" s="76" t="str">
        <f t="shared" si="165"/>
        <v>H52R15</v>
      </c>
      <c r="AF488" s="144"/>
      <c r="AG488" s="144"/>
    </row>
    <row r="489" spans="1:33" s="2" customFormat="1" ht="350.1" customHeight="1" x14ac:dyDescent="0.2">
      <c r="A489" s="79">
        <f>IF(ISBLANK(D489),"",COUNTA($D$2:D489))</f>
        <v>384</v>
      </c>
      <c r="B489" s="80">
        <f t="shared" si="166"/>
        <v>488</v>
      </c>
      <c r="C489" s="87"/>
      <c r="D489" s="87" t="s">
        <v>711</v>
      </c>
      <c r="E489" s="87" t="s">
        <v>21</v>
      </c>
      <c r="F489" s="105" t="s">
        <v>119</v>
      </c>
      <c r="G489" s="105" t="s">
        <v>120</v>
      </c>
      <c r="H489" s="105" t="s">
        <v>251</v>
      </c>
      <c r="I489" s="105" t="s">
        <v>252</v>
      </c>
      <c r="J489" s="92" t="s">
        <v>43</v>
      </c>
      <c r="K489" s="92">
        <v>3</v>
      </c>
      <c r="L489" s="148">
        <v>43040</v>
      </c>
      <c r="M489" s="148">
        <v>43342</v>
      </c>
      <c r="N489" s="85">
        <f t="shared" si="167"/>
        <v>43.142857142857146</v>
      </c>
      <c r="O489" s="87" t="s">
        <v>1689</v>
      </c>
      <c r="P489" s="87">
        <v>3</v>
      </c>
      <c r="Q489" s="108">
        <f t="shared" si="155"/>
        <v>100</v>
      </c>
      <c r="R489" s="90">
        <f t="shared" si="156"/>
        <v>43.142857142857146</v>
      </c>
      <c r="S489" s="90">
        <f t="shared" si="157"/>
        <v>43.142857142857146</v>
      </c>
      <c r="T489" s="90">
        <f t="shared" si="158"/>
        <v>43.142857142857146</v>
      </c>
      <c r="U489" s="87"/>
      <c r="V489" s="91" t="str">
        <f t="shared" si="159"/>
        <v>CUMPLIDA</v>
      </c>
      <c r="W489" s="91" t="str">
        <f t="shared" si="160"/>
        <v>CUMPLIDO</v>
      </c>
      <c r="X489" s="141" t="s">
        <v>148</v>
      </c>
      <c r="Y489" s="79" t="str">
        <f t="shared" si="152"/>
        <v>H53R15</v>
      </c>
      <c r="Z489" s="92">
        <f t="shared" si="161"/>
        <v>1</v>
      </c>
      <c r="AA489" s="92" t="str">
        <f t="shared" si="153"/>
        <v>H53R15 - 1</v>
      </c>
      <c r="AB489" s="76">
        <f t="shared" si="163"/>
        <v>5</v>
      </c>
      <c r="AC489" s="76">
        <f t="shared" si="164"/>
        <v>5</v>
      </c>
      <c r="AD489" s="76" t="str">
        <f t="shared" si="162"/>
        <v>H53R15</v>
      </c>
      <c r="AE489" s="76" t="str">
        <f t="shared" si="165"/>
        <v>H53R15</v>
      </c>
      <c r="AF489" s="144"/>
      <c r="AG489" s="144"/>
    </row>
    <row r="490" spans="1:33" s="2" customFormat="1" ht="350.1" customHeight="1" x14ac:dyDescent="0.2">
      <c r="A490" s="79">
        <f>IF(ISBLANK(D490),"",COUNTA($D$2:D490))</f>
        <v>385</v>
      </c>
      <c r="B490" s="80">
        <f t="shared" si="166"/>
        <v>489</v>
      </c>
      <c r="C490" s="87"/>
      <c r="D490" s="87" t="s">
        <v>711</v>
      </c>
      <c r="E490" s="87" t="s">
        <v>14</v>
      </c>
      <c r="F490" s="105" t="s">
        <v>817</v>
      </c>
      <c r="G490" s="105" t="s">
        <v>121</v>
      </c>
      <c r="H490" s="105" t="s">
        <v>514</v>
      </c>
      <c r="I490" s="105" t="s">
        <v>513</v>
      </c>
      <c r="J490" s="87" t="s">
        <v>512</v>
      </c>
      <c r="K490" s="87">
        <v>2</v>
      </c>
      <c r="L490" s="120">
        <v>43040</v>
      </c>
      <c r="M490" s="120">
        <v>43099</v>
      </c>
      <c r="N490" s="85">
        <f t="shared" si="167"/>
        <v>8.4285714285714288</v>
      </c>
      <c r="O490" s="100" t="s">
        <v>1694</v>
      </c>
      <c r="P490" s="87">
        <v>2</v>
      </c>
      <c r="Q490" s="108">
        <f t="shared" si="155"/>
        <v>100</v>
      </c>
      <c r="R490" s="90">
        <f t="shared" si="156"/>
        <v>8.4285714285714288</v>
      </c>
      <c r="S490" s="90">
        <f t="shared" si="157"/>
        <v>8.4285714285714288</v>
      </c>
      <c r="T490" s="90">
        <f t="shared" si="158"/>
        <v>8.4285714285714288</v>
      </c>
      <c r="U490" s="87"/>
      <c r="V490" s="91" t="str">
        <f t="shared" si="159"/>
        <v>CUMPLIDA</v>
      </c>
      <c r="W490" s="91" t="str">
        <f t="shared" si="160"/>
        <v>CUMPLIDO</v>
      </c>
      <c r="X490" s="141" t="s">
        <v>148</v>
      </c>
      <c r="Y490" s="79" t="str">
        <f t="shared" si="152"/>
        <v>H54R15</v>
      </c>
      <c r="Z490" s="92">
        <f t="shared" si="161"/>
        <v>1</v>
      </c>
      <c r="AA490" s="92" t="str">
        <f t="shared" si="153"/>
        <v>H54R15 - 1</v>
      </c>
      <c r="AB490" s="76">
        <f t="shared" si="163"/>
        <v>5</v>
      </c>
      <c r="AC490" s="76">
        <f t="shared" si="164"/>
        <v>5</v>
      </c>
      <c r="AD490" s="76" t="str">
        <f t="shared" si="162"/>
        <v>H54R15.</v>
      </c>
      <c r="AE490" s="76" t="str">
        <f t="shared" si="165"/>
        <v>H54R15</v>
      </c>
      <c r="AF490" s="144"/>
      <c r="AG490" s="144"/>
    </row>
    <row r="491" spans="1:33" s="2" customFormat="1" ht="350.1" customHeight="1" x14ac:dyDescent="0.2">
      <c r="A491" s="79">
        <f>IF(ISBLANK(D491),"",COUNTA($D$2:D491))</f>
        <v>386</v>
      </c>
      <c r="B491" s="80">
        <f t="shared" si="166"/>
        <v>490</v>
      </c>
      <c r="C491" s="87"/>
      <c r="D491" s="87" t="s">
        <v>711</v>
      </c>
      <c r="E491" s="87" t="s">
        <v>14</v>
      </c>
      <c r="F491" s="105" t="s">
        <v>583</v>
      </c>
      <c r="G491" s="105" t="s">
        <v>582</v>
      </c>
      <c r="H491" s="105" t="s">
        <v>580</v>
      </c>
      <c r="I491" s="105" t="s">
        <v>581</v>
      </c>
      <c r="J491" s="87" t="s">
        <v>564</v>
      </c>
      <c r="K491" s="87">
        <v>1</v>
      </c>
      <c r="L491" s="120">
        <v>43040</v>
      </c>
      <c r="M491" s="120">
        <v>43099</v>
      </c>
      <c r="N491" s="85">
        <f t="shared" si="167"/>
        <v>8.4285714285714288</v>
      </c>
      <c r="O491" s="87" t="s">
        <v>1696</v>
      </c>
      <c r="P491" s="87">
        <v>1</v>
      </c>
      <c r="Q491" s="108">
        <f t="shared" si="155"/>
        <v>100</v>
      </c>
      <c r="R491" s="90">
        <f t="shared" si="156"/>
        <v>8.4285714285714288</v>
      </c>
      <c r="S491" s="90">
        <f t="shared" si="157"/>
        <v>8.4285714285714288</v>
      </c>
      <c r="T491" s="90">
        <f t="shared" si="158"/>
        <v>8.4285714285714288</v>
      </c>
      <c r="U491" s="87"/>
      <c r="V491" s="91" t="str">
        <f t="shared" si="159"/>
        <v>CUMPLIDA</v>
      </c>
      <c r="W491" s="91" t="str">
        <f t="shared" si="160"/>
        <v>CUMPLIDO</v>
      </c>
      <c r="X491" s="141" t="s">
        <v>148</v>
      </c>
      <c r="Y491" s="79" t="str">
        <f t="shared" si="152"/>
        <v>H55R15</v>
      </c>
      <c r="Z491" s="92">
        <f t="shared" si="161"/>
        <v>1</v>
      </c>
      <c r="AA491" s="92" t="str">
        <f t="shared" si="153"/>
        <v>H55R15 - 1</v>
      </c>
      <c r="AB491" s="76">
        <f t="shared" si="163"/>
        <v>5</v>
      </c>
      <c r="AC491" s="76">
        <f t="shared" si="164"/>
        <v>5</v>
      </c>
      <c r="AD491" s="76" t="str">
        <f t="shared" si="162"/>
        <v>H55R15.</v>
      </c>
      <c r="AE491" s="76" t="str">
        <f t="shared" si="165"/>
        <v>H55R15</v>
      </c>
      <c r="AF491" s="144"/>
      <c r="AG491" s="144"/>
    </row>
    <row r="492" spans="1:33" s="2" customFormat="1" ht="350.1" customHeight="1" x14ac:dyDescent="0.2">
      <c r="A492" s="79">
        <f>IF(ISBLANK(D492),"",COUNTA($D$2:D492))</f>
        <v>387</v>
      </c>
      <c r="B492" s="80">
        <f t="shared" si="166"/>
        <v>491</v>
      </c>
      <c r="C492" s="87"/>
      <c r="D492" s="87" t="s">
        <v>829</v>
      </c>
      <c r="E492" s="87" t="s">
        <v>122</v>
      </c>
      <c r="F492" s="105" t="s">
        <v>584</v>
      </c>
      <c r="G492" s="105" t="s">
        <v>123</v>
      </c>
      <c r="H492" s="105" t="s">
        <v>618</v>
      </c>
      <c r="I492" s="105" t="s">
        <v>620</v>
      </c>
      <c r="J492" s="87" t="s">
        <v>619</v>
      </c>
      <c r="K492" s="87">
        <v>6</v>
      </c>
      <c r="L492" s="120">
        <v>43040</v>
      </c>
      <c r="M492" s="120">
        <v>43251</v>
      </c>
      <c r="N492" s="85">
        <f t="shared" si="167"/>
        <v>30.142857142857142</v>
      </c>
      <c r="O492" s="87" t="s">
        <v>348</v>
      </c>
      <c r="P492" s="87">
        <v>6</v>
      </c>
      <c r="Q492" s="108">
        <f t="shared" si="155"/>
        <v>100</v>
      </c>
      <c r="R492" s="90">
        <f t="shared" si="156"/>
        <v>30.142857142857142</v>
      </c>
      <c r="S492" s="90">
        <f t="shared" si="157"/>
        <v>30.142857142857142</v>
      </c>
      <c r="T492" s="90">
        <f t="shared" si="158"/>
        <v>30.142857142857142</v>
      </c>
      <c r="U492" s="87"/>
      <c r="V492" s="91" t="str">
        <f t="shared" si="159"/>
        <v>CUMPLIDA</v>
      </c>
      <c r="W492" s="91" t="str">
        <f t="shared" si="160"/>
        <v>CUMPLIDO</v>
      </c>
      <c r="X492" s="141" t="s">
        <v>148</v>
      </c>
      <c r="Y492" s="79" t="str">
        <f t="shared" si="152"/>
        <v>H56R15</v>
      </c>
      <c r="Z492" s="92">
        <f t="shared" si="161"/>
        <v>1</v>
      </c>
      <c r="AA492" s="92" t="str">
        <f t="shared" si="153"/>
        <v>H56R15 - 1</v>
      </c>
      <c r="AB492" s="76">
        <f t="shared" si="163"/>
        <v>5</v>
      </c>
      <c r="AC492" s="76">
        <f t="shared" si="164"/>
        <v>5</v>
      </c>
      <c r="AD492" s="76" t="str">
        <f t="shared" si="162"/>
        <v>H56R15.</v>
      </c>
      <c r="AE492" s="76" t="str">
        <f t="shared" si="165"/>
        <v>H56R15</v>
      </c>
      <c r="AF492" s="144"/>
      <c r="AG492" s="144"/>
    </row>
    <row r="493" spans="1:33" s="2" customFormat="1" ht="350.1" customHeight="1" x14ac:dyDescent="0.2">
      <c r="A493" s="79">
        <f>IF(ISBLANK(D493),"",COUNTA($D$2:D493))</f>
        <v>388</v>
      </c>
      <c r="B493" s="80">
        <f t="shared" si="166"/>
        <v>492</v>
      </c>
      <c r="C493" s="87"/>
      <c r="D493" s="87" t="s">
        <v>1649</v>
      </c>
      <c r="E493" s="87" t="s">
        <v>124</v>
      </c>
      <c r="F493" s="105" t="s">
        <v>818</v>
      </c>
      <c r="G493" s="105" t="s">
        <v>125</v>
      </c>
      <c r="H493" s="105" t="s">
        <v>1636</v>
      </c>
      <c r="I493" s="105" t="s">
        <v>1644</v>
      </c>
      <c r="J493" s="87" t="s">
        <v>1586</v>
      </c>
      <c r="K493" s="87">
        <v>1</v>
      </c>
      <c r="L493" s="120">
        <v>44407</v>
      </c>
      <c r="M493" s="120">
        <v>44561</v>
      </c>
      <c r="N493" s="85">
        <f t="shared" si="167"/>
        <v>22</v>
      </c>
      <c r="O493" s="87" t="s">
        <v>1692</v>
      </c>
      <c r="P493" s="87">
        <v>1</v>
      </c>
      <c r="Q493" s="108">
        <f t="shared" si="155"/>
        <v>100</v>
      </c>
      <c r="R493" s="90">
        <f t="shared" si="156"/>
        <v>22</v>
      </c>
      <c r="S493" s="90">
        <f t="shared" si="157"/>
        <v>22</v>
      </c>
      <c r="T493" s="90">
        <f t="shared" si="158"/>
        <v>22</v>
      </c>
      <c r="U493" s="87"/>
      <c r="V493" s="91" t="str">
        <f t="shared" si="159"/>
        <v>CUMPLIDA</v>
      </c>
      <c r="W493" s="91" t="str">
        <f t="shared" si="160"/>
        <v>CUMPLIDO</v>
      </c>
      <c r="X493" s="141" t="s">
        <v>148</v>
      </c>
      <c r="Y493" s="79" t="str">
        <f t="shared" si="152"/>
        <v>H60R15</v>
      </c>
      <c r="Z493" s="92">
        <f t="shared" si="161"/>
        <v>1</v>
      </c>
      <c r="AA493" s="92" t="str">
        <f t="shared" si="153"/>
        <v>H60R15 - 1</v>
      </c>
      <c r="AB493" s="76">
        <f t="shared" si="163"/>
        <v>5</v>
      </c>
      <c r="AC493" s="76">
        <f t="shared" si="164"/>
        <v>5</v>
      </c>
      <c r="AD493" s="76" t="str">
        <f t="shared" si="162"/>
        <v>H60R15.</v>
      </c>
      <c r="AE493" s="76" t="str">
        <f t="shared" si="165"/>
        <v>H60R15</v>
      </c>
      <c r="AF493" s="144"/>
      <c r="AG493" s="144"/>
    </row>
    <row r="494" spans="1:33" s="2" customFormat="1" ht="350.1" customHeight="1" x14ac:dyDescent="0.2">
      <c r="A494" s="79">
        <f>IF(ISBLANK(D494),"",COUNTA($D$2:D494))</f>
        <v>389</v>
      </c>
      <c r="B494" s="80">
        <f t="shared" si="166"/>
        <v>493</v>
      </c>
      <c r="C494" s="87"/>
      <c r="D494" s="87" t="s">
        <v>712</v>
      </c>
      <c r="E494" s="87" t="s">
        <v>122</v>
      </c>
      <c r="F494" s="105" t="s">
        <v>819</v>
      </c>
      <c r="G494" s="105" t="s">
        <v>126</v>
      </c>
      <c r="H494" s="105" t="s">
        <v>677</v>
      </c>
      <c r="I494" s="105" t="s">
        <v>678</v>
      </c>
      <c r="J494" s="105" t="s">
        <v>296</v>
      </c>
      <c r="K494" s="87">
        <v>16</v>
      </c>
      <c r="L494" s="120">
        <v>43040</v>
      </c>
      <c r="M494" s="120">
        <v>43403</v>
      </c>
      <c r="N494" s="85">
        <f t="shared" si="167"/>
        <v>51.857142857142854</v>
      </c>
      <c r="O494" s="87" t="s">
        <v>1692</v>
      </c>
      <c r="P494" s="87">
        <v>16</v>
      </c>
      <c r="Q494" s="108">
        <f t="shared" si="155"/>
        <v>100</v>
      </c>
      <c r="R494" s="90">
        <f t="shared" si="156"/>
        <v>51.857142857142854</v>
      </c>
      <c r="S494" s="90">
        <f t="shared" si="157"/>
        <v>51.857142857142854</v>
      </c>
      <c r="T494" s="90">
        <f t="shared" si="158"/>
        <v>51.857142857142854</v>
      </c>
      <c r="U494" s="87"/>
      <c r="V494" s="91" t="str">
        <f t="shared" si="159"/>
        <v>CUMPLIDA</v>
      </c>
      <c r="W494" s="91" t="str">
        <f t="shared" si="160"/>
        <v>CUMPLIDO</v>
      </c>
      <c r="X494" s="141" t="s">
        <v>148</v>
      </c>
      <c r="Y494" s="79" t="str">
        <f t="shared" si="152"/>
        <v>H61R15</v>
      </c>
      <c r="Z494" s="92">
        <f t="shared" si="161"/>
        <v>1</v>
      </c>
      <c r="AA494" s="92" t="str">
        <f t="shared" si="153"/>
        <v>H61R15 - 1</v>
      </c>
      <c r="AB494" s="76">
        <f t="shared" si="163"/>
        <v>5</v>
      </c>
      <c r="AC494" s="76">
        <f t="shared" si="164"/>
        <v>5</v>
      </c>
      <c r="AD494" s="76" t="str">
        <f t="shared" si="162"/>
        <v>H61R15.</v>
      </c>
      <c r="AE494" s="76" t="str">
        <f t="shared" si="165"/>
        <v>H61R15</v>
      </c>
      <c r="AF494" s="144"/>
      <c r="AG494" s="144"/>
    </row>
    <row r="495" spans="1:33" s="2" customFormat="1" ht="350.1" customHeight="1" x14ac:dyDescent="0.2">
      <c r="A495" s="79">
        <f>IF(ISBLANK(D495),"",COUNTA($D$2:D495))</f>
        <v>390</v>
      </c>
      <c r="B495" s="80">
        <f t="shared" si="166"/>
        <v>494</v>
      </c>
      <c r="C495" s="87"/>
      <c r="D495" s="87" t="s">
        <v>712</v>
      </c>
      <c r="E495" s="87" t="s">
        <v>89</v>
      </c>
      <c r="F495" s="105" t="s">
        <v>820</v>
      </c>
      <c r="G495" s="105" t="s">
        <v>127</v>
      </c>
      <c r="H495" s="105" t="s">
        <v>677</v>
      </c>
      <c r="I495" s="105" t="s">
        <v>678</v>
      </c>
      <c r="J495" s="105" t="s">
        <v>300</v>
      </c>
      <c r="K495" s="92">
        <v>16</v>
      </c>
      <c r="L495" s="120">
        <v>43040</v>
      </c>
      <c r="M495" s="120">
        <v>43403</v>
      </c>
      <c r="N495" s="85">
        <f t="shared" si="167"/>
        <v>51.857142857142854</v>
      </c>
      <c r="O495" s="87" t="s">
        <v>1692</v>
      </c>
      <c r="P495" s="87">
        <v>16</v>
      </c>
      <c r="Q495" s="108">
        <f t="shared" si="155"/>
        <v>100</v>
      </c>
      <c r="R495" s="90">
        <f t="shared" si="156"/>
        <v>51.857142857142854</v>
      </c>
      <c r="S495" s="90">
        <f t="shared" si="157"/>
        <v>51.857142857142854</v>
      </c>
      <c r="T495" s="90">
        <f t="shared" si="158"/>
        <v>51.857142857142854</v>
      </c>
      <c r="U495" s="87"/>
      <c r="V495" s="91" t="str">
        <f t="shared" si="159"/>
        <v>CUMPLIDA</v>
      </c>
      <c r="W495" s="91" t="str">
        <f t="shared" si="160"/>
        <v>CUMPLIDO</v>
      </c>
      <c r="X495" s="141" t="s">
        <v>148</v>
      </c>
      <c r="Y495" s="79" t="str">
        <f t="shared" si="152"/>
        <v>H62R15</v>
      </c>
      <c r="Z495" s="92">
        <f t="shared" si="161"/>
        <v>1</v>
      </c>
      <c r="AA495" s="92" t="str">
        <f t="shared" si="153"/>
        <v>H62R15 - 1</v>
      </c>
      <c r="AB495" s="76">
        <f t="shared" si="163"/>
        <v>5</v>
      </c>
      <c r="AC495" s="76">
        <f t="shared" si="164"/>
        <v>5</v>
      </c>
      <c r="AD495" s="76" t="str">
        <f t="shared" si="162"/>
        <v>H62R15.</v>
      </c>
      <c r="AE495" s="76" t="str">
        <f t="shared" si="165"/>
        <v>H62R15</v>
      </c>
      <c r="AF495" s="144"/>
      <c r="AG495" s="144"/>
    </row>
    <row r="496" spans="1:33" s="2" customFormat="1" ht="350.1" customHeight="1" x14ac:dyDescent="0.2">
      <c r="A496" s="79">
        <f>IF(ISBLANK(D496),"",COUNTA($D$2:D496))</f>
        <v>391</v>
      </c>
      <c r="B496" s="80">
        <f t="shared" si="166"/>
        <v>495</v>
      </c>
      <c r="C496" s="87"/>
      <c r="D496" s="87" t="s">
        <v>711</v>
      </c>
      <c r="E496" s="87" t="s">
        <v>89</v>
      </c>
      <c r="F496" s="105" t="s">
        <v>1652</v>
      </c>
      <c r="G496" s="105" t="s">
        <v>424</v>
      </c>
      <c r="H496" s="105" t="s">
        <v>1651</v>
      </c>
      <c r="I496" s="105" t="s">
        <v>1651</v>
      </c>
      <c r="J496" s="87" t="s">
        <v>1650</v>
      </c>
      <c r="K496" s="92">
        <v>1</v>
      </c>
      <c r="L496" s="120">
        <v>44407</v>
      </c>
      <c r="M496" s="120">
        <v>44561</v>
      </c>
      <c r="N496" s="85">
        <f t="shared" si="167"/>
        <v>22</v>
      </c>
      <c r="O496" s="87" t="s">
        <v>1692</v>
      </c>
      <c r="P496" s="87">
        <v>0</v>
      </c>
      <c r="Q496" s="108">
        <f t="shared" si="155"/>
        <v>0</v>
      </c>
      <c r="R496" s="90">
        <f t="shared" si="156"/>
        <v>0</v>
      </c>
      <c r="S496" s="90">
        <f t="shared" si="157"/>
        <v>0</v>
      </c>
      <c r="T496" s="90">
        <f t="shared" si="158"/>
        <v>22</v>
      </c>
      <c r="U496" s="87"/>
      <c r="V496" s="91" t="str">
        <f t="shared" si="159"/>
        <v>VENCIDA</v>
      </c>
      <c r="W496" s="91" t="str">
        <f t="shared" si="160"/>
        <v>VENCIDO</v>
      </c>
      <c r="X496" s="141" t="s">
        <v>148</v>
      </c>
      <c r="Y496" s="79" t="str">
        <f t="shared" si="152"/>
        <v>H63R15</v>
      </c>
      <c r="Z496" s="92">
        <f t="shared" si="161"/>
        <v>1</v>
      </c>
      <c r="AA496" s="92" t="str">
        <f t="shared" si="153"/>
        <v>H63R15 - 1</v>
      </c>
      <c r="AB496" s="76">
        <f t="shared" si="163"/>
        <v>1</v>
      </c>
      <c r="AC496" s="76">
        <f t="shared" si="164"/>
        <v>1</v>
      </c>
      <c r="AD496" s="76" t="str">
        <f t="shared" si="162"/>
        <v>H63R15.</v>
      </c>
      <c r="AE496" s="76" t="str">
        <f t="shared" si="165"/>
        <v>H63R15</v>
      </c>
      <c r="AF496" s="144"/>
      <c r="AG496" s="144"/>
    </row>
    <row r="497" spans="1:33" s="2" customFormat="1" ht="182.25" customHeight="1" x14ac:dyDescent="0.2">
      <c r="A497" s="79" t="str">
        <f>IF(ISBLANK(D497),"",COUNTA($D$2:D497))</f>
        <v/>
      </c>
      <c r="B497" s="80">
        <f t="shared" si="166"/>
        <v>496</v>
      </c>
      <c r="C497" s="87"/>
      <c r="D497" s="87"/>
      <c r="E497" s="87" t="s">
        <v>89</v>
      </c>
      <c r="F497" s="105" t="s">
        <v>423</v>
      </c>
      <c r="G497" s="105" t="s">
        <v>176</v>
      </c>
      <c r="H497" s="105" t="s">
        <v>425</v>
      </c>
      <c r="I497" s="105" t="s">
        <v>422</v>
      </c>
      <c r="J497" s="87" t="s">
        <v>390</v>
      </c>
      <c r="K497" s="87">
        <v>3</v>
      </c>
      <c r="L497" s="120">
        <v>43040</v>
      </c>
      <c r="M497" s="120">
        <v>43403</v>
      </c>
      <c r="N497" s="85">
        <f t="shared" si="167"/>
        <v>51.857142857142854</v>
      </c>
      <c r="O497" s="87" t="s">
        <v>1691</v>
      </c>
      <c r="P497" s="87">
        <v>0</v>
      </c>
      <c r="Q497" s="108">
        <f t="shared" si="155"/>
        <v>0</v>
      </c>
      <c r="R497" s="90">
        <f t="shared" si="156"/>
        <v>0</v>
      </c>
      <c r="S497" s="90">
        <f t="shared" si="157"/>
        <v>0</v>
      </c>
      <c r="T497" s="90">
        <f t="shared" si="158"/>
        <v>51.857142857142854</v>
      </c>
      <c r="U497" s="87"/>
      <c r="V497" s="91" t="str">
        <f t="shared" si="159"/>
        <v>VENCIDA</v>
      </c>
      <c r="W497" s="91" t="str">
        <f t="shared" si="160"/>
        <v/>
      </c>
      <c r="X497" s="141" t="s">
        <v>148</v>
      </c>
      <c r="Y497" s="79" t="str">
        <f t="shared" ref="Y497:Y560" si="168">AE497</f>
        <v>H63R15</v>
      </c>
      <c r="Z497" s="92">
        <f t="shared" si="161"/>
        <v>2</v>
      </c>
      <c r="AA497" s="92" t="str">
        <f t="shared" ref="AA497:AA560" si="169">CONCATENATE(Y497," - ",Z497)</f>
        <v>H63R15 - 2</v>
      </c>
      <c r="AB497" s="76">
        <f t="shared" si="163"/>
        <v>1</v>
      </c>
      <c r="AC497" s="76">
        <f t="shared" si="164"/>
        <v>1</v>
      </c>
      <c r="AD497" s="76" t="str">
        <f t="shared" si="162"/>
        <v>H63R15.</v>
      </c>
      <c r="AE497" s="76" t="str">
        <f t="shared" si="165"/>
        <v>H63R15</v>
      </c>
      <c r="AF497" s="144"/>
      <c r="AG497" s="144"/>
    </row>
    <row r="498" spans="1:33" s="2" customFormat="1" ht="350.1" customHeight="1" x14ac:dyDescent="0.2">
      <c r="A498" s="79">
        <f>IF(ISBLANK(D498),"",COUNTA($D$2:D498))</f>
        <v>392</v>
      </c>
      <c r="B498" s="80">
        <f t="shared" si="166"/>
        <v>497</v>
      </c>
      <c r="C498" s="87"/>
      <c r="D498" s="87" t="s">
        <v>711</v>
      </c>
      <c r="E498" s="87" t="s">
        <v>124</v>
      </c>
      <c r="F498" s="105" t="s">
        <v>821</v>
      </c>
      <c r="G498" s="105" t="s">
        <v>128</v>
      </c>
      <c r="H498" s="105" t="s">
        <v>1636</v>
      </c>
      <c r="I498" s="105" t="s">
        <v>1644</v>
      </c>
      <c r="J498" s="87" t="s">
        <v>1586</v>
      </c>
      <c r="K498" s="87">
        <v>1</v>
      </c>
      <c r="L498" s="120">
        <v>44407</v>
      </c>
      <c r="M498" s="120">
        <v>44561</v>
      </c>
      <c r="N498" s="85">
        <f t="shared" si="167"/>
        <v>22</v>
      </c>
      <c r="O498" s="87" t="s">
        <v>1692</v>
      </c>
      <c r="P498" s="87">
        <v>1</v>
      </c>
      <c r="Q498" s="108">
        <f t="shared" si="155"/>
        <v>100</v>
      </c>
      <c r="R498" s="90">
        <f t="shared" si="156"/>
        <v>22</v>
      </c>
      <c r="S498" s="90">
        <f t="shared" si="157"/>
        <v>22</v>
      </c>
      <c r="T498" s="90">
        <f t="shared" si="158"/>
        <v>22</v>
      </c>
      <c r="U498" s="87"/>
      <c r="V498" s="91" t="str">
        <f t="shared" si="159"/>
        <v>CUMPLIDA</v>
      </c>
      <c r="W498" s="91" t="str">
        <f t="shared" si="160"/>
        <v>CUMPLIDO</v>
      </c>
      <c r="X498" s="141" t="s">
        <v>148</v>
      </c>
      <c r="Y498" s="79" t="str">
        <f t="shared" si="168"/>
        <v>H64R15</v>
      </c>
      <c r="Z498" s="92">
        <f t="shared" si="161"/>
        <v>1</v>
      </c>
      <c r="AA498" s="92" t="str">
        <f t="shared" si="169"/>
        <v>H64R15 - 1</v>
      </c>
      <c r="AB498" s="76">
        <f t="shared" si="163"/>
        <v>5</v>
      </c>
      <c r="AC498" s="76">
        <f t="shared" si="164"/>
        <v>5</v>
      </c>
      <c r="AD498" s="76" t="str">
        <f t="shared" si="162"/>
        <v>H64R15.</v>
      </c>
      <c r="AE498" s="76" t="str">
        <f t="shared" si="165"/>
        <v>H64R15</v>
      </c>
      <c r="AF498" s="144"/>
      <c r="AG498" s="144"/>
    </row>
    <row r="499" spans="1:33" s="2" customFormat="1" ht="350.1" customHeight="1" x14ac:dyDescent="0.2">
      <c r="A499" s="79">
        <f>IF(ISBLANK(D499),"",COUNTA($D$2:D499))</f>
        <v>393</v>
      </c>
      <c r="B499" s="80">
        <f t="shared" si="166"/>
        <v>498</v>
      </c>
      <c r="C499" s="87"/>
      <c r="D499" s="87" t="s">
        <v>711</v>
      </c>
      <c r="E499" s="87" t="s">
        <v>20</v>
      </c>
      <c r="F499" s="105" t="s">
        <v>682</v>
      </c>
      <c r="G499" s="105" t="s">
        <v>129</v>
      </c>
      <c r="H499" s="105" t="s">
        <v>1654</v>
      </c>
      <c r="I499" s="105" t="s">
        <v>1653</v>
      </c>
      <c r="J499" s="105" t="s">
        <v>1678</v>
      </c>
      <c r="K499" s="87">
        <v>1</v>
      </c>
      <c r="L499" s="120">
        <v>44407</v>
      </c>
      <c r="M499" s="120">
        <v>44620</v>
      </c>
      <c r="N499" s="85">
        <f t="shared" si="167"/>
        <v>30.428571428571427</v>
      </c>
      <c r="O499" s="87" t="s">
        <v>1692</v>
      </c>
      <c r="P499" s="87">
        <v>0</v>
      </c>
      <c r="Q499" s="108">
        <f t="shared" si="155"/>
        <v>0</v>
      </c>
      <c r="R499" s="90">
        <f t="shared" si="156"/>
        <v>0</v>
      </c>
      <c r="S499" s="90">
        <f t="shared" si="157"/>
        <v>0</v>
      </c>
      <c r="T499" s="90">
        <f t="shared" si="158"/>
        <v>30.428571428571427</v>
      </c>
      <c r="U499" s="87"/>
      <c r="V499" s="91" t="str">
        <f t="shared" si="159"/>
        <v>VENCIDA</v>
      </c>
      <c r="W499" s="91" t="str">
        <f t="shared" si="160"/>
        <v>VENCIDO</v>
      </c>
      <c r="X499" s="141" t="s">
        <v>148</v>
      </c>
      <c r="Y499" s="79" t="str">
        <f t="shared" si="168"/>
        <v>H66R15</v>
      </c>
      <c r="Z499" s="92">
        <f t="shared" si="161"/>
        <v>1</v>
      </c>
      <c r="AA499" s="92" t="str">
        <f t="shared" si="169"/>
        <v>H66R15 - 1</v>
      </c>
      <c r="AB499" s="76">
        <f t="shared" si="163"/>
        <v>1</v>
      </c>
      <c r="AC499" s="76">
        <f t="shared" si="164"/>
        <v>1</v>
      </c>
      <c r="AD499" s="76" t="str">
        <f t="shared" si="162"/>
        <v>H66R15.</v>
      </c>
      <c r="AE499" s="76" t="str">
        <f t="shared" si="165"/>
        <v>H66R15</v>
      </c>
      <c r="AF499" s="144"/>
      <c r="AG499" s="144"/>
    </row>
    <row r="500" spans="1:33" s="2" customFormat="1" ht="350.1" customHeight="1" x14ac:dyDescent="0.2">
      <c r="A500" s="79">
        <f>IF(ISBLANK(D500),"",COUNTA($D$2:D500))</f>
        <v>394</v>
      </c>
      <c r="B500" s="80">
        <f t="shared" si="166"/>
        <v>499</v>
      </c>
      <c r="C500" s="87"/>
      <c r="D500" s="87" t="s">
        <v>711</v>
      </c>
      <c r="E500" s="87" t="s">
        <v>130</v>
      </c>
      <c r="F500" s="105" t="s">
        <v>312</v>
      </c>
      <c r="G500" s="105" t="s">
        <v>1673</v>
      </c>
      <c r="H500" s="132" t="s">
        <v>1555</v>
      </c>
      <c r="I500" s="132" t="s">
        <v>1146</v>
      </c>
      <c r="J500" s="133" t="s">
        <v>1147</v>
      </c>
      <c r="K500" s="133">
        <v>1</v>
      </c>
      <c r="L500" s="150">
        <v>43859</v>
      </c>
      <c r="M500" s="150">
        <v>44196</v>
      </c>
      <c r="N500" s="85">
        <f t="shared" ref="N500:N524" si="170">(+M500-L500)/7</f>
        <v>48.142857142857146</v>
      </c>
      <c r="O500" s="87" t="s">
        <v>331</v>
      </c>
      <c r="P500" s="87">
        <v>0.3</v>
      </c>
      <c r="Q500" s="108">
        <f t="shared" si="155"/>
        <v>30</v>
      </c>
      <c r="R500" s="90">
        <f t="shared" si="156"/>
        <v>14.442857142857145</v>
      </c>
      <c r="S500" s="90">
        <f t="shared" si="157"/>
        <v>14.442857142857145</v>
      </c>
      <c r="T500" s="90">
        <f t="shared" si="158"/>
        <v>48.142857142857146</v>
      </c>
      <c r="U500" s="87" t="s">
        <v>1527</v>
      </c>
      <c r="V500" s="91" t="str">
        <f t="shared" si="159"/>
        <v>VENCIDA</v>
      </c>
      <c r="W500" s="91" t="str">
        <f t="shared" si="160"/>
        <v>VENCIDO</v>
      </c>
      <c r="X500" s="141" t="s">
        <v>148</v>
      </c>
      <c r="Y500" s="79" t="str">
        <f t="shared" si="168"/>
        <v>H83R15</v>
      </c>
      <c r="Z500" s="92">
        <f t="shared" si="161"/>
        <v>1</v>
      </c>
      <c r="AA500" s="92" t="str">
        <f t="shared" si="169"/>
        <v>H83R15 - 1</v>
      </c>
      <c r="AB500" s="76">
        <f t="shared" si="163"/>
        <v>1</v>
      </c>
      <c r="AC500" s="76">
        <f t="shared" si="164"/>
        <v>1</v>
      </c>
      <c r="AD500" s="76" t="str">
        <f t="shared" si="162"/>
        <v>H83R15.</v>
      </c>
      <c r="AE500" s="76" t="str">
        <f t="shared" si="165"/>
        <v>H83R15</v>
      </c>
      <c r="AF500" s="144"/>
      <c r="AG500" s="144"/>
    </row>
    <row r="501" spans="1:33" s="2" customFormat="1" ht="238.5" customHeight="1" x14ac:dyDescent="0.2">
      <c r="A501" s="79">
        <f>IF(ISBLANK(D501),"",COUNTA($D$2:D501))</f>
        <v>395</v>
      </c>
      <c r="B501" s="80">
        <f t="shared" si="166"/>
        <v>500</v>
      </c>
      <c r="C501" s="87"/>
      <c r="D501" s="87" t="s">
        <v>711</v>
      </c>
      <c r="E501" s="87" t="s">
        <v>20</v>
      </c>
      <c r="F501" s="105" t="s">
        <v>809</v>
      </c>
      <c r="G501" s="105" t="s">
        <v>131</v>
      </c>
      <c r="H501" s="105" t="s">
        <v>810</v>
      </c>
      <c r="I501" s="105" t="s">
        <v>662</v>
      </c>
      <c r="J501" s="87" t="s">
        <v>343</v>
      </c>
      <c r="K501" s="87">
        <v>1</v>
      </c>
      <c r="L501" s="150">
        <v>43040</v>
      </c>
      <c r="M501" s="150">
        <v>43099</v>
      </c>
      <c r="N501" s="85">
        <f t="shared" si="170"/>
        <v>8.4285714285714288</v>
      </c>
      <c r="O501" s="87" t="s">
        <v>331</v>
      </c>
      <c r="P501" s="87">
        <v>1</v>
      </c>
      <c r="Q501" s="108">
        <f t="shared" si="155"/>
        <v>100</v>
      </c>
      <c r="R501" s="90">
        <f t="shared" si="156"/>
        <v>8.4285714285714288</v>
      </c>
      <c r="S501" s="90">
        <f t="shared" si="157"/>
        <v>8.4285714285714288</v>
      </c>
      <c r="T501" s="90">
        <f t="shared" si="158"/>
        <v>8.4285714285714288</v>
      </c>
      <c r="U501" s="87" t="s">
        <v>1527</v>
      </c>
      <c r="V501" s="91" t="str">
        <f t="shared" si="159"/>
        <v>CUMPLIDA</v>
      </c>
      <c r="W501" s="91" t="str">
        <f t="shared" si="160"/>
        <v>VENCIDO</v>
      </c>
      <c r="X501" s="141" t="s">
        <v>148</v>
      </c>
      <c r="Y501" s="79" t="str">
        <f t="shared" si="168"/>
        <v>H84R15</v>
      </c>
      <c r="Z501" s="92">
        <f t="shared" si="161"/>
        <v>1</v>
      </c>
      <c r="AA501" s="92" t="str">
        <f t="shared" si="169"/>
        <v>H84R15 - 1</v>
      </c>
      <c r="AB501" s="76">
        <f t="shared" si="163"/>
        <v>5</v>
      </c>
      <c r="AC501" s="76">
        <f t="shared" si="164"/>
        <v>1</v>
      </c>
      <c r="AD501" s="76" t="str">
        <f t="shared" si="162"/>
        <v>H84R15.</v>
      </c>
      <c r="AE501" s="76" t="str">
        <f t="shared" si="165"/>
        <v>H84R15</v>
      </c>
      <c r="AF501" s="144"/>
      <c r="AG501" s="144"/>
    </row>
    <row r="502" spans="1:33" s="2" customFormat="1" ht="350.1" customHeight="1" x14ac:dyDescent="0.2">
      <c r="A502" s="79" t="str">
        <f>IF(ISBLANK(D502),"",COUNTA($D$2:D502))</f>
        <v/>
      </c>
      <c r="B502" s="80">
        <f t="shared" si="166"/>
        <v>501</v>
      </c>
      <c r="C502" s="87"/>
      <c r="D502" s="87"/>
      <c r="E502" s="87" t="s">
        <v>20</v>
      </c>
      <c r="F502" s="105" t="s">
        <v>1635</v>
      </c>
      <c r="G502" s="105" t="s">
        <v>131</v>
      </c>
      <c r="H502" s="105" t="s">
        <v>1674</v>
      </c>
      <c r="I502" s="105" t="s">
        <v>1653</v>
      </c>
      <c r="J502" s="105" t="s">
        <v>1678</v>
      </c>
      <c r="K502" s="87">
        <v>1</v>
      </c>
      <c r="L502" s="120">
        <v>44408</v>
      </c>
      <c r="M502" s="120">
        <v>44620</v>
      </c>
      <c r="N502" s="85">
        <f t="shared" si="170"/>
        <v>30.285714285714285</v>
      </c>
      <c r="O502" s="87" t="s">
        <v>1692</v>
      </c>
      <c r="P502" s="87">
        <v>0</v>
      </c>
      <c r="Q502" s="108">
        <f t="shared" si="155"/>
        <v>0</v>
      </c>
      <c r="R502" s="90">
        <f t="shared" si="156"/>
        <v>0</v>
      </c>
      <c r="S502" s="90">
        <f t="shared" si="157"/>
        <v>0</v>
      </c>
      <c r="T502" s="90">
        <f t="shared" si="158"/>
        <v>30.285714285714285</v>
      </c>
      <c r="U502" s="87"/>
      <c r="V502" s="91" t="str">
        <f t="shared" si="159"/>
        <v>VENCIDA</v>
      </c>
      <c r="W502" s="91" t="str">
        <f t="shared" si="160"/>
        <v/>
      </c>
      <c r="X502" s="141" t="s">
        <v>148</v>
      </c>
      <c r="Y502" s="79" t="str">
        <f t="shared" si="168"/>
        <v>H84R15</v>
      </c>
      <c r="Z502" s="92">
        <f t="shared" si="161"/>
        <v>2</v>
      </c>
      <c r="AA502" s="92" t="str">
        <f t="shared" si="169"/>
        <v>H84R15 - 2</v>
      </c>
      <c r="AB502" s="76">
        <f t="shared" si="163"/>
        <v>1</v>
      </c>
      <c r="AC502" s="76">
        <f t="shared" si="164"/>
        <v>1</v>
      </c>
      <c r="AD502" s="76" t="str">
        <f t="shared" si="162"/>
        <v>H84R15.</v>
      </c>
      <c r="AE502" s="76" t="str">
        <f t="shared" si="165"/>
        <v>H84R15</v>
      </c>
      <c r="AF502" s="144"/>
      <c r="AG502" s="144"/>
    </row>
    <row r="503" spans="1:33" s="2" customFormat="1" ht="350.1" customHeight="1" x14ac:dyDescent="0.2">
      <c r="A503" s="79">
        <f>IF(ISBLANK(D503),"",COUNTA($D$2:D503))</f>
        <v>396</v>
      </c>
      <c r="B503" s="80">
        <f t="shared" si="166"/>
        <v>502</v>
      </c>
      <c r="C503" s="87"/>
      <c r="D503" s="87" t="s">
        <v>711</v>
      </c>
      <c r="E503" s="87" t="s">
        <v>19</v>
      </c>
      <c r="F503" s="105" t="s">
        <v>1162</v>
      </c>
      <c r="G503" s="105" t="s">
        <v>663</v>
      </c>
      <c r="H503" s="105" t="s">
        <v>1160</v>
      </c>
      <c r="I503" s="105" t="s">
        <v>1158</v>
      </c>
      <c r="J503" s="87" t="s">
        <v>1159</v>
      </c>
      <c r="K503" s="87">
        <v>4</v>
      </c>
      <c r="L503" s="150">
        <v>43858</v>
      </c>
      <c r="M503" s="150">
        <v>44165</v>
      </c>
      <c r="N503" s="85">
        <f t="shared" si="170"/>
        <v>43.857142857142854</v>
      </c>
      <c r="O503" s="87" t="s">
        <v>1689</v>
      </c>
      <c r="P503" s="87">
        <v>4</v>
      </c>
      <c r="Q503" s="108">
        <f t="shared" si="155"/>
        <v>100</v>
      </c>
      <c r="R503" s="90">
        <f t="shared" si="156"/>
        <v>43.857142857142854</v>
      </c>
      <c r="S503" s="90">
        <f t="shared" si="157"/>
        <v>43.857142857142854</v>
      </c>
      <c r="T503" s="90">
        <f t="shared" si="158"/>
        <v>43.857142857142854</v>
      </c>
      <c r="U503" s="87" t="s">
        <v>1527</v>
      </c>
      <c r="V503" s="91" t="str">
        <f t="shared" si="159"/>
        <v>CUMPLIDA</v>
      </c>
      <c r="W503" s="91" t="str">
        <f t="shared" si="160"/>
        <v>CUMPLIDO</v>
      </c>
      <c r="X503" s="141" t="s">
        <v>148</v>
      </c>
      <c r="Y503" s="79" t="str">
        <f t="shared" si="168"/>
        <v>H93R15</v>
      </c>
      <c r="Z503" s="92">
        <f t="shared" si="161"/>
        <v>1</v>
      </c>
      <c r="AA503" s="92" t="str">
        <f t="shared" si="169"/>
        <v>H93R15 - 1</v>
      </c>
      <c r="AB503" s="76">
        <f t="shared" si="163"/>
        <v>5</v>
      </c>
      <c r="AC503" s="76">
        <f t="shared" si="164"/>
        <v>5</v>
      </c>
      <c r="AD503" s="76" t="str">
        <f t="shared" si="162"/>
        <v>H93R15.</v>
      </c>
      <c r="AE503" s="76" t="str">
        <f t="shared" si="165"/>
        <v>H93R15</v>
      </c>
      <c r="AF503" s="144"/>
      <c r="AG503" s="144"/>
    </row>
    <row r="504" spans="1:33" s="2" customFormat="1" ht="350.1" customHeight="1" x14ac:dyDescent="0.2">
      <c r="A504" s="79" t="str">
        <f>IF(ISBLANK(D504),"",COUNTA($D$2:D504))</f>
        <v/>
      </c>
      <c r="B504" s="80">
        <f t="shared" si="166"/>
        <v>503</v>
      </c>
      <c r="C504" s="87"/>
      <c r="D504" s="87"/>
      <c r="E504" s="87" t="s">
        <v>19</v>
      </c>
      <c r="F504" s="105" t="s">
        <v>1163</v>
      </c>
      <c r="G504" s="105" t="s">
        <v>663</v>
      </c>
      <c r="H504" s="105" t="s">
        <v>2395</v>
      </c>
      <c r="I504" s="105" t="s">
        <v>2392</v>
      </c>
      <c r="J504" s="87" t="s">
        <v>2393</v>
      </c>
      <c r="K504" s="87">
        <v>1</v>
      </c>
      <c r="L504" s="150">
        <v>44805</v>
      </c>
      <c r="M504" s="150">
        <v>44926</v>
      </c>
      <c r="N504" s="85">
        <f t="shared" ref="N504" si="171">(+M504-L504)/7</f>
        <v>17.285714285714285</v>
      </c>
      <c r="O504" s="87" t="s">
        <v>2394</v>
      </c>
      <c r="P504" s="87">
        <v>1</v>
      </c>
      <c r="Q504" s="108">
        <f t="shared" si="155"/>
        <v>100</v>
      </c>
      <c r="R504" s="90">
        <f t="shared" si="156"/>
        <v>17.285714285714285</v>
      </c>
      <c r="S504" s="90">
        <f t="shared" si="157"/>
        <v>17.285714285714285</v>
      </c>
      <c r="T504" s="90">
        <f t="shared" si="158"/>
        <v>17.285714285714285</v>
      </c>
      <c r="U504" s="87" t="s">
        <v>1527</v>
      </c>
      <c r="V504" s="91" t="str">
        <f t="shared" si="159"/>
        <v>CUMPLIDA</v>
      </c>
      <c r="W504" s="91" t="str">
        <f t="shared" si="160"/>
        <v/>
      </c>
      <c r="X504" s="141" t="s">
        <v>148</v>
      </c>
      <c r="Y504" s="79" t="str">
        <f t="shared" si="168"/>
        <v>H93R15</v>
      </c>
      <c r="Z504" s="92">
        <f t="shared" si="161"/>
        <v>2</v>
      </c>
      <c r="AA504" s="92" t="str">
        <f t="shared" si="169"/>
        <v>H93R15 - 2</v>
      </c>
      <c r="AB504" s="76">
        <f t="shared" si="163"/>
        <v>5</v>
      </c>
      <c r="AC504" s="76">
        <f t="shared" si="164"/>
        <v>5</v>
      </c>
      <c r="AD504" s="76" t="str">
        <f t="shared" si="162"/>
        <v>H93R15.</v>
      </c>
      <c r="AE504" s="76" t="str">
        <f t="shared" si="165"/>
        <v>H93R15</v>
      </c>
      <c r="AF504" s="144"/>
      <c r="AG504" s="144"/>
    </row>
    <row r="505" spans="1:33" s="2" customFormat="1" ht="350.1" customHeight="1" x14ac:dyDescent="0.2">
      <c r="A505" s="79">
        <f>IF(ISBLANK(D505),"",COUNTA($D$2:D505))</f>
        <v>397</v>
      </c>
      <c r="B505" s="80">
        <f t="shared" si="166"/>
        <v>504</v>
      </c>
      <c r="C505" s="87"/>
      <c r="D505" s="87" t="s">
        <v>711</v>
      </c>
      <c r="E505" s="87" t="s">
        <v>19</v>
      </c>
      <c r="F505" s="105" t="s">
        <v>2396</v>
      </c>
      <c r="G505" s="105" t="s">
        <v>664</v>
      </c>
      <c r="H505" s="105" t="s">
        <v>1160</v>
      </c>
      <c r="I505" s="105" t="s">
        <v>2398</v>
      </c>
      <c r="J505" s="87" t="s">
        <v>1159</v>
      </c>
      <c r="K505" s="87">
        <v>4</v>
      </c>
      <c r="L505" s="120">
        <v>43858</v>
      </c>
      <c r="M505" s="120">
        <v>44165</v>
      </c>
      <c r="N505" s="85">
        <f t="shared" si="170"/>
        <v>43.857142857142854</v>
      </c>
      <c r="O505" s="87" t="s">
        <v>1689</v>
      </c>
      <c r="P505" s="87">
        <v>4</v>
      </c>
      <c r="Q505" s="108">
        <f t="shared" si="155"/>
        <v>100</v>
      </c>
      <c r="R505" s="90">
        <f t="shared" si="156"/>
        <v>43.857142857142854</v>
      </c>
      <c r="S505" s="90">
        <f t="shared" si="157"/>
        <v>43.857142857142854</v>
      </c>
      <c r="T505" s="90">
        <f t="shared" si="158"/>
        <v>43.857142857142854</v>
      </c>
      <c r="U505" s="87" t="s">
        <v>1527</v>
      </c>
      <c r="V505" s="91" t="str">
        <f t="shared" si="159"/>
        <v>CUMPLIDA</v>
      </c>
      <c r="W505" s="91" t="str">
        <f t="shared" si="160"/>
        <v>CUMPLIDO</v>
      </c>
      <c r="X505" s="141" t="s">
        <v>148</v>
      </c>
      <c r="Y505" s="79" t="str">
        <f t="shared" si="168"/>
        <v>H94R15</v>
      </c>
      <c r="Z505" s="92">
        <f t="shared" si="161"/>
        <v>1</v>
      </c>
      <c r="AA505" s="92" t="str">
        <f t="shared" si="169"/>
        <v>H94R15 - 1</v>
      </c>
      <c r="AB505" s="76">
        <f t="shared" si="163"/>
        <v>5</v>
      </c>
      <c r="AC505" s="76">
        <f t="shared" si="164"/>
        <v>5</v>
      </c>
      <c r="AD505" s="76" t="str">
        <f t="shared" si="162"/>
        <v>H94R15.</v>
      </c>
      <c r="AE505" s="76" t="str">
        <f t="shared" si="165"/>
        <v>H94R15</v>
      </c>
      <c r="AF505" s="144"/>
      <c r="AG505" s="144"/>
    </row>
    <row r="506" spans="1:33" s="2" customFormat="1" ht="350.1" customHeight="1" x14ac:dyDescent="0.2">
      <c r="A506" s="79" t="str">
        <f>IF(ISBLANK(D506),"",COUNTA($D$2:D506))</f>
        <v/>
      </c>
      <c r="B506" s="80">
        <f t="shared" si="166"/>
        <v>505</v>
      </c>
      <c r="C506" s="87"/>
      <c r="D506" s="87"/>
      <c r="E506" s="87" t="s">
        <v>19</v>
      </c>
      <c r="F506" s="105" t="s">
        <v>2397</v>
      </c>
      <c r="G506" s="105" t="s">
        <v>664</v>
      </c>
      <c r="H506" s="105" t="s">
        <v>2395</v>
      </c>
      <c r="I506" s="105" t="s">
        <v>2392</v>
      </c>
      <c r="J506" s="87" t="s">
        <v>2393</v>
      </c>
      <c r="K506" s="87">
        <v>1</v>
      </c>
      <c r="L506" s="120">
        <v>44805</v>
      </c>
      <c r="M506" s="120">
        <v>44926</v>
      </c>
      <c r="N506" s="85">
        <f t="shared" ref="N506" si="172">(+M506-L506)/7</f>
        <v>17.285714285714285</v>
      </c>
      <c r="O506" s="87" t="s">
        <v>2394</v>
      </c>
      <c r="P506" s="87">
        <v>1</v>
      </c>
      <c r="Q506" s="108">
        <f t="shared" si="155"/>
        <v>100</v>
      </c>
      <c r="R506" s="90">
        <f t="shared" si="156"/>
        <v>17.285714285714285</v>
      </c>
      <c r="S506" s="90">
        <f t="shared" si="157"/>
        <v>17.285714285714285</v>
      </c>
      <c r="T506" s="90">
        <f t="shared" si="158"/>
        <v>17.285714285714285</v>
      </c>
      <c r="U506" s="87" t="s">
        <v>1527</v>
      </c>
      <c r="V506" s="91" t="str">
        <f t="shared" si="159"/>
        <v>CUMPLIDA</v>
      </c>
      <c r="W506" s="91" t="str">
        <f t="shared" si="160"/>
        <v/>
      </c>
      <c r="X506" s="141" t="s">
        <v>148</v>
      </c>
      <c r="Y506" s="79" t="str">
        <f t="shared" si="168"/>
        <v>H94R15</v>
      </c>
      <c r="Z506" s="92">
        <f t="shared" si="161"/>
        <v>2</v>
      </c>
      <c r="AA506" s="92" t="str">
        <f t="shared" si="169"/>
        <v>H94R15 - 2</v>
      </c>
      <c r="AB506" s="76">
        <f t="shared" si="163"/>
        <v>5</v>
      </c>
      <c r="AC506" s="76">
        <f t="shared" si="164"/>
        <v>5</v>
      </c>
      <c r="AD506" s="76" t="str">
        <f t="shared" si="162"/>
        <v>H94R15.</v>
      </c>
      <c r="AE506" s="76" t="str">
        <f t="shared" si="165"/>
        <v>H94R15</v>
      </c>
      <c r="AF506" s="144"/>
      <c r="AG506" s="144"/>
    </row>
    <row r="507" spans="1:33" s="2" customFormat="1" ht="350.1" customHeight="1" x14ac:dyDescent="0.2">
      <c r="A507" s="79">
        <f>IF(ISBLANK(D507),"",COUNTA($D$2:D507))</f>
        <v>398</v>
      </c>
      <c r="B507" s="80">
        <f t="shared" si="166"/>
        <v>506</v>
      </c>
      <c r="C507" s="87"/>
      <c r="D507" s="87" t="s">
        <v>711</v>
      </c>
      <c r="E507" s="87" t="s">
        <v>19</v>
      </c>
      <c r="F507" s="105" t="s">
        <v>2399</v>
      </c>
      <c r="G507" s="105" t="s">
        <v>132</v>
      </c>
      <c r="H507" s="105" t="s">
        <v>1160</v>
      </c>
      <c r="I507" s="105" t="s">
        <v>2398</v>
      </c>
      <c r="J507" s="87" t="s">
        <v>1159</v>
      </c>
      <c r="K507" s="87">
        <v>4</v>
      </c>
      <c r="L507" s="120">
        <v>43858</v>
      </c>
      <c r="M507" s="120">
        <v>44165</v>
      </c>
      <c r="N507" s="85">
        <f t="shared" si="170"/>
        <v>43.857142857142854</v>
      </c>
      <c r="O507" s="87" t="s">
        <v>1689</v>
      </c>
      <c r="P507" s="87">
        <v>4</v>
      </c>
      <c r="Q507" s="108">
        <f t="shared" si="155"/>
        <v>100</v>
      </c>
      <c r="R507" s="90">
        <f t="shared" si="156"/>
        <v>43.857142857142854</v>
      </c>
      <c r="S507" s="90">
        <f t="shared" si="157"/>
        <v>43.857142857142854</v>
      </c>
      <c r="T507" s="90">
        <f t="shared" si="158"/>
        <v>43.857142857142854</v>
      </c>
      <c r="U507" s="87" t="s">
        <v>1527</v>
      </c>
      <c r="V507" s="91" t="str">
        <f t="shared" si="159"/>
        <v>CUMPLIDA</v>
      </c>
      <c r="W507" s="91" t="str">
        <f t="shared" si="160"/>
        <v>CUMPLIDO</v>
      </c>
      <c r="X507" s="141" t="s">
        <v>148</v>
      </c>
      <c r="Y507" s="79" t="str">
        <f t="shared" si="168"/>
        <v>H95R15</v>
      </c>
      <c r="Z507" s="92">
        <f t="shared" si="161"/>
        <v>1</v>
      </c>
      <c r="AA507" s="92" t="str">
        <f t="shared" si="169"/>
        <v>H95R15 - 1</v>
      </c>
      <c r="AB507" s="76">
        <f t="shared" si="163"/>
        <v>5</v>
      </c>
      <c r="AC507" s="76">
        <f t="shared" si="164"/>
        <v>5</v>
      </c>
      <c r="AD507" s="76" t="str">
        <f t="shared" si="162"/>
        <v>H95R15.</v>
      </c>
      <c r="AE507" s="76" t="str">
        <f t="shared" si="165"/>
        <v>H95R15</v>
      </c>
      <c r="AF507" s="144"/>
      <c r="AG507" s="144"/>
    </row>
    <row r="508" spans="1:33" s="2" customFormat="1" ht="350.1" customHeight="1" x14ac:dyDescent="0.2">
      <c r="A508" s="79" t="str">
        <f>IF(ISBLANK(D508),"",COUNTA($D$2:D508))</f>
        <v/>
      </c>
      <c r="B508" s="80">
        <f t="shared" si="166"/>
        <v>507</v>
      </c>
      <c r="C508" s="87"/>
      <c r="D508" s="87"/>
      <c r="E508" s="87" t="s">
        <v>19</v>
      </c>
      <c r="F508" s="105" t="s">
        <v>2400</v>
      </c>
      <c r="G508" s="105" t="s">
        <v>132</v>
      </c>
      <c r="H508" s="105" t="s">
        <v>2395</v>
      </c>
      <c r="I508" s="105" t="s">
        <v>2392</v>
      </c>
      <c r="J508" s="87" t="s">
        <v>2393</v>
      </c>
      <c r="K508" s="87">
        <v>1</v>
      </c>
      <c r="L508" s="120">
        <v>44805</v>
      </c>
      <c r="M508" s="120">
        <v>44926</v>
      </c>
      <c r="N508" s="85">
        <f t="shared" ref="N508" si="173">(+M508-L508)/7</f>
        <v>17.285714285714285</v>
      </c>
      <c r="O508" s="87" t="s">
        <v>2394</v>
      </c>
      <c r="P508" s="87">
        <v>1</v>
      </c>
      <c r="Q508" s="108">
        <f t="shared" si="155"/>
        <v>100</v>
      </c>
      <c r="R508" s="90">
        <f t="shared" si="156"/>
        <v>17.285714285714285</v>
      </c>
      <c r="S508" s="90">
        <f t="shared" si="157"/>
        <v>17.285714285714285</v>
      </c>
      <c r="T508" s="90">
        <f t="shared" si="158"/>
        <v>17.285714285714285</v>
      </c>
      <c r="U508" s="87" t="s">
        <v>1527</v>
      </c>
      <c r="V508" s="91" t="str">
        <f t="shared" si="159"/>
        <v>CUMPLIDA</v>
      </c>
      <c r="W508" s="91" t="str">
        <f t="shared" si="160"/>
        <v/>
      </c>
      <c r="X508" s="141" t="s">
        <v>148</v>
      </c>
      <c r="Y508" s="79" t="str">
        <f t="shared" si="168"/>
        <v>H95R15</v>
      </c>
      <c r="Z508" s="92">
        <f t="shared" si="161"/>
        <v>2</v>
      </c>
      <c r="AA508" s="92" t="str">
        <f t="shared" si="169"/>
        <v>H95R15 - 2</v>
      </c>
      <c r="AB508" s="76">
        <f t="shared" si="163"/>
        <v>5</v>
      </c>
      <c r="AC508" s="76">
        <f t="shared" si="164"/>
        <v>5</v>
      </c>
      <c r="AD508" s="76" t="str">
        <f t="shared" si="162"/>
        <v>H95R15.</v>
      </c>
      <c r="AE508" s="76" t="str">
        <f t="shared" si="165"/>
        <v>H95R15</v>
      </c>
      <c r="AF508" s="144"/>
      <c r="AG508" s="144"/>
    </row>
    <row r="509" spans="1:33" s="2" customFormat="1" ht="350.1" customHeight="1" x14ac:dyDescent="0.2">
      <c r="A509" s="79">
        <f>IF(ISBLANK(D509),"",COUNTA($D$2:D509))</f>
        <v>399</v>
      </c>
      <c r="B509" s="80">
        <f t="shared" si="166"/>
        <v>508</v>
      </c>
      <c r="C509" s="87"/>
      <c r="D509" s="87" t="s">
        <v>711</v>
      </c>
      <c r="E509" s="87" t="s">
        <v>31</v>
      </c>
      <c r="F509" s="105" t="s">
        <v>822</v>
      </c>
      <c r="G509" s="105" t="s">
        <v>133</v>
      </c>
      <c r="H509" s="105" t="s">
        <v>1636</v>
      </c>
      <c r="I509" s="105" t="s">
        <v>1644</v>
      </c>
      <c r="J509" s="87" t="s">
        <v>1586</v>
      </c>
      <c r="K509" s="87">
        <v>1</v>
      </c>
      <c r="L509" s="120">
        <v>44407</v>
      </c>
      <c r="M509" s="120">
        <v>44561</v>
      </c>
      <c r="N509" s="85">
        <f t="shared" si="170"/>
        <v>22</v>
      </c>
      <c r="O509" s="87" t="s">
        <v>1692</v>
      </c>
      <c r="P509" s="87">
        <v>1</v>
      </c>
      <c r="Q509" s="108">
        <f t="shared" si="155"/>
        <v>100</v>
      </c>
      <c r="R509" s="90">
        <f t="shared" si="156"/>
        <v>22</v>
      </c>
      <c r="S509" s="90">
        <f t="shared" si="157"/>
        <v>22</v>
      </c>
      <c r="T509" s="90">
        <f t="shared" si="158"/>
        <v>22</v>
      </c>
      <c r="U509" s="87"/>
      <c r="V509" s="91" t="str">
        <f t="shared" si="159"/>
        <v>CUMPLIDA</v>
      </c>
      <c r="W509" s="91" t="str">
        <f t="shared" si="160"/>
        <v>CUMPLIDO</v>
      </c>
      <c r="X509" s="141" t="s">
        <v>148</v>
      </c>
      <c r="Y509" s="79" t="str">
        <f t="shared" si="168"/>
        <v>H96R15</v>
      </c>
      <c r="Z509" s="92">
        <f t="shared" si="161"/>
        <v>1</v>
      </c>
      <c r="AA509" s="92" t="str">
        <f t="shared" si="169"/>
        <v>H96R15 - 1</v>
      </c>
      <c r="AB509" s="76">
        <f t="shared" si="163"/>
        <v>5</v>
      </c>
      <c r="AC509" s="76">
        <f t="shared" si="164"/>
        <v>5</v>
      </c>
      <c r="AD509" s="76" t="str">
        <f t="shared" si="162"/>
        <v>H96R15.</v>
      </c>
      <c r="AE509" s="76" t="str">
        <f t="shared" si="165"/>
        <v>H96R15</v>
      </c>
      <c r="AF509" s="144"/>
      <c r="AG509" s="144"/>
    </row>
    <row r="510" spans="1:33" s="2" customFormat="1" ht="350.1" customHeight="1" x14ac:dyDescent="0.2">
      <c r="A510" s="79">
        <f>IF(ISBLANK(D510),"",COUNTA($D$2:D510))</f>
        <v>400</v>
      </c>
      <c r="B510" s="80">
        <f t="shared" si="166"/>
        <v>509</v>
      </c>
      <c r="C510" s="87"/>
      <c r="D510" s="87" t="s">
        <v>711</v>
      </c>
      <c r="E510" s="87" t="s">
        <v>26</v>
      </c>
      <c r="F510" s="105" t="s">
        <v>485</v>
      </c>
      <c r="G510" s="105" t="s">
        <v>227</v>
      </c>
      <c r="H510" s="105" t="s">
        <v>1195</v>
      </c>
      <c r="I510" s="105" t="s">
        <v>1542</v>
      </c>
      <c r="J510" s="87" t="s">
        <v>1541</v>
      </c>
      <c r="K510" s="87">
        <v>1</v>
      </c>
      <c r="L510" s="120">
        <v>43862</v>
      </c>
      <c r="M510" s="120">
        <v>43979</v>
      </c>
      <c r="N510" s="85">
        <f t="shared" si="170"/>
        <v>16.714285714285715</v>
      </c>
      <c r="O510" s="87" t="s">
        <v>1700</v>
      </c>
      <c r="P510" s="87">
        <v>1</v>
      </c>
      <c r="Q510" s="108">
        <f t="shared" si="155"/>
        <v>100</v>
      </c>
      <c r="R510" s="90">
        <f t="shared" si="156"/>
        <v>16.714285714285715</v>
      </c>
      <c r="S510" s="90">
        <f t="shared" si="157"/>
        <v>16.714285714285715</v>
      </c>
      <c r="T510" s="90">
        <f t="shared" si="158"/>
        <v>16.714285714285715</v>
      </c>
      <c r="U510" s="87"/>
      <c r="V510" s="91" t="str">
        <f t="shared" si="159"/>
        <v>CUMPLIDA</v>
      </c>
      <c r="W510" s="91" t="str">
        <f t="shared" si="160"/>
        <v>CUMPLIDO</v>
      </c>
      <c r="X510" s="141" t="s">
        <v>147</v>
      </c>
      <c r="Y510" s="79" t="str">
        <f t="shared" si="168"/>
        <v>H1R14</v>
      </c>
      <c r="Z510" s="92">
        <f t="shared" si="161"/>
        <v>1</v>
      </c>
      <c r="AA510" s="92" t="str">
        <f t="shared" si="169"/>
        <v>H1R14 - 1</v>
      </c>
      <c r="AB510" s="76">
        <f t="shared" si="163"/>
        <v>5</v>
      </c>
      <c r="AC510" s="76">
        <f t="shared" si="164"/>
        <v>5</v>
      </c>
      <c r="AD510" s="76" t="str">
        <f t="shared" si="162"/>
        <v>H1R14.</v>
      </c>
      <c r="AE510" s="76" t="str">
        <f t="shared" si="165"/>
        <v>H1R14</v>
      </c>
      <c r="AF510" s="144"/>
      <c r="AG510" s="144"/>
    </row>
    <row r="511" spans="1:33" s="2" customFormat="1" ht="350.1" customHeight="1" x14ac:dyDescent="0.2">
      <c r="A511" s="79">
        <f>IF(ISBLANK(D511),"",COUNTA($D$2:D511))</f>
        <v>401</v>
      </c>
      <c r="B511" s="80">
        <f t="shared" si="166"/>
        <v>510</v>
      </c>
      <c r="C511" s="87"/>
      <c r="D511" s="87" t="s">
        <v>711</v>
      </c>
      <c r="E511" s="87" t="s">
        <v>21</v>
      </c>
      <c r="F511" s="105" t="s">
        <v>484</v>
      </c>
      <c r="G511" s="105" t="s">
        <v>226</v>
      </c>
      <c r="H511" s="105" t="s">
        <v>1195</v>
      </c>
      <c r="I511" s="105" t="s">
        <v>1190</v>
      </c>
      <c r="J511" s="87" t="s">
        <v>1156</v>
      </c>
      <c r="K511" s="87">
        <v>1</v>
      </c>
      <c r="L511" s="120">
        <v>43862</v>
      </c>
      <c r="M511" s="120">
        <v>43979</v>
      </c>
      <c r="N511" s="85">
        <f t="shared" si="170"/>
        <v>16.714285714285715</v>
      </c>
      <c r="O511" s="87" t="s">
        <v>1700</v>
      </c>
      <c r="P511" s="87">
        <v>1</v>
      </c>
      <c r="Q511" s="108">
        <f t="shared" si="155"/>
        <v>100</v>
      </c>
      <c r="R511" s="90">
        <f t="shared" si="156"/>
        <v>16.714285714285715</v>
      </c>
      <c r="S511" s="90">
        <f t="shared" si="157"/>
        <v>16.714285714285715</v>
      </c>
      <c r="T511" s="90">
        <f t="shared" si="158"/>
        <v>16.714285714285715</v>
      </c>
      <c r="U511" s="87"/>
      <c r="V511" s="91" t="str">
        <f t="shared" si="159"/>
        <v>CUMPLIDA</v>
      </c>
      <c r="W511" s="91" t="str">
        <f t="shared" si="160"/>
        <v>CUMPLIDO</v>
      </c>
      <c r="X511" s="141" t="s">
        <v>147</v>
      </c>
      <c r="Y511" s="79" t="str">
        <f t="shared" si="168"/>
        <v>H2R14</v>
      </c>
      <c r="Z511" s="92">
        <f t="shared" si="161"/>
        <v>1</v>
      </c>
      <c r="AA511" s="92" t="str">
        <f t="shared" si="169"/>
        <v>H2R14 - 1</v>
      </c>
      <c r="AB511" s="76">
        <f t="shared" si="163"/>
        <v>5</v>
      </c>
      <c r="AC511" s="76">
        <f t="shared" si="164"/>
        <v>5</v>
      </c>
      <c r="AD511" s="76" t="str">
        <f t="shared" si="162"/>
        <v>H2R14.</v>
      </c>
      <c r="AE511" s="76" t="str">
        <f t="shared" si="165"/>
        <v>H2R14</v>
      </c>
      <c r="AF511" s="144"/>
      <c r="AG511" s="144"/>
    </row>
    <row r="512" spans="1:33" s="2" customFormat="1" ht="350.1" customHeight="1" x14ac:dyDescent="0.2">
      <c r="A512" s="79">
        <f>IF(ISBLANK(D512),"",COUNTA($D$2:D512))</f>
        <v>402</v>
      </c>
      <c r="B512" s="80">
        <f t="shared" si="166"/>
        <v>511</v>
      </c>
      <c r="C512" s="87"/>
      <c r="D512" s="87" t="s">
        <v>711</v>
      </c>
      <c r="E512" s="87" t="s">
        <v>21</v>
      </c>
      <c r="F512" s="105" t="s">
        <v>997</v>
      </c>
      <c r="G512" s="105" t="s">
        <v>41</v>
      </c>
      <c r="H512" s="105" t="s">
        <v>996</v>
      </c>
      <c r="I512" s="105" t="s">
        <v>486</v>
      </c>
      <c r="J512" s="87" t="s">
        <v>487</v>
      </c>
      <c r="K512" s="87">
        <v>1</v>
      </c>
      <c r="L512" s="120">
        <v>43040</v>
      </c>
      <c r="M512" s="120">
        <v>43099</v>
      </c>
      <c r="N512" s="85">
        <f t="shared" si="170"/>
        <v>8.4285714285714288</v>
      </c>
      <c r="O512" s="100" t="s">
        <v>1694</v>
      </c>
      <c r="P512" s="87">
        <v>1</v>
      </c>
      <c r="Q512" s="108">
        <f t="shared" si="155"/>
        <v>100</v>
      </c>
      <c r="R512" s="90">
        <f t="shared" si="156"/>
        <v>8.4285714285714288</v>
      </c>
      <c r="S512" s="90">
        <f t="shared" si="157"/>
        <v>8.4285714285714288</v>
      </c>
      <c r="T512" s="90">
        <f t="shared" si="158"/>
        <v>8.4285714285714288</v>
      </c>
      <c r="U512" s="87"/>
      <c r="V512" s="91" t="str">
        <f t="shared" si="159"/>
        <v>CUMPLIDA</v>
      </c>
      <c r="W512" s="91" t="str">
        <f t="shared" si="160"/>
        <v>CUMPLIDO</v>
      </c>
      <c r="X512" s="141" t="s">
        <v>147</v>
      </c>
      <c r="Y512" s="79" t="str">
        <f t="shared" si="168"/>
        <v>H4R14</v>
      </c>
      <c r="Z512" s="92">
        <f t="shared" si="161"/>
        <v>1</v>
      </c>
      <c r="AA512" s="92" t="str">
        <f t="shared" si="169"/>
        <v>H4R14 - 1</v>
      </c>
      <c r="AB512" s="76">
        <f t="shared" si="163"/>
        <v>5</v>
      </c>
      <c r="AC512" s="76">
        <f t="shared" si="164"/>
        <v>5</v>
      </c>
      <c r="AD512" s="76" t="str">
        <f t="shared" si="162"/>
        <v>H4R14.</v>
      </c>
      <c r="AE512" s="76" t="str">
        <f t="shared" si="165"/>
        <v>H4R14</v>
      </c>
      <c r="AF512" s="144"/>
      <c r="AG512" s="144"/>
    </row>
    <row r="513" spans="1:33" s="2" customFormat="1" ht="350.1" customHeight="1" x14ac:dyDescent="0.2">
      <c r="A513" s="79">
        <f>IF(ISBLANK(D513),"",COUNTA($D$2:D513))</f>
        <v>403</v>
      </c>
      <c r="B513" s="80">
        <f t="shared" si="166"/>
        <v>512</v>
      </c>
      <c r="C513" s="87"/>
      <c r="D513" s="87" t="s">
        <v>841</v>
      </c>
      <c r="E513" s="87" t="s">
        <v>30</v>
      </c>
      <c r="F513" s="105" t="s">
        <v>380</v>
      </c>
      <c r="G513" s="105" t="s">
        <v>383</v>
      </c>
      <c r="H513" s="105" t="s">
        <v>1310</v>
      </c>
      <c r="I513" s="105" t="s">
        <v>1312</v>
      </c>
      <c r="J513" s="87" t="s">
        <v>1308</v>
      </c>
      <c r="K513" s="87">
        <v>2</v>
      </c>
      <c r="L513" s="120">
        <v>44044</v>
      </c>
      <c r="M513" s="120">
        <v>44285</v>
      </c>
      <c r="N513" s="85">
        <f t="shared" si="170"/>
        <v>34.428571428571431</v>
      </c>
      <c r="O513" s="87" t="s">
        <v>1691</v>
      </c>
      <c r="P513" s="87">
        <v>2</v>
      </c>
      <c r="Q513" s="108">
        <f t="shared" si="155"/>
        <v>100</v>
      </c>
      <c r="R513" s="90">
        <f t="shared" si="156"/>
        <v>34.428571428571431</v>
      </c>
      <c r="S513" s="90">
        <f t="shared" si="157"/>
        <v>34.428571428571431</v>
      </c>
      <c r="T513" s="90">
        <f t="shared" si="158"/>
        <v>34.428571428571431</v>
      </c>
      <c r="U513" s="87"/>
      <c r="V513" s="91" t="str">
        <f t="shared" si="159"/>
        <v>CUMPLIDA</v>
      </c>
      <c r="W513" s="91" t="str">
        <f t="shared" si="160"/>
        <v>CUMPLIDO</v>
      </c>
      <c r="X513" s="141" t="s">
        <v>147</v>
      </c>
      <c r="Y513" s="79" t="str">
        <f t="shared" si="168"/>
        <v>H5R14</v>
      </c>
      <c r="Z513" s="92">
        <f t="shared" si="161"/>
        <v>1</v>
      </c>
      <c r="AA513" s="92" t="str">
        <f t="shared" si="169"/>
        <v>H5R14 - 1</v>
      </c>
      <c r="AB513" s="76">
        <f t="shared" si="163"/>
        <v>5</v>
      </c>
      <c r="AC513" s="76">
        <f t="shared" si="164"/>
        <v>5</v>
      </c>
      <c r="AD513" s="76" t="str">
        <f t="shared" si="162"/>
        <v>H5R14.</v>
      </c>
      <c r="AE513" s="76" t="str">
        <f t="shared" si="165"/>
        <v>H5R14</v>
      </c>
      <c r="AF513" s="144"/>
      <c r="AG513" s="144"/>
    </row>
    <row r="514" spans="1:33" s="2" customFormat="1" ht="350.1" customHeight="1" x14ac:dyDescent="0.2">
      <c r="A514" s="79" t="str">
        <f>IF(ISBLANK(D514),"",COUNTA($D$2:D514))</f>
        <v/>
      </c>
      <c r="B514" s="80">
        <f t="shared" si="166"/>
        <v>513</v>
      </c>
      <c r="C514" s="87"/>
      <c r="D514" s="87"/>
      <c r="E514" s="87" t="s">
        <v>30</v>
      </c>
      <c r="F514" s="105" t="s">
        <v>381</v>
      </c>
      <c r="G514" s="105" t="s">
        <v>382</v>
      </c>
      <c r="H514" s="105" t="s">
        <v>1311</v>
      </c>
      <c r="I514" s="105" t="s">
        <v>1313</v>
      </c>
      <c r="J514" s="87" t="s">
        <v>1309</v>
      </c>
      <c r="K514" s="87">
        <v>4</v>
      </c>
      <c r="L514" s="120">
        <v>44044</v>
      </c>
      <c r="M514" s="120">
        <v>44316</v>
      </c>
      <c r="N514" s="85">
        <f t="shared" si="170"/>
        <v>38.857142857142854</v>
      </c>
      <c r="O514" s="87" t="s">
        <v>1691</v>
      </c>
      <c r="P514" s="87">
        <v>4</v>
      </c>
      <c r="Q514" s="108">
        <f t="shared" ref="Q514:Q577" si="174">IF(P514/K514&gt;1,100,+P514/K514*100)</f>
        <v>100</v>
      </c>
      <c r="R514" s="90">
        <f t="shared" ref="R514:R577" si="175">+N514*Q514/100</f>
        <v>38.857142857142854</v>
      </c>
      <c r="S514" s="90">
        <f t="shared" ref="S514:S577" si="176">IF(M514&lt;=$AG$1,R514,0)</f>
        <v>38.857142857142854</v>
      </c>
      <c r="T514" s="90">
        <f t="shared" ref="T514:T577" si="177">IF($AG$1&gt;=M514,N514,0)</f>
        <v>38.857142857142854</v>
      </c>
      <c r="U514" s="87"/>
      <c r="V514" s="91" t="str">
        <f t="shared" ref="V514:V577" si="178">IF(Q514=100,"CUMPLIDA",IF(M514-$AG$1&lt;0,"VENCIDA",IF(M514-$AG$1&lt;=30,"PRÓXIMA A VENCER",IF(Q514&gt;0,"CON AVANCE","EN TERMINO"))))</f>
        <v>CUMPLIDA</v>
      </c>
      <c r="W514" s="91" t="str">
        <f t="shared" ref="W514:W577" si="179">IF(A514&lt;&gt;"",IF(AC514=1,"VENCIDO",IF(AC514=2,"PRÓXIMO A VENCER",IF(AC514=3,"EN TERMINO",IF(AC514=4,"CON AVANCE",IF(AC514=5,"CUMPLIDO",))))),"")</f>
        <v/>
      </c>
      <c r="X514" s="141" t="s">
        <v>147</v>
      </c>
      <c r="Y514" s="79" t="str">
        <f t="shared" si="168"/>
        <v>H5R14</v>
      </c>
      <c r="Z514" s="92">
        <f t="shared" ref="Z514:Z577" si="180">IF(A514&lt;&gt;"",1,Z513+1)</f>
        <v>2</v>
      </c>
      <c r="AA514" s="92" t="str">
        <f t="shared" si="169"/>
        <v>H5R14 - 2</v>
      </c>
      <c r="AB514" s="76">
        <f t="shared" si="163"/>
        <v>5</v>
      </c>
      <c r="AC514" s="76">
        <f t="shared" si="164"/>
        <v>5</v>
      </c>
      <c r="AD514" s="76" t="str">
        <f t="shared" ref="AD514:AD577" si="181">IF(A514&lt;&gt;"",MID(F514,1,FIND(" ",F514,1)-1),AD513)</f>
        <v>H5R14.</v>
      </c>
      <c r="AE514" s="76" t="str">
        <f t="shared" si="165"/>
        <v>H5R14</v>
      </c>
      <c r="AF514" s="144"/>
      <c r="AG514" s="144"/>
    </row>
    <row r="515" spans="1:33" s="2" customFormat="1" ht="350.1" customHeight="1" x14ac:dyDescent="0.2">
      <c r="A515" s="79">
        <f>IF(ISBLANK(D515),"",COUNTA($D$2:D515))</f>
        <v>404</v>
      </c>
      <c r="B515" s="80">
        <f t="shared" si="166"/>
        <v>514</v>
      </c>
      <c r="C515" s="87"/>
      <c r="D515" s="87" t="s">
        <v>711</v>
      </c>
      <c r="E515" s="87" t="s">
        <v>21</v>
      </c>
      <c r="F515" s="105" t="s">
        <v>998</v>
      </c>
      <c r="G515" s="105" t="s">
        <v>42</v>
      </c>
      <c r="H515" s="105" t="s">
        <v>290</v>
      </c>
      <c r="I515" s="105" t="s">
        <v>291</v>
      </c>
      <c r="J515" s="87" t="s">
        <v>18</v>
      </c>
      <c r="K515" s="87">
        <v>3</v>
      </c>
      <c r="L515" s="120">
        <v>43040</v>
      </c>
      <c r="M515" s="120">
        <v>43312</v>
      </c>
      <c r="N515" s="85">
        <f t="shared" si="170"/>
        <v>38.857142857142854</v>
      </c>
      <c r="O515" s="87" t="s">
        <v>1720</v>
      </c>
      <c r="P515" s="87">
        <v>3</v>
      </c>
      <c r="Q515" s="108">
        <f t="shared" si="174"/>
        <v>100</v>
      </c>
      <c r="R515" s="90">
        <f t="shared" si="175"/>
        <v>38.857142857142854</v>
      </c>
      <c r="S515" s="90">
        <f t="shared" si="176"/>
        <v>38.857142857142854</v>
      </c>
      <c r="T515" s="90">
        <f t="shared" si="177"/>
        <v>38.857142857142854</v>
      </c>
      <c r="U515" s="87"/>
      <c r="V515" s="91" t="str">
        <f t="shared" si="178"/>
        <v>CUMPLIDA</v>
      </c>
      <c r="W515" s="91" t="str">
        <f t="shared" si="179"/>
        <v>CUMPLIDO</v>
      </c>
      <c r="X515" s="141" t="s">
        <v>147</v>
      </c>
      <c r="Y515" s="79" t="str">
        <f t="shared" si="168"/>
        <v>H6R14</v>
      </c>
      <c r="Z515" s="92">
        <f t="shared" si="180"/>
        <v>1</v>
      </c>
      <c r="AA515" s="92" t="str">
        <f t="shared" si="169"/>
        <v>H6R14 - 1</v>
      </c>
      <c r="AB515" s="76">
        <f t="shared" ref="AB515:AB578" si="182">IF(V515="VENCIDA",1,IF(V515="PRÓXIMA A VENCER",2,IF(V515="EN TERMINO",3,IF(V515="CON AVANCE",4,IF(V515="CUMPLIDA",5,)))))</f>
        <v>5</v>
      </c>
      <c r="AC515" s="76">
        <f t="shared" ref="AC515:AC578" si="183">IF(Z516=Z515+1,MIN(AB515,AC516),AB515)</f>
        <v>5</v>
      </c>
      <c r="AD515" s="76" t="str">
        <f t="shared" si="181"/>
        <v>H6R14.</v>
      </c>
      <c r="AE515" s="76" t="str">
        <f t="shared" ref="AE515:AE578" si="184">IFERROR(MID(AD515,1,FIND(".",AD515,1)-1),AD515)</f>
        <v>H6R14</v>
      </c>
      <c r="AF515" s="144"/>
      <c r="AG515" s="144"/>
    </row>
    <row r="516" spans="1:33" s="2" customFormat="1" ht="350.1" customHeight="1" x14ac:dyDescent="0.2">
      <c r="A516" s="79">
        <f>IF(ISBLANK(D516),"",COUNTA($D$2:D516))</f>
        <v>405</v>
      </c>
      <c r="B516" s="80">
        <f t="shared" si="166"/>
        <v>515</v>
      </c>
      <c r="C516" s="87"/>
      <c r="D516" s="87" t="s">
        <v>711</v>
      </c>
      <c r="E516" s="87" t="s">
        <v>26</v>
      </c>
      <c r="F516" s="105" t="s">
        <v>999</v>
      </c>
      <c r="G516" s="105" t="s">
        <v>44</v>
      </c>
      <c r="H516" s="105" t="s">
        <v>293</v>
      </c>
      <c r="I516" s="105" t="s">
        <v>294</v>
      </c>
      <c r="J516" s="87" t="s">
        <v>295</v>
      </c>
      <c r="K516" s="87">
        <v>2</v>
      </c>
      <c r="L516" s="120">
        <v>43040</v>
      </c>
      <c r="M516" s="120">
        <v>43189</v>
      </c>
      <c r="N516" s="85">
        <f t="shared" si="170"/>
        <v>21.285714285714285</v>
      </c>
      <c r="O516" s="87" t="s">
        <v>1720</v>
      </c>
      <c r="P516" s="87">
        <v>2</v>
      </c>
      <c r="Q516" s="108">
        <f t="shared" si="174"/>
        <v>100</v>
      </c>
      <c r="R516" s="90">
        <f t="shared" si="175"/>
        <v>21.285714285714285</v>
      </c>
      <c r="S516" s="90">
        <f t="shared" si="176"/>
        <v>21.285714285714285</v>
      </c>
      <c r="T516" s="90">
        <f t="shared" si="177"/>
        <v>21.285714285714285</v>
      </c>
      <c r="U516" s="87"/>
      <c r="V516" s="91" t="str">
        <f t="shared" si="178"/>
        <v>CUMPLIDA</v>
      </c>
      <c r="W516" s="91" t="str">
        <f t="shared" si="179"/>
        <v>CUMPLIDO</v>
      </c>
      <c r="X516" s="141" t="s">
        <v>147</v>
      </c>
      <c r="Y516" s="79" t="str">
        <f t="shared" si="168"/>
        <v>H9R14</v>
      </c>
      <c r="Z516" s="92">
        <f t="shared" si="180"/>
        <v>1</v>
      </c>
      <c r="AA516" s="92" t="str">
        <f t="shared" si="169"/>
        <v>H9R14 - 1</v>
      </c>
      <c r="AB516" s="76">
        <f t="shared" si="182"/>
        <v>5</v>
      </c>
      <c r="AC516" s="76">
        <f t="shared" si="183"/>
        <v>5</v>
      </c>
      <c r="AD516" s="76" t="str">
        <f t="shared" si="181"/>
        <v>H9R14.</v>
      </c>
      <c r="AE516" s="76" t="str">
        <f t="shared" si="184"/>
        <v>H9R14</v>
      </c>
      <c r="AF516" s="144"/>
      <c r="AG516" s="144"/>
    </row>
    <row r="517" spans="1:33" s="2" customFormat="1" ht="350.1" customHeight="1" x14ac:dyDescent="0.2">
      <c r="A517" s="79">
        <f>IF(ISBLANK(D517),"",COUNTA($D$2:D517))</f>
        <v>406</v>
      </c>
      <c r="B517" s="80">
        <f t="shared" si="166"/>
        <v>516</v>
      </c>
      <c r="C517" s="87"/>
      <c r="D517" s="87" t="s">
        <v>711</v>
      </c>
      <c r="E517" s="87" t="s">
        <v>21</v>
      </c>
      <c r="F517" s="105" t="s">
        <v>490</v>
      </c>
      <c r="G517" s="105" t="s">
        <v>45</v>
      </c>
      <c r="H517" s="105" t="s">
        <v>488</v>
      </c>
      <c r="I517" s="105" t="s">
        <v>491</v>
      </c>
      <c r="J517" s="87" t="s">
        <v>489</v>
      </c>
      <c r="K517" s="87">
        <v>2</v>
      </c>
      <c r="L517" s="120">
        <v>43040</v>
      </c>
      <c r="M517" s="120">
        <v>43189</v>
      </c>
      <c r="N517" s="85">
        <f t="shared" si="170"/>
        <v>21.285714285714285</v>
      </c>
      <c r="O517" s="100" t="s">
        <v>1694</v>
      </c>
      <c r="P517" s="87">
        <v>2</v>
      </c>
      <c r="Q517" s="108">
        <f t="shared" si="174"/>
        <v>100</v>
      </c>
      <c r="R517" s="90">
        <f t="shared" si="175"/>
        <v>21.285714285714285</v>
      </c>
      <c r="S517" s="90">
        <f t="shared" si="176"/>
        <v>21.285714285714285</v>
      </c>
      <c r="T517" s="90">
        <f t="shared" si="177"/>
        <v>21.285714285714285</v>
      </c>
      <c r="U517" s="87"/>
      <c r="V517" s="91" t="str">
        <f t="shared" si="178"/>
        <v>CUMPLIDA</v>
      </c>
      <c r="W517" s="91" t="str">
        <f t="shared" si="179"/>
        <v>CUMPLIDO</v>
      </c>
      <c r="X517" s="141" t="s">
        <v>147</v>
      </c>
      <c r="Y517" s="79" t="str">
        <f t="shared" si="168"/>
        <v>H11R14</v>
      </c>
      <c r="Z517" s="92">
        <f t="shared" si="180"/>
        <v>1</v>
      </c>
      <c r="AA517" s="92" t="str">
        <f t="shared" si="169"/>
        <v>H11R14 - 1</v>
      </c>
      <c r="AB517" s="76">
        <f t="shared" si="182"/>
        <v>5</v>
      </c>
      <c r="AC517" s="76">
        <f t="shared" si="183"/>
        <v>5</v>
      </c>
      <c r="AD517" s="76" t="str">
        <f t="shared" si="181"/>
        <v>H11R14.</v>
      </c>
      <c r="AE517" s="76" t="str">
        <f t="shared" si="184"/>
        <v>H11R14</v>
      </c>
      <c r="AF517" s="144"/>
      <c r="AG517" s="144"/>
    </row>
    <row r="518" spans="1:33" s="2" customFormat="1" ht="350.1" customHeight="1" x14ac:dyDescent="0.2">
      <c r="A518" s="79">
        <f>IF(ISBLANK(D518),"",COUNTA($D$2:D518))</f>
        <v>407</v>
      </c>
      <c r="B518" s="80">
        <f t="shared" si="166"/>
        <v>517</v>
      </c>
      <c r="C518" s="87"/>
      <c r="D518" s="87" t="s">
        <v>711</v>
      </c>
      <c r="E518" s="87" t="s">
        <v>27</v>
      </c>
      <c r="F518" s="105" t="s">
        <v>1000</v>
      </c>
      <c r="G518" s="105" t="s">
        <v>46</v>
      </c>
      <c r="H518" s="151" t="s">
        <v>273</v>
      </c>
      <c r="I518" s="105" t="s">
        <v>274</v>
      </c>
      <c r="J518" s="92" t="s">
        <v>255</v>
      </c>
      <c r="K518" s="92">
        <v>3</v>
      </c>
      <c r="L518" s="148">
        <v>43040</v>
      </c>
      <c r="M518" s="148">
        <v>43403</v>
      </c>
      <c r="N518" s="85">
        <f t="shared" si="170"/>
        <v>51.857142857142854</v>
      </c>
      <c r="O518" s="100" t="s">
        <v>1694</v>
      </c>
      <c r="P518" s="87">
        <v>3</v>
      </c>
      <c r="Q518" s="108">
        <f t="shared" si="174"/>
        <v>100</v>
      </c>
      <c r="R518" s="90">
        <f t="shared" si="175"/>
        <v>51.857142857142854</v>
      </c>
      <c r="S518" s="90">
        <f t="shared" si="176"/>
        <v>51.857142857142854</v>
      </c>
      <c r="T518" s="90">
        <f t="shared" si="177"/>
        <v>51.857142857142854</v>
      </c>
      <c r="U518" s="87"/>
      <c r="V518" s="91" t="str">
        <f t="shared" si="178"/>
        <v>CUMPLIDA</v>
      </c>
      <c r="W518" s="91" t="str">
        <f t="shared" si="179"/>
        <v>CUMPLIDO</v>
      </c>
      <c r="X518" s="141" t="s">
        <v>147</v>
      </c>
      <c r="Y518" s="79" t="str">
        <f t="shared" si="168"/>
        <v>H13R14</v>
      </c>
      <c r="Z518" s="92">
        <f t="shared" si="180"/>
        <v>1</v>
      </c>
      <c r="AA518" s="92" t="str">
        <f t="shared" si="169"/>
        <v>H13R14 - 1</v>
      </c>
      <c r="AB518" s="76">
        <f t="shared" si="182"/>
        <v>5</v>
      </c>
      <c r="AC518" s="76">
        <f t="shared" si="183"/>
        <v>5</v>
      </c>
      <c r="AD518" s="76" t="str">
        <f t="shared" si="181"/>
        <v>H13R14.</v>
      </c>
      <c r="AE518" s="76" t="str">
        <f t="shared" si="184"/>
        <v>H13R14</v>
      </c>
      <c r="AF518" s="144"/>
      <c r="AG518" s="144"/>
    </row>
    <row r="519" spans="1:33" s="2" customFormat="1" ht="350.1" customHeight="1" x14ac:dyDescent="0.2">
      <c r="A519" s="79">
        <f>IF(ISBLANK(D519),"",COUNTA($D$2:D519))</f>
        <v>408</v>
      </c>
      <c r="B519" s="80">
        <f t="shared" si="166"/>
        <v>518</v>
      </c>
      <c r="C519" s="87"/>
      <c r="D519" s="87" t="s">
        <v>842</v>
      </c>
      <c r="E519" s="87" t="s">
        <v>21</v>
      </c>
      <c r="F519" s="105" t="s">
        <v>1001</v>
      </c>
      <c r="G519" s="105" t="s">
        <v>47</v>
      </c>
      <c r="H519" s="105" t="s">
        <v>275</v>
      </c>
      <c r="I519" s="105" t="s">
        <v>276</v>
      </c>
      <c r="J519" s="92" t="s">
        <v>277</v>
      </c>
      <c r="K519" s="92">
        <v>1</v>
      </c>
      <c r="L519" s="148">
        <v>43132</v>
      </c>
      <c r="M519" s="148">
        <v>43159</v>
      </c>
      <c r="N519" s="85">
        <f t="shared" si="170"/>
        <v>3.8571428571428572</v>
      </c>
      <c r="O519" s="87" t="s">
        <v>1690</v>
      </c>
      <c r="P519" s="87">
        <v>1</v>
      </c>
      <c r="Q519" s="108">
        <f t="shared" si="174"/>
        <v>100</v>
      </c>
      <c r="R519" s="90">
        <f t="shared" si="175"/>
        <v>3.8571428571428572</v>
      </c>
      <c r="S519" s="90">
        <f t="shared" si="176"/>
        <v>3.8571428571428572</v>
      </c>
      <c r="T519" s="90">
        <f t="shared" si="177"/>
        <v>3.8571428571428572</v>
      </c>
      <c r="U519" s="87"/>
      <c r="V519" s="91" t="str">
        <f t="shared" si="178"/>
        <v>CUMPLIDA</v>
      </c>
      <c r="W519" s="91" t="str">
        <f t="shared" si="179"/>
        <v>CUMPLIDO</v>
      </c>
      <c r="X519" s="141" t="s">
        <v>147</v>
      </c>
      <c r="Y519" s="79" t="str">
        <f t="shared" si="168"/>
        <v>H17R14</v>
      </c>
      <c r="Z519" s="92">
        <f t="shared" si="180"/>
        <v>1</v>
      </c>
      <c r="AA519" s="92" t="str">
        <f t="shared" si="169"/>
        <v>H17R14 - 1</v>
      </c>
      <c r="AB519" s="76">
        <f t="shared" si="182"/>
        <v>5</v>
      </c>
      <c r="AC519" s="76">
        <f t="shared" si="183"/>
        <v>5</v>
      </c>
      <c r="AD519" s="76" t="str">
        <f t="shared" si="181"/>
        <v>H17R14.</v>
      </c>
      <c r="AE519" s="76" t="str">
        <f t="shared" si="184"/>
        <v>H17R14</v>
      </c>
      <c r="AF519" s="144"/>
      <c r="AG519" s="144"/>
    </row>
    <row r="520" spans="1:33" s="2" customFormat="1" ht="350.1" customHeight="1" x14ac:dyDescent="0.2">
      <c r="A520" s="79">
        <f>IF(ISBLANK(D520),"",COUNTA($D$2:D520))</f>
        <v>409</v>
      </c>
      <c r="B520" s="80">
        <f t="shared" si="166"/>
        <v>519</v>
      </c>
      <c r="C520" s="87"/>
      <c r="D520" s="87" t="s">
        <v>711</v>
      </c>
      <c r="E520" s="87" t="s">
        <v>21</v>
      </c>
      <c r="F520" s="105" t="s">
        <v>1002</v>
      </c>
      <c r="G520" s="105" t="s">
        <v>48</v>
      </c>
      <c r="H520" s="151" t="s">
        <v>278</v>
      </c>
      <c r="I520" s="105" t="s">
        <v>279</v>
      </c>
      <c r="J520" s="152" t="s">
        <v>280</v>
      </c>
      <c r="K520" s="92">
        <v>4</v>
      </c>
      <c r="L520" s="148">
        <v>43040</v>
      </c>
      <c r="M520" s="148">
        <v>43403</v>
      </c>
      <c r="N520" s="85">
        <f t="shared" si="170"/>
        <v>51.857142857142854</v>
      </c>
      <c r="O520" s="87" t="s">
        <v>1690</v>
      </c>
      <c r="P520" s="87">
        <v>4</v>
      </c>
      <c r="Q520" s="108">
        <f t="shared" si="174"/>
        <v>100</v>
      </c>
      <c r="R520" s="90">
        <f t="shared" si="175"/>
        <v>51.857142857142854</v>
      </c>
      <c r="S520" s="90">
        <f t="shared" si="176"/>
        <v>51.857142857142854</v>
      </c>
      <c r="T520" s="90">
        <f t="shared" si="177"/>
        <v>51.857142857142854</v>
      </c>
      <c r="U520" s="87"/>
      <c r="V520" s="91" t="str">
        <f t="shared" si="178"/>
        <v>CUMPLIDA</v>
      </c>
      <c r="W520" s="91" t="str">
        <f t="shared" si="179"/>
        <v>CUMPLIDO</v>
      </c>
      <c r="X520" s="141" t="s">
        <v>147</v>
      </c>
      <c r="Y520" s="79" t="str">
        <f t="shared" si="168"/>
        <v>H20R14</v>
      </c>
      <c r="Z520" s="92">
        <f t="shared" si="180"/>
        <v>1</v>
      </c>
      <c r="AA520" s="92" t="str">
        <f t="shared" si="169"/>
        <v>H20R14 - 1</v>
      </c>
      <c r="AB520" s="76">
        <f t="shared" si="182"/>
        <v>5</v>
      </c>
      <c r="AC520" s="76">
        <f t="shared" si="183"/>
        <v>5</v>
      </c>
      <c r="AD520" s="76" t="str">
        <f t="shared" si="181"/>
        <v>H20R14.</v>
      </c>
      <c r="AE520" s="76" t="str">
        <f t="shared" si="184"/>
        <v>H20R14</v>
      </c>
      <c r="AF520" s="144"/>
      <c r="AG520" s="144"/>
    </row>
    <row r="521" spans="1:33" s="2" customFormat="1" ht="350.1" customHeight="1" x14ac:dyDescent="0.2">
      <c r="A521" s="79">
        <f>IF(ISBLANK(D521),"",COUNTA($D$2:D521))</f>
        <v>410</v>
      </c>
      <c r="B521" s="80">
        <f t="shared" si="166"/>
        <v>520</v>
      </c>
      <c r="C521" s="87"/>
      <c r="D521" s="87" t="s">
        <v>711</v>
      </c>
      <c r="E521" s="87" t="s">
        <v>21</v>
      </c>
      <c r="F521" s="105" t="s">
        <v>495</v>
      </c>
      <c r="G521" s="132" t="s">
        <v>496</v>
      </c>
      <c r="H521" s="132" t="s">
        <v>492</v>
      </c>
      <c r="I521" s="132" t="s">
        <v>493</v>
      </c>
      <c r="J521" s="133" t="s">
        <v>494</v>
      </c>
      <c r="K521" s="87">
        <v>1</v>
      </c>
      <c r="L521" s="150">
        <v>43040</v>
      </c>
      <c r="M521" s="150">
        <v>43099</v>
      </c>
      <c r="N521" s="85">
        <f t="shared" si="170"/>
        <v>8.4285714285714288</v>
      </c>
      <c r="O521" s="100" t="s">
        <v>1694</v>
      </c>
      <c r="P521" s="87">
        <v>1</v>
      </c>
      <c r="Q521" s="108">
        <f t="shared" si="174"/>
        <v>100</v>
      </c>
      <c r="R521" s="90">
        <f t="shared" si="175"/>
        <v>8.4285714285714288</v>
      </c>
      <c r="S521" s="90">
        <f t="shared" si="176"/>
        <v>8.4285714285714288</v>
      </c>
      <c r="T521" s="90">
        <f t="shared" si="177"/>
        <v>8.4285714285714288</v>
      </c>
      <c r="U521" s="87"/>
      <c r="V521" s="91" t="str">
        <f t="shared" si="178"/>
        <v>CUMPLIDA</v>
      </c>
      <c r="W521" s="91" t="str">
        <f t="shared" si="179"/>
        <v>CUMPLIDO</v>
      </c>
      <c r="X521" s="141" t="s">
        <v>147</v>
      </c>
      <c r="Y521" s="79" t="str">
        <f t="shared" si="168"/>
        <v>H22R14</v>
      </c>
      <c r="Z521" s="92">
        <f t="shared" si="180"/>
        <v>1</v>
      </c>
      <c r="AA521" s="92" t="str">
        <f t="shared" si="169"/>
        <v>H22R14 - 1</v>
      </c>
      <c r="AB521" s="76">
        <f t="shared" si="182"/>
        <v>5</v>
      </c>
      <c r="AC521" s="76">
        <f t="shared" si="183"/>
        <v>5</v>
      </c>
      <c r="AD521" s="76" t="str">
        <f t="shared" si="181"/>
        <v>H22R14.</v>
      </c>
      <c r="AE521" s="76" t="str">
        <f t="shared" si="184"/>
        <v>H22R14</v>
      </c>
      <c r="AF521" s="144"/>
      <c r="AG521" s="144"/>
    </row>
    <row r="522" spans="1:33" s="2" customFormat="1" ht="350.1" customHeight="1" x14ac:dyDescent="0.2">
      <c r="A522" s="79">
        <f>IF(ISBLANK(D522),"",COUNTA($D$2:D522))</f>
        <v>411</v>
      </c>
      <c r="B522" s="80">
        <f t="shared" si="166"/>
        <v>521</v>
      </c>
      <c r="C522" s="87"/>
      <c r="D522" s="87" t="s">
        <v>829</v>
      </c>
      <c r="E522" s="87" t="s">
        <v>21</v>
      </c>
      <c r="F522" s="105" t="s">
        <v>836</v>
      </c>
      <c r="G522" s="105" t="s">
        <v>49</v>
      </c>
      <c r="H522" s="105" t="s">
        <v>1195</v>
      </c>
      <c r="I522" s="105" t="s">
        <v>1189</v>
      </c>
      <c r="J522" s="87" t="s">
        <v>1156</v>
      </c>
      <c r="K522" s="87">
        <v>1</v>
      </c>
      <c r="L522" s="120">
        <v>43862</v>
      </c>
      <c r="M522" s="120">
        <v>43979</v>
      </c>
      <c r="N522" s="85">
        <f t="shared" si="170"/>
        <v>16.714285714285715</v>
      </c>
      <c r="O522" s="87" t="s">
        <v>1700</v>
      </c>
      <c r="P522" s="87">
        <v>1</v>
      </c>
      <c r="Q522" s="108">
        <f t="shared" si="174"/>
        <v>100</v>
      </c>
      <c r="R522" s="90">
        <f t="shared" si="175"/>
        <v>16.714285714285715</v>
      </c>
      <c r="S522" s="90">
        <f t="shared" si="176"/>
        <v>16.714285714285715</v>
      </c>
      <c r="T522" s="90">
        <f t="shared" si="177"/>
        <v>16.714285714285715</v>
      </c>
      <c r="U522" s="87"/>
      <c r="V522" s="91" t="str">
        <f t="shared" si="178"/>
        <v>CUMPLIDA</v>
      </c>
      <c r="W522" s="91" t="str">
        <f t="shared" si="179"/>
        <v>CUMPLIDO</v>
      </c>
      <c r="X522" s="141" t="s">
        <v>147</v>
      </c>
      <c r="Y522" s="79" t="str">
        <f t="shared" si="168"/>
        <v>H29R14</v>
      </c>
      <c r="Z522" s="92">
        <f t="shared" si="180"/>
        <v>1</v>
      </c>
      <c r="AA522" s="92" t="str">
        <f t="shared" si="169"/>
        <v>H29R14 - 1</v>
      </c>
      <c r="AB522" s="76">
        <f t="shared" si="182"/>
        <v>5</v>
      </c>
      <c r="AC522" s="76">
        <f t="shared" si="183"/>
        <v>5</v>
      </c>
      <c r="AD522" s="76" t="str">
        <f t="shared" si="181"/>
        <v>H29R14.</v>
      </c>
      <c r="AE522" s="76" t="str">
        <f t="shared" si="184"/>
        <v>H29R14</v>
      </c>
      <c r="AF522" s="144"/>
      <c r="AG522" s="144"/>
    </row>
    <row r="523" spans="1:33" s="2" customFormat="1" ht="350.1" customHeight="1" x14ac:dyDescent="0.2">
      <c r="A523" s="79">
        <f>IF(ISBLANK(D523),"",COUNTA($D$2:D523))</f>
        <v>412</v>
      </c>
      <c r="B523" s="80">
        <f t="shared" si="166"/>
        <v>522</v>
      </c>
      <c r="C523" s="87"/>
      <c r="D523" s="87" t="s">
        <v>711</v>
      </c>
      <c r="E523" s="87" t="s">
        <v>21</v>
      </c>
      <c r="F523" s="105" t="s">
        <v>497</v>
      </c>
      <c r="G523" s="132" t="s">
        <v>50</v>
      </c>
      <c r="H523" s="105" t="s">
        <v>1195</v>
      </c>
      <c r="I523" s="105" t="s">
        <v>1155</v>
      </c>
      <c r="J523" s="87" t="s">
        <v>1156</v>
      </c>
      <c r="K523" s="87">
        <v>1</v>
      </c>
      <c r="L523" s="120">
        <v>43862</v>
      </c>
      <c r="M523" s="120">
        <v>43979</v>
      </c>
      <c r="N523" s="85">
        <f t="shared" si="170"/>
        <v>16.714285714285715</v>
      </c>
      <c r="O523" s="87" t="s">
        <v>1700</v>
      </c>
      <c r="P523" s="87">
        <v>1</v>
      </c>
      <c r="Q523" s="108">
        <f t="shared" si="174"/>
        <v>100</v>
      </c>
      <c r="R523" s="90">
        <f t="shared" si="175"/>
        <v>16.714285714285715</v>
      </c>
      <c r="S523" s="90">
        <f t="shared" si="176"/>
        <v>16.714285714285715</v>
      </c>
      <c r="T523" s="90">
        <f t="shared" si="177"/>
        <v>16.714285714285715</v>
      </c>
      <c r="U523" s="87"/>
      <c r="V523" s="91" t="str">
        <f t="shared" si="178"/>
        <v>CUMPLIDA</v>
      </c>
      <c r="W523" s="91" t="str">
        <f t="shared" si="179"/>
        <v>CUMPLIDO</v>
      </c>
      <c r="X523" s="141" t="s">
        <v>147</v>
      </c>
      <c r="Y523" s="79" t="str">
        <f t="shared" si="168"/>
        <v>H31R14</v>
      </c>
      <c r="Z523" s="92">
        <f t="shared" si="180"/>
        <v>1</v>
      </c>
      <c r="AA523" s="92" t="str">
        <f t="shared" si="169"/>
        <v>H31R14 - 1</v>
      </c>
      <c r="AB523" s="76">
        <f t="shared" si="182"/>
        <v>5</v>
      </c>
      <c r="AC523" s="76">
        <f t="shared" si="183"/>
        <v>5</v>
      </c>
      <c r="AD523" s="76" t="str">
        <f t="shared" si="181"/>
        <v>H31R14.</v>
      </c>
      <c r="AE523" s="76" t="str">
        <f t="shared" si="184"/>
        <v>H31R14</v>
      </c>
      <c r="AF523" s="144"/>
      <c r="AG523" s="144"/>
    </row>
    <row r="524" spans="1:33" s="2" customFormat="1" ht="350.1" customHeight="1" x14ac:dyDescent="0.2">
      <c r="A524" s="79">
        <f>IF(ISBLANK(D524),"",COUNTA($D$2:D524))</f>
        <v>413</v>
      </c>
      <c r="B524" s="80">
        <f t="shared" si="166"/>
        <v>523</v>
      </c>
      <c r="C524" s="87"/>
      <c r="D524" s="87" t="s">
        <v>711</v>
      </c>
      <c r="E524" s="87" t="s">
        <v>26</v>
      </c>
      <c r="F524" s="105" t="s">
        <v>498</v>
      </c>
      <c r="G524" s="132" t="s">
        <v>51</v>
      </c>
      <c r="H524" s="105" t="s">
        <v>1195</v>
      </c>
      <c r="I524" s="105" t="s">
        <v>1155</v>
      </c>
      <c r="J524" s="87" t="s">
        <v>1156</v>
      </c>
      <c r="K524" s="87">
        <v>1</v>
      </c>
      <c r="L524" s="120">
        <v>43862</v>
      </c>
      <c r="M524" s="120">
        <v>43979</v>
      </c>
      <c r="N524" s="85">
        <f t="shared" si="170"/>
        <v>16.714285714285715</v>
      </c>
      <c r="O524" s="87" t="s">
        <v>1700</v>
      </c>
      <c r="P524" s="87">
        <v>1</v>
      </c>
      <c r="Q524" s="108">
        <f t="shared" si="174"/>
        <v>100</v>
      </c>
      <c r="R524" s="90">
        <f t="shared" si="175"/>
        <v>16.714285714285715</v>
      </c>
      <c r="S524" s="90">
        <f t="shared" si="176"/>
        <v>16.714285714285715</v>
      </c>
      <c r="T524" s="90">
        <f t="shared" si="177"/>
        <v>16.714285714285715</v>
      </c>
      <c r="U524" s="87"/>
      <c r="V524" s="91" t="str">
        <f t="shared" si="178"/>
        <v>CUMPLIDA</v>
      </c>
      <c r="W524" s="91" t="str">
        <f t="shared" si="179"/>
        <v>CUMPLIDO</v>
      </c>
      <c r="X524" s="141" t="s">
        <v>147</v>
      </c>
      <c r="Y524" s="79" t="str">
        <f t="shared" si="168"/>
        <v>H32R14</v>
      </c>
      <c r="Z524" s="92">
        <f t="shared" si="180"/>
        <v>1</v>
      </c>
      <c r="AA524" s="92" t="str">
        <f t="shared" si="169"/>
        <v>H32R14 - 1</v>
      </c>
      <c r="AB524" s="76">
        <f t="shared" si="182"/>
        <v>5</v>
      </c>
      <c r="AC524" s="76">
        <f t="shared" si="183"/>
        <v>5</v>
      </c>
      <c r="AD524" s="76" t="str">
        <f t="shared" si="181"/>
        <v>H32R14.</v>
      </c>
      <c r="AE524" s="76" t="str">
        <f t="shared" si="184"/>
        <v>H32R14</v>
      </c>
      <c r="AF524" s="144"/>
      <c r="AG524" s="144"/>
    </row>
    <row r="525" spans="1:33" s="2" customFormat="1" ht="350.1" customHeight="1" x14ac:dyDescent="0.2">
      <c r="A525" s="79">
        <f>IF(ISBLANK(D525),"",COUNTA($D$2:D525))</f>
        <v>414</v>
      </c>
      <c r="B525" s="80">
        <f t="shared" si="166"/>
        <v>524</v>
      </c>
      <c r="C525" s="87"/>
      <c r="D525" s="87" t="s">
        <v>711</v>
      </c>
      <c r="E525" s="87" t="s">
        <v>21</v>
      </c>
      <c r="F525" s="105" t="s">
        <v>1003</v>
      </c>
      <c r="G525" s="105" t="s">
        <v>52</v>
      </c>
      <c r="H525" s="105" t="s">
        <v>679</v>
      </c>
      <c r="I525" s="105" t="s">
        <v>633</v>
      </c>
      <c r="J525" s="87" t="s">
        <v>8</v>
      </c>
      <c r="K525" s="87">
        <v>1</v>
      </c>
      <c r="L525" s="120">
        <v>43040</v>
      </c>
      <c r="M525" s="120">
        <v>43099</v>
      </c>
      <c r="N525" s="85">
        <f t="shared" ref="N525:N545" si="185">(+M525-L525)/7</f>
        <v>8.4285714285714288</v>
      </c>
      <c r="O525" s="87" t="s">
        <v>1693</v>
      </c>
      <c r="P525" s="87">
        <v>1</v>
      </c>
      <c r="Q525" s="108">
        <f t="shared" si="174"/>
        <v>100</v>
      </c>
      <c r="R525" s="90">
        <f t="shared" si="175"/>
        <v>8.4285714285714288</v>
      </c>
      <c r="S525" s="90">
        <f t="shared" si="176"/>
        <v>8.4285714285714288</v>
      </c>
      <c r="T525" s="90">
        <f t="shared" si="177"/>
        <v>8.4285714285714288</v>
      </c>
      <c r="U525" s="87"/>
      <c r="V525" s="91" t="str">
        <f t="shared" si="178"/>
        <v>CUMPLIDA</v>
      </c>
      <c r="W525" s="91" t="str">
        <f t="shared" si="179"/>
        <v>CUMPLIDO</v>
      </c>
      <c r="X525" s="141" t="s">
        <v>147</v>
      </c>
      <c r="Y525" s="79" t="str">
        <f t="shared" si="168"/>
        <v>H34R14</v>
      </c>
      <c r="Z525" s="92">
        <f t="shared" si="180"/>
        <v>1</v>
      </c>
      <c r="AA525" s="92" t="str">
        <f t="shared" si="169"/>
        <v>H34R14 - 1</v>
      </c>
      <c r="AB525" s="76">
        <f t="shared" si="182"/>
        <v>5</v>
      </c>
      <c r="AC525" s="76">
        <f t="shared" si="183"/>
        <v>5</v>
      </c>
      <c r="AD525" s="76" t="str">
        <f t="shared" si="181"/>
        <v>H34R14.</v>
      </c>
      <c r="AE525" s="76" t="str">
        <f t="shared" si="184"/>
        <v>H34R14</v>
      </c>
      <c r="AF525" s="144"/>
      <c r="AG525" s="144"/>
    </row>
    <row r="526" spans="1:33" s="2" customFormat="1" ht="350.1" customHeight="1" x14ac:dyDescent="0.2">
      <c r="A526" s="79">
        <f>IF(ISBLANK(D526),"",COUNTA($D$2:D526))</f>
        <v>415</v>
      </c>
      <c r="B526" s="80">
        <f t="shared" si="166"/>
        <v>525</v>
      </c>
      <c r="C526" s="87"/>
      <c r="D526" s="87" t="s">
        <v>829</v>
      </c>
      <c r="E526" s="87" t="s">
        <v>21</v>
      </c>
      <c r="F526" s="105" t="s">
        <v>719</v>
      </c>
      <c r="G526" s="105" t="s">
        <v>53</v>
      </c>
      <c r="H526" s="105" t="s">
        <v>1195</v>
      </c>
      <c r="I526" s="105" t="s">
        <v>1189</v>
      </c>
      <c r="J526" s="87" t="s">
        <v>1156</v>
      </c>
      <c r="K526" s="87">
        <v>1</v>
      </c>
      <c r="L526" s="120">
        <v>43862</v>
      </c>
      <c r="M526" s="120">
        <v>43979</v>
      </c>
      <c r="N526" s="85">
        <f t="shared" si="185"/>
        <v>16.714285714285715</v>
      </c>
      <c r="O526" s="87" t="s">
        <v>1700</v>
      </c>
      <c r="P526" s="87">
        <v>1</v>
      </c>
      <c r="Q526" s="108">
        <f t="shared" si="174"/>
        <v>100</v>
      </c>
      <c r="R526" s="90">
        <f t="shared" si="175"/>
        <v>16.714285714285715</v>
      </c>
      <c r="S526" s="90">
        <f t="shared" si="176"/>
        <v>16.714285714285715</v>
      </c>
      <c r="T526" s="90">
        <f t="shared" si="177"/>
        <v>16.714285714285715</v>
      </c>
      <c r="U526" s="87"/>
      <c r="V526" s="91" t="str">
        <f t="shared" si="178"/>
        <v>CUMPLIDA</v>
      </c>
      <c r="W526" s="91" t="str">
        <f t="shared" si="179"/>
        <v>CUMPLIDO</v>
      </c>
      <c r="X526" s="141" t="s">
        <v>147</v>
      </c>
      <c r="Y526" s="79" t="str">
        <f t="shared" si="168"/>
        <v>H41R14</v>
      </c>
      <c r="Z526" s="92">
        <f t="shared" si="180"/>
        <v>1</v>
      </c>
      <c r="AA526" s="92" t="str">
        <f t="shared" si="169"/>
        <v>H41R14 - 1</v>
      </c>
      <c r="AB526" s="76">
        <f t="shared" si="182"/>
        <v>5</v>
      </c>
      <c r="AC526" s="76">
        <f t="shared" si="183"/>
        <v>5</v>
      </c>
      <c r="AD526" s="76" t="str">
        <f t="shared" si="181"/>
        <v>H41R14.</v>
      </c>
      <c r="AE526" s="76" t="str">
        <f t="shared" si="184"/>
        <v>H41R14</v>
      </c>
      <c r="AF526" s="144"/>
      <c r="AG526" s="144"/>
    </row>
    <row r="527" spans="1:33" s="2" customFormat="1" ht="350.1" customHeight="1" x14ac:dyDescent="0.2">
      <c r="A527" s="79">
        <f>IF(ISBLANK(D527),"",COUNTA($D$2:D527))</f>
        <v>416</v>
      </c>
      <c r="B527" s="80">
        <f t="shared" si="166"/>
        <v>526</v>
      </c>
      <c r="C527" s="87"/>
      <c r="D527" s="87" t="s">
        <v>711</v>
      </c>
      <c r="E527" s="87" t="s">
        <v>32</v>
      </c>
      <c r="F527" s="105" t="s">
        <v>718</v>
      </c>
      <c r="G527" s="105" t="s">
        <v>54</v>
      </c>
      <c r="H527" s="105" t="s">
        <v>1195</v>
      </c>
      <c r="I527" s="105" t="s">
        <v>1189</v>
      </c>
      <c r="J527" s="87" t="s">
        <v>1156</v>
      </c>
      <c r="K527" s="87">
        <v>1</v>
      </c>
      <c r="L527" s="120">
        <v>43862</v>
      </c>
      <c r="M527" s="120">
        <v>43979</v>
      </c>
      <c r="N527" s="85">
        <f t="shared" si="185"/>
        <v>16.714285714285715</v>
      </c>
      <c r="O527" s="87" t="s">
        <v>1700</v>
      </c>
      <c r="P527" s="87">
        <v>1</v>
      </c>
      <c r="Q527" s="108">
        <f t="shared" si="174"/>
        <v>100</v>
      </c>
      <c r="R527" s="90">
        <f t="shared" si="175"/>
        <v>16.714285714285715</v>
      </c>
      <c r="S527" s="90">
        <f t="shared" si="176"/>
        <v>16.714285714285715</v>
      </c>
      <c r="T527" s="90">
        <f t="shared" si="177"/>
        <v>16.714285714285715</v>
      </c>
      <c r="U527" s="87"/>
      <c r="V527" s="91" t="str">
        <f t="shared" si="178"/>
        <v>CUMPLIDA</v>
      </c>
      <c r="W527" s="91" t="str">
        <f t="shared" si="179"/>
        <v>CUMPLIDO</v>
      </c>
      <c r="X527" s="141" t="s">
        <v>147</v>
      </c>
      <c r="Y527" s="79" t="str">
        <f t="shared" si="168"/>
        <v>H44R14</v>
      </c>
      <c r="Z527" s="92">
        <f t="shared" si="180"/>
        <v>1</v>
      </c>
      <c r="AA527" s="92" t="str">
        <f t="shared" si="169"/>
        <v>H44R14 - 1</v>
      </c>
      <c r="AB527" s="76">
        <f t="shared" si="182"/>
        <v>5</v>
      </c>
      <c r="AC527" s="76">
        <f t="shared" si="183"/>
        <v>5</v>
      </c>
      <c r="AD527" s="76" t="str">
        <f t="shared" si="181"/>
        <v>H44R14.</v>
      </c>
      <c r="AE527" s="76" t="str">
        <f t="shared" si="184"/>
        <v>H44R14</v>
      </c>
      <c r="AF527" s="144"/>
      <c r="AG527" s="144"/>
    </row>
    <row r="528" spans="1:33" s="2" customFormat="1" ht="350.1" customHeight="1" x14ac:dyDescent="0.2">
      <c r="A528" s="79">
        <f>IF(ISBLANK(D528),"",COUNTA($D$2:D528))</f>
        <v>417</v>
      </c>
      <c r="B528" s="80">
        <f t="shared" si="166"/>
        <v>527</v>
      </c>
      <c r="C528" s="87"/>
      <c r="D528" s="87" t="s">
        <v>843</v>
      </c>
      <c r="E528" s="87" t="s">
        <v>32</v>
      </c>
      <c r="F528" s="105" t="s">
        <v>1004</v>
      </c>
      <c r="G528" s="105" t="s">
        <v>55</v>
      </c>
      <c r="H528" s="105" t="s">
        <v>1195</v>
      </c>
      <c r="I528" s="105" t="s">
        <v>1189</v>
      </c>
      <c r="J528" s="87" t="s">
        <v>1156</v>
      </c>
      <c r="K528" s="87">
        <v>1</v>
      </c>
      <c r="L528" s="120">
        <v>43862</v>
      </c>
      <c r="M528" s="120">
        <v>43979</v>
      </c>
      <c r="N528" s="85">
        <f t="shared" si="185"/>
        <v>16.714285714285715</v>
      </c>
      <c r="O528" s="87" t="s">
        <v>1700</v>
      </c>
      <c r="P528" s="87">
        <v>1</v>
      </c>
      <c r="Q528" s="108">
        <f t="shared" si="174"/>
        <v>100</v>
      </c>
      <c r="R528" s="90">
        <f t="shared" si="175"/>
        <v>16.714285714285715</v>
      </c>
      <c r="S528" s="90">
        <f t="shared" si="176"/>
        <v>16.714285714285715</v>
      </c>
      <c r="T528" s="90">
        <f t="shared" si="177"/>
        <v>16.714285714285715</v>
      </c>
      <c r="U528" s="87"/>
      <c r="V528" s="91" t="str">
        <f t="shared" si="178"/>
        <v>CUMPLIDA</v>
      </c>
      <c r="W528" s="91" t="str">
        <f t="shared" si="179"/>
        <v>CUMPLIDO</v>
      </c>
      <c r="X528" s="141" t="s">
        <v>147</v>
      </c>
      <c r="Y528" s="79" t="str">
        <f t="shared" si="168"/>
        <v>H45R14</v>
      </c>
      <c r="Z528" s="92">
        <f t="shared" si="180"/>
        <v>1</v>
      </c>
      <c r="AA528" s="92" t="str">
        <f t="shared" si="169"/>
        <v>H45R14 - 1</v>
      </c>
      <c r="AB528" s="76">
        <f t="shared" si="182"/>
        <v>5</v>
      </c>
      <c r="AC528" s="76">
        <f t="shared" si="183"/>
        <v>5</v>
      </c>
      <c r="AD528" s="76" t="str">
        <f t="shared" si="181"/>
        <v>H45R14.</v>
      </c>
      <c r="AE528" s="76" t="str">
        <f t="shared" si="184"/>
        <v>H45R14</v>
      </c>
      <c r="AF528" s="144"/>
      <c r="AG528" s="144"/>
    </row>
    <row r="529" spans="1:33" s="2" customFormat="1" ht="350.1" customHeight="1" x14ac:dyDescent="0.2">
      <c r="A529" s="79">
        <f>IF(ISBLANK(D529),"",COUNTA($D$2:D529))</f>
        <v>418</v>
      </c>
      <c r="B529" s="80">
        <f t="shared" si="166"/>
        <v>528</v>
      </c>
      <c r="C529" s="87"/>
      <c r="D529" s="87" t="s">
        <v>711</v>
      </c>
      <c r="E529" s="87" t="s">
        <v>23</v>
      </c>
      <c r="F529" s="105" t="s">
        <v>1005</v>
      </c>
      <c r="G529" s="105" t="s">
        <v>56</v>
      </c>
      <c r="H529" s="105" t="s">
        <v>1195</v>
      </c>
      <c r="I529" s="105" t="s">
        <v>1189</v>
      </c>
      <c r="J529" s="87" t="s">
        <v>1156</v>
      </c>
      <c r="K529" s="87">
        <v>1</v>
      </c>
      <c r="L529" s="120">
        <v>43862</v>
      </c>
      <c r="M529" s="120">
        <v>43979</v>
      </c>
      <c r="N529" s="85">
        <f t="shared" si="185"/>
        <v>16.714285714285715</v>
      </c>
      <c r="O529" s="87" t="s">
        <v>1700</v>
      </c>
      <c r="P529" s="87">
        <v>1</v>
      </c>
      <c r="Q529" s="108">
        <f t="shared" si="174"/>
        <v>100</v>
      </c>
      <c r="R529" s="90">
        <f t="shared" si="175"/>
        <v>16.714285714285715</v>
      </c>
      <c r="S529" s="90">
        <f t="shared" si="176"/>
        <v>16.714285714285715</v>
      </c>
      <c r="T529" s="90">
        <f t="shared" si="177"/>
        <v>16.714285714285715</v>
      </c>
      <c r="U529" s="87"/>
      <c r="V529" s="91" t="str">
        <f t="shared" si="178"/>
        <v>CUMPLIDA</v>
      </c>
      <c r="W529" s="91" t="str">
        <f t="shared" si="179"/>
        <v>CUMPLIDO</v>
      </c>
      <c r="X529" s="141" t="s">
        <v>147</v>
      </c>
      <c r="Y529" s="79" t="str">
        <f t="shared" si="168"/>
        <v>H47R14</v>
      </c>
      <c r="Z529" s="92">
        <f t="shared" si="180"/>
        <v>1</v>
      </c>
      <c r="AA529" s="92" t="str">
        <f t="shared" si="169"/>
        <v>H47R14 - 1</v>
      </c>
      <c r="AB529" s="76">
        <f t="shared" si="182"/>
        <v>5</v>
      </c>
      <c r="AC529" s="76">
        <f t="shared" si="183"/>
        <v>5</v>
      </c>
      <c r="AD529" s="76" t="str">
        <f t="shared" si="181"/>
        <v>H47R14.</v>
      </c>
      <c r="AE529" s="76" t="str">
        <f t="shared" si="184"/>
        <v>H47R14</v>
      </c>
      <c r="AF529" s="144"/>
      <c r="AG529" s="144"/>
    </row>
    <row r="530" spans="1:33" s="2" customFormat="1" ht="350.1" customHeight="1" x14ac:dyDescent="0.2">
      <c r="A530" s="79">
        <f>IF(ISBLANK(D530),"",COUNTA($D$2:D530))</f>
        <v>419</v>
      </c>
      <c r="B530" s="80">
        <f t="shared" ref="B530:B585" si="186">ROW()-1</f>
        <v>529</v>
      </c>
      <c r="C530" s="87"/>
      <c r="D530" s="87" t="s">
        <v>711</v>
      </c>
      <c r="E530" s="87" t="s">
        <v>23</v>
      </c>
      <c r="F530" s="105" t="s">
        <v>1006</v>
      </c>
      <c r="G530" s="105" t="s">
        <v>57</v>
      </c>
      <c r="H530" s="105" t="s">
        <v>1195</v>
      </c>
      <c r="I530" s="105" t="s">
        <v>1189</v>
      </c>
      <c r="J530" s="87" t="s">
        <v>1156</v>
      </c>
      <c r="K530" s="87">
        <v>1</v>
      </c>
      <c r="L530" s="120">
        <v>43862</v>
      </c>
      <c r="M530" s="120">
        <v>43979</v>
      </c>
      <c r="N530" s="85">
        <f t="shared" si="185"/>
        <v>16.714285714285715</v>
      </c>
      <c r="O530" s="87" t="s">
        <v>1700</v>
      </c>
      <c r="P530" s="87">
        <v>1</v>
      </c>
      <c r="Q530" s="108">
        <f t="shared" si="174"/>
        <v>100</v>
      </c>
      <c r="R530" s="90">
        <f t="shared" si="175"/>
        <v>16.714285714285715</v>
      </c>
      <c r="S530" s="90">
        <f t="shared" si="176"/>
        <v>16.714285714285715</v>
      </c>
      <c r="T530" s="90">
        <f t="shared" si="177"/>
        <v>16.714285714285715</v>
      </c>
      <c r="U530" s="87"/>
      <c r="V530" s="91" t="str">
        <f t="shared" si="178"/>
        <v>CUMPLIDA</v>
      </c>
      <c r="W530" s="91" t="str">
        <f t="shared" si="179"/>
        <v>CUMPLIDO</v>
      </c>
      <c r="X530" s="141" t="s">
        <v>147</v>
      </c>
      <c r="Y530" s="79" t="str">
        <f t="shared" si="168"/>
        <v>H49R14</v>
      </c>
      <c r="Z530" s="92">
        <f t="shared" si="180"/>
        <v>1</v>
      </c>
      <c r="AA530" s="92" t="str">
        <f t="shared" si="169"/>
        <v>H49R14 - 1</v>
      </c>
      <c r="AB530" s="76">
        <f t="shared" si="182"/>
        <v>5</v>
      </c>
      <c r="AC530" s="76">
        <f t="shared" si="183"/>
        <v>5</v>
      </c>
      <c r="AD530" s="76" t="str">
        <f t="shared" si="181"/>
        <v>H49R14.</v>
      </c>
      <c r="AE530" s="76" t="str">
        <f t="shared" si="184"/>
        <v>H49R14</v>
      </c>
      <c r="AF530" s="144"/>
      <c r="AG530" s="144"/>
    </row>
    <row r="531" spans="1:33" s="2" customFormat="1" ht="350.1" customHeight="1" x14ac:dyDescent="0.2">
      <c r="A531" s="79">
        <f>IF(ISBLANK(D531),"",COUNTA($D$2:D531))</f>
        <v>420</v>
      </c>
      <c r="B531" s="80">
        <f t="shared" si="186"/>
        <v>530</v>
      </c>
      <c r="C531" s="87"/>
      <c r="D531" s="87" t="s">
        <v>711</v>
      </c>
      <c r="E531" s="87" t="s">
        <v>23</v>
      </c>
      <c r="F531" s="105" t="s">
        <v>771</v>
      </c>
      <c r="G531" s="105" t="s">
        <v>59</v>
      </c>
      <c r="H531" s="105" t="s">
        <v>499</v>
      </c>
      <c r="I531" s="105" t="s">
        <v>500</v>
      </c>
      <c r="J531" s="87" t="s">
        <v>390</v>
      </c>
      <c r="K531" s="87">
        <v>1</v>
      </c>
      <c r="L531" s="120">
        <v>43040</v>
      </c>
      <c r="M531" s="120">
        <v>43099</v>
      </c>
      <c r="N531" s="85">
        <f t="shared" si="185"/>
        <v>8.4285714285714288</v>
      </c>
      <c r="O531" s="87" t="s">
        <v>1694</v>
      </c>
      <c r="P531" s="87">
        <v>1</v>
      </c>
      <c r="Q531" s="108">
        <f t="shared" si="174"/>
        <v>100</v>
      </c>
      <c r="R531" s="90">
        <f t="shared" si="175"/>
        <v>8.4285714285714288</v>
      </c>
      <c r="S531" s="90">
        <f t="shared" si="176"/>
        <v>8.4285714285714288</v>
      </c>
      <c r="T531" s="90">
        <f t="shared" si="177"/>
        <v>8.4285714285714288</v>
      </c>
      <c r="U531" s="87"/>
      <c r="V531" s="91" t="str">
        <f t="shared" si="178"/>
        <v>CUMPLIDA</v>
      </c>
      <c r="W531" s="91" t="str">
        <f t="shared" si="179"/>
        <v>CUMPLIDO</v>
      </c>
      <c r="X531" s="141" t="s">
        <v>147</v>
      </c>
      <c r="Y531" s="79" t="str">
        <f t="shared" si="168"/>
        <v>H57R14</v>
      </c>
      <c r="Z531" s="92">
        <f t="shared" si="180"/>
        <v>1</v>
      </c>
      <c r="AA531" s="92" t="str">
        <f t="shared" si="169"/>
        <v>H57R14 - 1</v>
      </c>
      <c r="AB531" s="76">
        <f t="shared" si="182"/>
        <v>5</v>
      </c>
      <c r="AC531" s="76">
        <f t="shared" si="183"/>
        <v>5</v>
      </c>
      <c r="AD531" s="76" t="str">
        <f t="shared" si="181"/>
        <v>H57R14.</v>
      </c>
      <c r="AE531" s="76" t="str">
        <f t="shared" si="184"/>
        <v>H57R14</v>
      </c>
      <c r="AF531" s="144"/>
      <c r="AG531" s="144"/>
    </row>
    <row r="532" spans="1:33" s="2" customFormat="1" ht="350.1" customHeight="1" x14ac:dyDescent="0.2">
      <c r="A532" s="79">
        <f>IF(ISBLANK(D532),"",COUNTA($D$2:D532))</f>
        <v>421</v>
      </c>
      <c r="B532" s="80">
        <f t="shared" si="186"/>
        <v>531</v>
      </c>
      <c r="C532" s="87"/>
      <c r="D532" s="87" t="s">
        <v>711</v>
      </c>
      <c r="E532" s="87" t="s">
        <v>21</v>
      </c>
      <c r="F532" s="105" t="s">
        <v>844</v>
      </c>
      <c r="G532" s="105" t="s">
        <v>60</v>
      </c>
      <c r="H532" s="105" t="s">
        <v>1195</v>
      </c>
      <c r="I532" s="105" t="s">
        <v>1189</v>
      </c>
      <c r="J532" s="87" t="s">
        <v>1156</v>
      </c>
      <c r="K532" s="87">
        <v>1</v>
      </c>
      <c r="L532" s="120">
        <v>43862</v>
      </c>
      <c r="M532" s="120">
        <v>43979</v>
      </c>
      <c r="N532" s="85">
        <f t="shared" si="185"/>
        <v>16.714285714285715</v>
      </c>
      <c r="O532" s="87" t="s">
        <v>1700</v>
      </c>
      <c r="P532" s="87">
        <v>1</v>
      </c>
      <c r="Q532" s="108">
        <f t="shared" si="174"/>
        <v>100</v>
      </c>
      <c r="R532" s="90">
        <f t="shared" si="175"/>
        <v>16.714285714285715</v>
      </c>
      <c r="S532" s="90">
        <f t="shared" si="176"/>
        <v>16.714285714285715</v>
      </c>
      <c r="T532" s="90">
        <f t="shared" si="177"/>
        <v>16.714285714285715</v>
      </c>
      <c r="U532" s="87"/>
      <c r="V532" s="91" t="str">
        <f t="shared" si="178"/>
        <v>CUMPLIDA</v>
      </c>
      <c r="W532" s="91" t="str">
        <f t="shared" si="179"/>
        <v>CUMPLIDO</v>
      </c>
      <c r="X532" s="141" t="s">
        <v>147</v>
      </c>
      <c r="Y532" s="79" t="str">
        <f t="shared" si="168"/>
        <v>H59R14</v>
      </c>
      <c r="Z532" s="92">
        <f t="shared" si="180"/>
        <v>1</v>
      </c>
      <c r="AA532" s="92" t="str">
        <f t="shared" si="169"/>
        <v>H59R14 - 1</v>
      </c>
      <c r="AB532" s="76">
        <f t="shared" si="182"/>
        <v>5</v>
      </c>
      <c r="AC532" s="76">
        <f t="shared" si="183"/>
        <v>5</v>
      </c>
      <c r="AD532" s="76" t="str">
        <f t="shared" si="181"/>
        <v>H59R14.</v>
      </c>
      <c r="AE532" s="76" t="str">
        <f t="shared" si="184"/>
        <v>H59R14</v>
      </c>
      <c r="AF532" s="144"/>
      <c r="AG532" s="144"/>
    </row>
    <row r="533" spans="1:33" s="2" customFormat="1" ht="350.1" customHeight="1" x14ac:dyDescent="0.2">
      <c r="A533" s="79">
        <f>IF(ISBLANK(D533),"",COUNTA($D$2:D533))</f>
        <v>422</v>
      </c>
      <c r="B533" s="80">
        <f t="shared" si="186"/>
        <v>532</v>
      </c>
      <c r="C533" s="87"/>
      <c r="D533" s="87" t="s">
        <v>845</v>
      </c>
      <c r="E533" s="87" t="s">
        <v>29</v>
      </c>
      <c r="F533" s="105" t="s">
        <v>846</v>
      </c>
      <c r="G533" s="105" t="s">
        <v>61</v>
      </c>
      <c r="H533" s="105" t="s">
        <v>1201</v>
      </c>
      <c r="I533" s="105" t="s">
        <v>1544</v>
      </c>
      <c r="J533" s="87" t="s">
        <v>1191</v>
      </c>
      <c r="K533" s="87">
        <v>12</v>
      </c>
      <c r="L533" s="120">
        <v>43858</v>
      </c>
      <c r="M533" s="120">
        <v>44196</v>
      </c>
      <c r="N533" s="85">
        <f t="shared" si="185"/>
        <v>48.285714285714285</v>
      </c>
      <c r="O533" s="87" t="s">
        <v>1700</v>
      </c>
      <c r="P533" s="87">
        <v>12</v>
      </c>
      <c r="Q533" s="108">
        <f t="shared" si="174"/>
        <v>100</v>
      </c>
      <c r="R533" s="90">
        <f t="shared" si="175"/>
        <v>48.285714285714285</v>
      </c>
      <c r="S533" s="90">
        <f t="shared" si="176"/>
        <v>48.285714285714285</v>
      </c>
      <c r="T533" s="90">
        <f t="shared" si="177"/>
        <v>48.285714285714285</v>
      </c>
      <c r="U533" s="87"/>
      <c r="V533" s="91" t="str">
        <f t="shared" si="178"/>
        <v>CUMPLIDA</v>
      </c>
      <c r="W533" s="91" t="str">
        <f t="shared" si="179"/>
        <v>CUMPLIDO</v>
      </c>
      <c r="X533" s="141" t="s">
        <v>147</v>
      </c>
      <c r="Y533" s="79" t="str">
        <f t="shared" si="168"/>
        <v>H64R14</v>
      </c>
      <c r="Z533" s="92">
        <f t="shared" si="180"/>
        <v>1</v>
      </c>
      <c r="AA533" s="92" t="str">
        <f t="shared" si="169"/>
        <v>H64R14 - 1</v>
      </c>
      <c r="AB533" s="76">
        <f t="shared" si="182"/>
        <v>5</v>
      </c>
      <c r="AC533" s="76">
        <f t="shared" si="183"/>
        <v>5</v>
      </c>
      <c r="AD533" s="76" t="str">
        <f t="shared" si="181"/>
        <v>H64R14.</v>
      </c>
      <c r="AE533" s="76" t="str">
        <f t="shared" si="184"/>
        <v>H64R14</v>
      </c>
      <c r="AF533" s="144"/>
      <c r="AG533" s="144"/>
    </row>
    <row r="534" spans="1:33" s="2" customFormat="1" ht="350.1" customHeight="1" x14ac:dyDescent="0.2">
      <c r="A534" s="79">
        <f>IF(ISBLANK(D534),"",COUNTA($D$2:D534))</f>
        <v>423</v>
      </c>
      <c r="B534" s="80">
        <f t="shared" si="186"/>
        <v>533</v>
      </c>
      <c r="C534" s="87"/>
      <c r="D534" s="87" t="s">
        <v>829</v>
      </c>
      <c r="E534" s="87" t="s">
        <v>21</v>
      </c>
      <c r="F534" s="105" t="s">
        <v>865</v>
      </c>
      <c r="G534" s="105" t="s">
        <v>62</v>
      </c>
      <c r="H534" s="105" t="s">
        <v>501</v>
      </c>
      <c r="I534" s="105" t="s">
        <v>502</v>
      </c>
      <c r="J534" s="87" t="s">
        <v>390</v>
      </c>
      <c r="K534" s="87">
        <v>1</v>
      </c>
      <c r="L534" s="120">
        <v>43040</v>
      </c>
      <c r="M534" s="120">
        <v>43189</v>
      </c>
      <c r="N534" s="85">
        <f t="shared" si="185"/>
        <v>21.285714285714285</v>
      </c>
      <c r="O534" s="87" t="s">
        <v>1694</v>
      </c>
      <c r="P534" s="87">
        <v>1</v>
      </c>
      <c r="Q534" s="108">
        <f t="shared" si="174"/>
        <v>100</v>
      </c>
      <c r="R534" s="90">
        <f t="shared" si="175"/>
        <v>21.285714285714285</v>
      </c>
      <c r="S534" s="90">
        <f t="shared" si="176"/>
        <v>21.285714285714285</v>
      </c>
      <c r="T534" s="90">
        <f t="shared" si="177"/>
        <v>21.285714285714285</v>
      </c>
      <c r="U534" s="87"/>
      <c r="V534" s="91" t="str">
        <f t="shared" si="178"/>
        <v>CUMPLIDA</v>
      </c>
      <c r="W534" s="91" t="str">
        <f t="shared" si="179"/>
        <v>CUMPLIDO</v>
      </c>
      <c r="X534" s="141" t="s">
        <v>147</v>
      </c>
      <c r="Y534" s="79" t="str">
        <f t="shared" si="168"/>
        <v>H65R14</v>
      </c>
      <c r="Z534" s="92">
        <f t="shared" si="180"/>
        <v>1</v>
      </c>
      <c r="AA534" s="92" t="str">
        <f t="shared" si="169"/>
        <v>H65R14 - 1</v>
      </c>
      <c r="AB534" s="76">
        <f t="shared" si="182"/>
        <v>5</v>
      </c>
      <c r="AC534" s="76">
        <f t="shared" si="183"/>
        <v>5</v>
      </c>
      <c r="AD534" s="76" t="str">
        <f t="shared" si="181"/>
        <v>H65R14.</v>
      </c>
      <c r="AE534" s="76" t="str">
        <f t="shared" si="184"/>
        <v>H65R14</v>
      </c>
      <c r="AF534" s="144"/>
      <c r="AG534" s="144"/>
    </row>
    <row r="535" spans="1:33" s="2" customFormat="1" ht="350.1" customHeight="1" x14ac:dyDescent="0.2">
      <c r="A535" s="79">
        <f>IF(ISBLANK(D535),"",COUNTA($D$2:D535))</f>
        <v>424</v>
      </c>
      <c r="B535" s="80">
        <f t="shared" si="186"/>
        <v>534</v>
      </c>
      <c r="C535" s="87"/>
      <c r="D535" s="87" t="s">
        <v>829</v>
      </c>
      <c r="E535" s="87" t="s">
        <v>21</v>
      </c>
      <c r="F535" s="105" t="s">
        <v>1007</v>
      </c>
      <c r="G535" s="105" t="s">
        <v>63</v>
      </c>
      <c r="H535" s="105" t="s">
        <v>503</v>
      </c>
      <c r="I535" s="105" t="s">
        <v>680</v>
      </c>
      <c r="J535" s="87" t="s">
        <v>504</v>
      </c>
      <c r="K535" s="87">
        <v>1</v>
      </c>
      <c r="L535" s="120">
        <v>43040</v>
      </c>
      <c r="M535" s="120">
        <v>43099</v>
      </c>
      <c r="N535" s="85">
        <f t="shared" si="185"/>
        <v>8.4285714285714288</v>
      </c>
      <c r="O535" s="87" t="s">
        <v>1694</v>
      </c>
      <c r="P535" s="87">
        <v>1</v>
      </c>
      <c r="Q535" s="108">
        <f t="shared" si="174"/>
        <v>100</v>
      </c>
      <c r="R535" s="90">
        <f t="shared" si="175"/>
        <v>8.4285714285714288</v>
      </c>
      <c r="S535" s="90">
        <f t="shared" si="176"/>
        <v>8.4285714285714288</v>
      </c>
      <c r="T535" s="90">
        <f t="shared" si="177"/>
        <v>8.4285714285714288</v>
      </c>
      <c r="U535" s="87"/>
      <c r="V535" s="91" t="str">
        <f t="shared" si="178"/>
        <v>CUMPLIDA</v>
      </c>
      <c r="W535" s="91" t="str">
        <f t="shared" si="179"/>
        <v>CUMPLIDO</v>
      </c>
      <c r="X535" s="141" t="s">
        <v>147</v>
      </c>
      <c r="Y535" s="79" t="str">
        <f t="shared" si="168"/>
        <v>H66R14</v>
      </c>
      <c r="Z535" s="92">
        <f t="shared" si="180"/>
        <v>1</v>
      </c>
      <c r="AA535" s="92" t="str">
        <f t="shared" si="169"/>
        <v>H66R14 - 1</v>
      </c>
      <c r="AB535" s="76">
        <f t="shared" si="182"/>
        <v>5</v>
      </c>
      <c r="AC535" s="76">
        <f t="shared" si="183"/>
        <v>5</v>
      </c>
      <c r="AD535" s="76" t="str">
        <f t="shared" si="181"/>
        <v>H66R14.</v>
      </c>
      <c r="AE535" s="76" t="str">
        <f t="shared" si="184"/>
        <v>H66R14</v>
      </c>
      <c r="AF535" s="144"/>
      <c r="AG535" s="144"/>
    </row>
    <row r="536" spans="1:33" s="2" customFormat="1" ht="350.1" customHeight="1" x14ac:dyDescent="0.2">
      <c r="A536" s="79">
        <f>IF(ISBLANK(D536),"",COUNTA($D$2:D536))</f>
        <v>425</v>
      </c>
      <c r="B536" s="80">
        <f t="shared" si="186"/>
        <v>535</v>
      </c>
      <c r="C536" s="87"/>
      <c r="D536" s="87" t="s">
        <v>711</v>
      </c>
      <c r="E536" s="87" t="s">
        <v>21</v>
      </c>
      <c r="F536" s="105" t="s">
        <v>456</v>
      </c>
      <c r="G536" s="105" t="s">
        <v>64</v>
      </c>
      <c r="H536" s="105" t="s">
        <v>457</v>
      </c>
      <c r="I536" s="105" t="s">
        <v>458</v>
      </c>
      <c r="J536" s="87" t="s">
        <v>459</v>
      </c>
      <c r="K536" s="87">
        <v>1</v>
      </c>
      <c r="L536" s="120">
        <v>43040</v>
      </c>
      <c r="M536" s="120">
        <v>43099</v>
      </c>
      <c r="N536" s="85">
        <f t="shared" si="185"/>
        <v>8.4285714285714288</v>
      </c>
      <c r="O536" s="87" t="s">
        <v>439</v>
      </c>
      <c r="P536" s="87">
        <v>1</v>
      </c>
      <c r="Q536" s="108">
        <f t="shared" si="174"/>
        <v>100</v>
      </c>
      <c r="R536" s="90">
        <f t="shared" si="175"/>
        <v>8.4285714285714288</v>
      </c>
      <c r="S536" s="90">
        <f t="shared" si="176"/>
        <v>8.4285714285714288</v>
      </c>
      <c r="T536" s="90">
        <f t="shared" si="177"/>
        <v>8.4285714285714288</v>
      </c>
      <c r="U536" s="87"/>
      <c r="V536" s="91" t="str">
        <f t="shared" si="178"/>
        <v>CUMPLIDA</v>
      </c>
      <c r="W536" s="91" t="str">
        <f t="shared" si="179"/>
        <v>CUMPLIDO</v>
      </c>
      <c r="X536" s="141" t="s">
        <v>147</v>
      </c>
      <c r="Y536" s="79" t="str">
        <f t="shared" si="168"/>
        <v>H69R14</v>
      </c>
      <c r="Z536" s="92">
        <f t="shared" si="180"/>
        <v>1</v>
      </c>
      <c r="AA536" s="92" t="str">
        <f t="shared" si="169"/>
        <v>H69R14 - 1</v>
      </c>
      <c r="AB536" s="76">
        <f t="shared" si="182"/>
        <v>5</v>
      </c>
      <c r="AC536" s="76">
        <f t="shared" si="183"/>
        <v>5</v>
      </c>
      <c r="AD536" s="76" t="str">
        <f t="shared" si="181"/>
        <v>H69R14.</v>
      </c>
      <c r="AE536" s="76" t="str">
        <f t="shared" si="184"/>
        <v>H69R14</v>
      </c>
      <c r="AF536" s="144"/>
      <c r="AG536" s="144"/>
    </row>
    <row r="537" spans="1:33" s="2" customFormat="1" ht="350.1" customHeight="1" x14ac:dyDescent="0.2">
      <c r="A537" s="79">
        <f>IF(ISBLANK(D537),"",COUNTA($D$2:D537))</f>
        <v>426</v>
      </c>
      <c r="B537" s="80">
        <f t="shared" si="186"/>
        <v>536</v>
      </c>
      <c r="C537" s="87"/>
      <c r="D537" s="87" t="s">
        <v>829</v>
      </c>
      <c r="E537" s="87" t="s">
        <v>21</v>
      </c>
      <c r="F537" s="105" t="s">
        <v>461</v>
      </c>
      <c r="G537" s="105" t="s">
        <v>462</v>
      </c>
      <c r="H537" s="105" t="s">
        <v>460</v>
      </c>
      <c r="I537" s="105" t="s">
        <v>463</v>
      </c>
      <c r="J537" s="87" t="s">
        <v>464</v>
      </c>
      <c r="K537" s="87">
        <v>5</v>
      </c>
      <c r="L537" s="120">
        <v>43040</v>
      </c>
      <c r="M537" s="120">
        <v>43403</v>
      </c>
      <c r="N537" s="85">
        <f t="shared" si="185"/>
        <v>51.857142857142854</v>
      </c>
      <c r="O537" s="87" t="s">
        <v>439</v>
      </c>
      <c r="P537" s="87">
        <v>5</v>
      </c>
      <c r="Q537" s="108">
        <f t="shared" si="174"/>
        <v>100</v>
      </c>
      <c r="R537" s="90">
        <f t="shared" si="175"/>
        <v>51.857142857142854</v>
      </c>
      <c r="S537" s="90">
        <f t="shared" si="176"/>
        <v>51.857142857142854</v>
      </c>
      <c r="T537" s="90">
        <f t="shared" si="177"/>
        <v>51.857142857142854</v>
      </c>
      <c r="U537" s="87"/>
      <c r="V537" s="91" t="str">
        <f t="shared" si="178"/>
        <v>CUMPLIDA</v>
      </c>
      <c r="W537" s="91" t="str">
        <f t="shared" si="179"/>
        <v>CUMPLIDO</v>
      </c>
      <c r="X537" s="141" t="s">
        <v>147</v>
      </c>
      <c r="Y537" s="79" t="str">
        <f t="shared" si="168"/>
        <v>H70R14</v>
      </c>
      <c r="Z537" s="92">
        <f t="shared" si="180"/>
        <v>1</v>
      </c>
      <c r="AA537" s="92" t="str">
        <f t="shared" si="169"/>
        <v>H70R14 - 1</v>
      </c>
      <c r="AB537" s="76">
        <f t="shared" si="182"/>
        <v>5</v>
      </c>
      <c r="AC537" s="76">
        <f t="shared" si="183"/>
        <v>5</v>
      </c>
      <c r="AD537" s="76" t="str">
        <f t="shared" si="181"/>
        <v>H70R14.</v>
      </c>
      <c r="AE537" s="76" t="str">
        <f t="shared" si="184"/>
        <v>H70R14</v>
      </c>
      <c r="AF537" s="144"/>
      <c r="AG537" s="144"/>
    </row>
    <row r="538" spans="1:33" s="2" customFormat="1" ht="350.1" customHeight="1" x14ac:dyDescent="0.2">
      <c r="A538" s="79">
        <f>IF(ISBLANK(D538),"",COUNTA($D$2:D538))</f>
        <v>427</v>
      </c>
      <c r="B538" s="80">
        <f t="shared" si="186"/>
        <v>537</v>
      </c>
      <c r="C538" s="87"/>
      <c r="D538" s="87" t="s">
        <v>829</v>
      </c>
      <c r="E538" s="87" t="s">
        <v>26</v>
      </c>
      <c r="F538" s="105" t="s">
        <v>587</v>
      </c>
      <c r="G538" s="105" t="s">
        <v>65</v>
      </c>
      <c r="H538" s="105" t="s">
        <v>585</v>
      </c>
      <c r="I538" s="105" t="s">
        <v>586</v>
      </c>
      <c r="J538" s="87" t="s">
        <v>8</v>
      </c>
      <c r="K538" s="87">
        <v>1</v>
      </c>
      <c r="L538" s="120">
        <v>43040</v>
      </c>
      <c r="M538" s="120">
        <v>43281</v>
      </c>
      <c r="N538" s="85">
        <f t="shared" si="185"/>
        <v>34.428571428571431</v>
      </c>
      <c r="O538" s="87" t="s">
        <v>1696</v>
      </c>
      <c r="P538" s="87">
        <v>0.3</v>
      </c>
      <c r="Q538" s="108">
        <f t="shared" si="174"/>
        <v>30</v>
      </c>
      <c r="R538" s="90">
        <f t="shared" si="175"/>
        <v>10.328571428571429</v>
      </c>
      <c r="S538" s="90">
        <f t="shared" si="176"/>
        <v>10.328571428571429</v>
      </c>
      <c r="T538" s="90">
        <f t="shared" si="177"/>
        <v>34.428571428571431</v>
      </c>
      <c r="U538" s="87"/>
      <c r="V538" s="91" t="str">
        <f t="shared" si="178"/>
        <v>VENCIDA</v>
      </c>
      <c r="W538" s="91" t="str">
        <f t="shared" si="179"/>
        <v>VENCIDO</v>
      </c>
      <c r="X538" s="141" t="s">
        <v>147</v>
      </c>
      <c r="Y538" s="79" t="str">
        <f t="shared" si="168"/>
        <v>H71R14</v>
      </c>
      <c r="Z538" s="92">
        <f t="shared" si="180"/>
        <v>1</v>
      </c>
      <c r="AA538" s="92" t="str">
        <f t="shared" si="169"/>
        <v>H71R14 - 1</v>
      </c>
      <c r="AB538" s="76">
        <f t="shared" si="182"/>
        <v>1</v>
      </c>
      <c r="AC538" s="76">
        <f t="shared" si="183"/>
        <v>1</v>
      </c>
      <c r="AD538" s="76" t="str">
        <f t="shared" si="181"/>
        <v>H71R14.</v>
      </c>
      <c r="AE538" s="76" t="str">
        <f t="shared" si="184"/>
        <v>H71R14</v>
      </c>
      <c r="AF538" s="144"/>
      <c r="AG538" s="144"/>
    </row>
    <row r="539" spans="1:33" s="2" customFormat="1" ht="350.1" customHeight="1" x14ac:dyDescent="0.2">
      <c r="A539" s="79">
        <f>IF(ISBLANK(D539),"",COUNTA($D$2:D539))</f>
        <v>428</v>
      </c>
      <c r="B539" s="80">
        <f t="shared" si="186"/>
        <v>538</v>
      </c>
      <c r="C539" s="87"/>
      <c r="D539" s="87" t="s">
        <v>831</v>
      </c>
      <c r="E539" s="87" t="s">
        <v>21</v>
      </c>
      <c r="F539" s="105" t="s">
        <v>1008</v>
      </c>
      <c r="G539" s="105" t="s">
        <v>66</v>
      </c>
      <c r="H539" s="105" t="s">
        <v>588</v>
      </c>
      <c r="I539" s="105" t="s">
        <v>589</v>
      </c>
      <c r="J539" s="87" t="s">
        <v>590</v>
      </c>
      <c r="K539" s="87">
        <v>1</v>
      </c>
      <c r="L539" s="120">
        <v>43040</v>
      </c>
      <c r="M539" s="120">
        <v>43099</v>
      </c>
      <c r="N539" s="85">
        <f t="shared" si="185"/>
        <v>8.4285714285714288</v>
      </c>
      <c r="O539" s="87" t="s">
        <v>1696</v>
      </c>
      <c r="P539" s="87">
        <v>1</v>
      </c>
      <c r="Q539" s="108">
        <f t="shared" si="174"/>
        <v>100</v>
      </c>
      <c r="R539" s="90">
        <f t="shared" si="175"/>
        <v>8.4285714285714288</v>
      </c>
      <c r="S539" s="90">
        <f t="shared" si="176"/>
        <v>8.4285714285714288</v>
      </c>
      <c r="T539" s="90">
        <f t="shared" si="177"/>
        <v>8.4285714285714288</v>
      </c>
      <c r="U539" s="87"/>
      <c r="V539" s="91" t="str">
        <f t="shared" si="178"/>
        <v>CUMPLIDA</v>
      </c>
      <c r="W539" s="91" t="str">
        <f t="shared" si="179"/>
        <v>CUMPLIDO</v>
      </c>
      <c r="X539" s="141" t="s">
        <v>147</v>
      </c>
      <c r="Y539" s="79" t="str">
        <f t="shared" si="168"/>
        <v>H74R14</v>
      </c>
      <c r="Z539" s="92">
        <f t="shared" si="180"/>
        <v>1</v>
      </c>
      <c r="AA539" s="92" t="str">
        <f t="shared" si="169"/>
        <v>H74R14 - 1</v>
      </c>
      <c r="AB539" s="76">
        <f t="shared" si="182"/>
        <v>5</v>
      </c>
      <c r="AC539" s="76">
        <f t="shared" si="183"/>
        <v>5</v>
      </c>
      <c r="AD539" s="76" t="str">
        <f t="shared" si="181"/>
        <v>H74R14.</v>
      </c>
      <c r="AE539" s="76" t="str">
        <f t="shared" si="184"/>
        <v>H74R14</v>
      </c>
      <c r="AF539" s="144"/>
      <c r="AG539" s="144"/>
    </row>
    <row r="540" spans="1:33" s="2" customFormat="1" ht="350.1" customHeight="1" x14ac:dyDescent="0.2">
      <c r="A540" s="79">
        <f>IF(ISBLANK(D540),"",COUNTA($D$2:D540))</f>
        <v>429</v>
      </c>
      <c r="B540" s="80">
        <f t="shared" si="186"/>
        <v>539</v>
      </c>
      <c r="C540" s="87"/>
      <c r="D540" s="87" t="s">
        <v>829</v>
      </c>
      <c r="E540" s="87" t="s">
        <v>32</v>
      </c>
      <c r="F540" s="105" t="s">
        <v>864</v>
      </c>
      <c r="G540" s="105" t="s">
        <v>67</v>
      </c>
      <c r="H540" s="105" t="s">
        <v>1212</v>
      </c>
      <c r="I540" s="105" t="s">
        <v>240</v>
      </c>
      <c r="J540" s="92" t="s">
        <v>43</v>
      </c>
      <c r="K540" s="92">
        <v>3</v>
      </c>
      <c r="L540" s="148">
        <v>43040</v>
      </c>
      <c r="M540" s="148">
        <v>43342</v>
      </c>
      <c r="N540" s="85">
        <f t="shared" si="185"/>
        <v>43.142857142857146</v>
      </c>
      <c r="O540" s="92" t="s">
        <v>1689</v>
      </c>
      <c r="P540" s="87">
        <v>3</v>
      </c>
      <c r="Q540" s="108">
        <f t="shared" si="174"/>
        <v>100</v>
      </c>
      <c r="R540" s="90">
        <f t="shared" si="175"/>
        <v>43.142857142857146</v>
      </c>
      <c r="S540" s="90">
        <f t="shared" si="176"/>
        <v>43.142857142857146</v>
      </c>
      <c r="T540" s="90">
        <f t="shared" si="177"/>
        <v>43.142857142857146</v>
      </c>
      <c r="U540" s="87"/>
      <c r="V540" s="91" t="str">
        <f t="shared" si="178"/>
        <v>CUMPLIDA</v>
      </c>
      <c r="W540" s="91" t="str">
        <f t="shared" si="179"/>
        <v>CUMPLIDO</v>
      </c>
      <c r="X540" s="141" t="s">
        <v>147</v>
      </c>
      <c r="Y540" s="79" t="str">
        <f t="shared" si="168"/>
        <v>H79R14</v>
      </c>
      <c r="Z540" s="92">
        <f t="shared" si="180"/>
        <v>1</v>
      </c>
      <c r="AA540" s="92" t="str">
        <f t="shared" si="169"/>
        <v>H79R14 - 1</v>
      </c>
      <c r="AB540" s="76">
        <f t="shared" si="182"/>
        <v>5</v>
      </c>
      <c r="AC540" s="76">
        <f t="shared" si="183"/>
        <v>5</v>
      </c>
      <c r="AD540" s="76" t="str">
        <f t="shared" si="181"/>
        <v>H79R14.</v>
      </c>
      <c r="AE540" s="76" t="str">
        <f t="shared" si="184"/>
        <v>H79R14</v>
      </c>
      <c r="AF540" s="144"/>
      <c r="AG540" s="144"/>
    </row>
    <row r="541" spans="1:33" s="2" customFormat="1" ht="350.1" customHeight="1" x14ac:dyDescent="0.2">
      <c r="A541" s="79">
        <f>IF(ISBLANK(D541),"",COUNTA($D$2:D541))</f>
        <v>430</v>
      </c>
      <c r="B541" s="80">
        <f t="shared" si="186"/>
        <v>540</v>
      </c>
      <c r="C541" s="87"/>
      <c r="D541" s="87" t="s">
        <v>829</v>
      </c>
      <c r="E541" s="87" t="s">
        <v>16</v>
      </c>
      <c r="F541" s="105" t="s">
        <v>1009</v>
      </c>
      <c r="G541" s="105" t="s">
        <v>68</v>
      </c>
      <c r="H541" s="105" t="s">
        <v>1213</v>
      </c>
      <c r="I541" s="105" t="s">
        <v>241</v>
      </c>
      <c r="J541" s="92" t="s">
        <v>43</v>
      </c>
      <c r="K541" s="92">
        <v>3</v>
      </c>
      <c r="L541" s="148">
        <v>43040</v>
      </c>
      <c r="M541" s="148">
        <v>43342</v>
      </c>
      <c r="N541" s="85">
        <f t="shared" si="185"/>
        <v>43.142857142857146</v>
      </c>
      <c r="O541" s="87" t="s">
        <v>1689</v>
      </c>
      <c r="P541" s="87">
        <v>3</v>
      </c>
      <c r="Q541" s="108">
        <f t="shared" si="174"/>
        <v>100</v>
      </c>
      <c r="R541" s="90">
        <f t="shared" si="175"/>
        <v>43.142857142857146</v>
      </c>
      <c r="S541" s="90">
        <f t="shared" si="176"/>
        <v>43.142857142857146</v>
      </c>
      <c r="T541" s="90">
        <f t="shared" si="177"/>
        <v>43.142857142857146</v>
      </c>
      <c r="U541" s="87"/>
      <c r="V541" s="91" t="str">
        <f t="shared" si="178"/>
        <v>CUMPLIDA</v>
      </c>
      <c r="W541" s="91" t="str">
        <f t="shared" si="179"/>
        <v>CUMPLIDO</v>
      </c>
      <c r="X541" s="141" t="s">
        <v>147</v>
      </c>
      <c r="Y541" s="79" t="str">
        <f t="shared" si="168"/>
        <v>H80R14</v>
      </c>
      <c r="Z541" s="92">
        <f t="shared" si="180"/>
        <v>1</v>
      </c>
      <c r="AA541" s="92" t="str">
        <f t="shared" si="169"/>
        <v>H80R14 - 1</v>
      </c>
      <c r="AB541" s="76">
        <f t="shared" si="182"/>
        <v>5</v>
      </c>
      <c r="AC541" s="76">
        <f t="shared" si="183"/>
        <v>5</v>
      </c>
      <c r="AD541" s="76" t="str">
        <f t="shared" si="181"/>
        <v>H80R14.</v>
      </c>
      <c r="AE541" s="76" t="str">
        <f t="shared" si="184"/>
        <v>H80R14</v>
      </c>
      <c r="AF541" s="144"/>
      <c r="AG541" s="144"/>
    </row>
    <row r="542" spans="1:33" s="2" customFormat="1" ht="350.1" customHeight="1" x14ac:dyDescent="0.2">
      <c r="A542" s="79">
        <f>IF(ISBLANK(D542),"",COUNTA($D$2:D542))</f>
        <v>431</v>
      </c>
      <c r="B542" s="80">
        <f t="shared" si="186"/>
        <v>541</v>
      </c>
      <c r="C542" s="87"/>
      <c r="D542" s="87" t="s">
        <v>829</v>
      </c>
      <c r="E542" s="87" t="s">
        <v>21</v>
      </c>
      <c r="F542" s="105" t="s">
        <v>847</v>
      </c>
      <c r="G542" s="105" t="s">
        <v>175</v>
      </c>
      <c r="H542" s="105" t="s">
        <v>242</v>
      </c>
      <c r="I542" s="105" t="s">
        <v>241</v>
      </c>
      <c r="J542" s="92" t="s">
        <v>43</v>
      </c>
      <c r="K542" s="92">
        <v>3</v>
      </c>
      <c r="L542" s="148">
        <v>43040</v>
      </c>
      <c r="M542" s="148">
        <v>43342</v>
      </c>
      <c r="N542" s="85">
        <f t="shared" si="185"/>
        <v>43.142857142857146</v>
      </c>
      <c r="O542" s="87" t="s">
        <v>1689</v>
      </c>
      <c r="P542" s="87">
        <v>3</v>
      </c>
      <c r="Q542" s="108">
        <f t="shared" si="174"/>
        <v>100</v>
      </c>
      <c r="R542" s="90">
        <f t="shared" si="175"/>
        <v>43.142857142857146</v>
      </c>
      <c r="S542" s="90">
        <f t="shared" si="176"/>
        <v>43.142857142857146</v>
      </c>
      <c r="T542" s="90">
        <f t="shared" si="177"/>
        <v>43.142857142857146</v>
      </c>
      <c r="U542" s="87"/>
      <c r="V542" s="91" t="str">
        <f t="shared" si="178"/>
        <v>CUMPLIDA</v>
      </c>
      <c r="W542" s="91" t="str">
        <f t="shared" si="179"/>
        <v>CUMPLIDO</v>
      </c>
      <c r="X542" s="141" t="s">
        <v>147</v>
      </c>
      <c r="Y542" s="79" t="str">
        <f t="shared" si="168"/>
        <v>H81R14</v>
      </c>
      <c r="Z542" s="92">
        <f t="shared" si="180"/>
        <v>1</v>
      </c>
      <c r="AA542" s="92" t="str">
        <f t="shared" si="169"/>
        <v>H81R14 - 1</v>
      </c>
      <c r="AB542" s="76">
        <f t="shared" si="182"/>
        <v>5</v>
      </c>
      <c r="AC542" s="76">
        <f t="shared" si="183"/>
        <v>5</v>
      </c>
      <c r="AD542" s="76" t="str">
        <f t="shared" si="181"/>
        <v>H81R14.</v>
      </c>
      <c r="AE542" s="76" t="str">
        <f t="shared" si="184"/>
        <v>H81R14</v>
      </c>
      <c r="AF542" s="144"/>
      <c r="AG542" s="144"/>
    </row>
    <row r="543" spans="1:33" s="2" customFormat="1" ht="350.1" customHeight="1" x14ac:dyDescent="0.2">
      <c r="A543" s="79">
        <f>IF(ISBLANK(D543),"",COUNTA($D$2:D543))</f>
        <v>432</v>
      </c>
      <c r="B543" s="80">
        <f t="shared" si="186"/>
        <v>542</v>
      </c>
      <c r="C543" s="87"/>
      <c r="D543" s="87" t="s">
        <v>711</v>
      </c>
      <c r="E543" s="87" t="s">
        <v>21</v>
      </c>
      <c r="F543" s="105" t="s">
        <v>863</v>
      </c>
      <c r="G543" s="105" t="s">
        <v>58</v>
      </c>
      <c r="H543" s="105" t="s">
        <v>243</v>
      </c>
      <c r="I543" s="105" t="s">
        <v>241</v>
      </c>
      <c r="J543" s="92" t="s">
        <v>43</v>
      </c>
      <c r="K543" s="92">
        <v>3</v>
      </c>
      <c r="L543" s="148">
        <v>43040</v>
      </c>
      <c r="M543" s="148">
        <v>43342</v>
      </c>
      <c r="N543" s="85">
        <f t="shared" si="185"/>
        <v>43.142857142857146</v>
      </c>
      <c r="O543" s="87" t="s">
        <v>1689</v>
      </c>
      <c r="P543" s="87">
        <v>3</v>
      </c>
      <c r="Q543" s="108">
        <f t="shared" si="174"/>
        <v>100</v>
      </c>
      <c r="R543" s="90">
        <f t="shared" si="175"/>
        <v>43.142857142857146</v>
      </c>
      <c r="S543" s="90">
        <f t="shared" si="176"/>
        <v>43.142857142857146</v>
      </c>
      <c r="T543" s="90">
        <f t="shared" si="177"/>
        <v>43.142857142857146</v>
      </c>
      <c r="U543" s="87"/>
      <c r="V543" s="91" t="str">
        <f t="shared" si="178"/>
        <v>CUMPLIDA</v>
      </c>
      <c r="W543" s="91" t="str">
        <f t="shared" si="179"/>
        <v>CUMPLIDO</v>
      </c>
      <c r="X543" s="141" t="s">
        <v>147</v>
      </c>
      <c r="Y543" s="79" t="str">
        <f t="shared" si="168"/>
        <v>H83R14</v>
      </c>
      <c r="Z543" s="92">
        <f t="shared" si="180"/>
        <v>1</v>
      </c>
      <c r="AA543" s="92" t="str">
        <f t="shared" si="169"/>
        <v>H83R14 - 1</v>
      </c>
      <c r="AB543" s="76">
        <f t="shared" si="182"/>
        <v>5</v>
      </c>
      <c r="AC543" s="76">
        <f t="shared" si="183"/>
        <v>5</v>
      </c>
      <c r="AD543" s="76" t="str">
        <f t="shared" si="181"/>
        <v>H83R14.</v>
      </c>
      <c r="AE543" s="76" t="str">
        <f t="shared" si="184"/>
        <v>H83R14</v>
      </c>
      <c r="AF543" s="144"/>
      <c r="AG543" s="144"/>
    </row>
    <row r="544" spans="1:33" s="2" customFormat="1" ht="350.1" customHeight="1" x14ac:dyDescent="0.2">
      <c r="A544" s="79">
        <f>IF(ISBLANK(D544),"",COUNTA($D$2:D544))</f>
        <v>433</v>
      </c>
      <c r="B544" s="80">
        <f t="shared" si="186"/>
        <v>543</v>
      </c>
      <c r="C544" s="87"/>
      <c r="D544" s="87" t="s">
        <v>711</v>
      </c>
      <c r="E544" s="87" t="s">
        <v>32</v>
      </c>
      <c r="F544" s="105" t="s">
        <v>1010</v>
      </c>
      <c r="G544" s="105" t="s">
        <v>69</v>
      </c>
      <c r="H544" s="105" t="s">
        <v>244</v>
      </c>
      <c r="I544" s="105" t="s">
        <v>241</v>
      </c>
      <c r="J544" s="92" t="s">
        <v>43</v>
      </c>
      <c r="K544" s="92">
        <v>3</v>
      </c>
      <c r="L544" s="148">
        <v>43040</v>
      </c>
      <c r="M544" s="148">
        <v>43342</v>
      </c>
      <c r="N544" s="85">
        <f t="shared" si="185"/>
        <v>43.142857142857146</v>
      </c>
      <c r="O544" s="87" t="s">
        <v>1689</v>
      </c>
      <c r="P544" s="87">
        <v>3</v>
      </c>
      <c r="Q544" s="108">
        <f t="shared" si="174"/>
        <v>100</v>
      </c>
      <c r="R544" s="90">
        <f t="shared" si="175"/>
        <v>43.142857142857146</v>
      </c>
      <c r="S544" s="90">
        <f t="shared" si="176"/>
        <v>43.142857142857146</v>
      </c>
      <c r="T544" s="90">
        <f t="shared" si="177"/>
        <v>43.142857142857146</v>
      </c>
      <c r="U544" s="87"/>
      <c r="V544" s="91" t="str">
        <f t="shared" si="178"/>
        <v>CUMPLIDA</v>
      </c>
      <c r="W544" s="91" t="str">
        <f t="shared" si="179"/>
        <v>CUMPLIDO</v>
      </c>
      <c r="X544" s="141" t="s">
        <v>147</v>
      </c>
      <c r="Y544" s="79" t="str">
        <f t="shared" si="168"/>
        <v>H84R14</v>
      </c>
      <c r="Z544" s="92">
        <f t="shared" si="180"/>
        <v>1</v>
      </c>
      <c r="AA544" s="92" t="str">
        <f t="shared" si="169"/>
        <v>H84R14 - 1</v>
      </c>
      <c r="AB544" s="76">
        <f t="shared" si="182"/>
        <v>5</v>
      </c>
      <c r="AC544" s="76">
        <f t="shared" si="183"/>
        <v>5</v>
      </c>
      <c r="AD544" s="76" t="str">
        <f t="shared" si="181"/>
        <v>H84R14.</v>
      </c>
      <c r="AE544" s="76" t="str">
        <f t="shared" si="184"/>
        <v>H84R14</v>
      </c>
      <c r="AF544" s="144"/>
      <c r="AG544" s="144"/>
    </row>
    <row r="545" spans="1:33" s="2" customFormat="1" ht="350.1" customHeight="1" x14ac:dyDescent="0.2">
      <c r="A545" s="79">
        <f>IF(ISBLANK(D545),"",COUNTA($D$2:D545))</f>
        <v>434</v>
      </c>
      <c r="B545" s="80">
        <f t="shared" si="186"/>
        <v>544</v>
      </c>
      <c r="C545" s="87"/>
      <c r="D545" s="87" t="s">
        <v>711</v>
      </c>
      <c r="E545" s="87" t="s">
        <v>21</v>
      </c>
      <c r="F545" s="105" t="s">
        <v>1011</v>
      </c>
      <c r="G545" s="105" t="s">
        <v>70</v>
      </c>
      <c r="H545" s="105" t="s">
        <v>245</v>
      </c>
      <c r="I545" s="105" t="s">
        <v>241</v>
      </c>
      <c r="J545" s="92" t="s">
        <v>43</v>
      </c>
      <c r="K545" s="92">
        <v>3</v>
      </c>
      <c r="L545" s="148">
        <v>43040</v>
      </c>
      <c r="M545" s="148">
        <v>43342</v>
      </c>
      <c r="N545" s="85">
        <f t="shared" si="185"/>
        <v>43.142857142857146</v>
      </c>
      <c r="O545" s="87" t="s">
        <v>1689</v>
      </c>
      <c r="P545" s="87">
        <v>3</v>
      </c>
      <c r="Q545" s="108">
        <f t="shared" si="174"/>
        <v>100</v>
      </c>
      <c r="R545" s="90">
        <f t="shared" si="175"/>
        <v>43.142857142857146</v>
      </c>
      <c r="S545" s="90">
        <f t="shared" si="176"/>
        <v>43.142857142857146</v>
      </c>
      <c r="T545" s="90">
        <f t="shared" si="177"/>
        <v>43.142857142857146</v>
      </c>
      <c r="U545" s="87"/>
      <c r="V545" s="91" t="str">
        <f t="shared" si="178"/>
        <v>CUMPLIDA</v>
      </c>
      <c r="W545" s="91" t="str">
        <f t="shared" si="179"/>
        <v>CUMPLIDO</v>
      </c>
      <c r="X545" s="141" t="s">
        <v>147</v>
      </c>
      <c r="Y545" s="79" t="str">
        <f t="shared" si="168"/>
        <v>H85R14</v>
      </c>
      <c r="Z545" s="92">
        <f t="shared" si="180"/>
        <v>1</v>
      </c>
      <c r="AA545" s="92" t="str">
        <f t="shared" si="169"/>
        <v>H85R14 - 1</v>
      </c>
      <c r="AB545" s="76">
        <f t="shared" si="182"/>
        <v>5</v>
      </c>
      <c r="AC545" s="76">
        <f t="shared" si="183"/>
        <v>5</v>
      </c>
      <c r="AD545" s="76" t="str">
        <f t="shared" si="181"/>
        <v>H85R14.</v>
      </c>
      <c r="AE545" s="76" t="str">
        <f t="shared" si="184"/>
        <v>H85R14</v>
      </c>
      <c r="AF545" s="144"/>
      <c r="AG545" s="144"/>
    </row>
    <row r="546" spans="1:33" s="2" customFormat="1" ht="350.1" customHeight="1" x14ac:dyDescent="0.2">
      <c r="A546" s="79">
        <f>IF(ISBLANK(D546),"",COUNTA($D$2:D546))</f>
        <v>435</v>
      </c>
      <c r="B546" s="80">
        <f t="shared" si="186"/>
        <v>545</v>
      </c>
      <c r="C546" s="87"/>
      <c r="D546" s="87" t="s">
        <v>711</v>
      </c>
      <c r="E546" s="87" t="s">
        <v>32</v>
      </c>
      <c r="F546" s="105" t="s">
        <v>1012</v>
      </c>
      <c r="G546" s="105" t="s">
        <v>72</v>
      </c>
      <c r="H546" s="105" t="s">
        <v>591</v>
      </c>
      <c r="I546" s="105" t="s">
        <v>592</v>
      </c>
      <c r="J546" s="87" t="s">
        <v>9</v>
      </c>
      <c r="K546" s="87">
        <v>1</v>
      </c>
      <c r="L546" s="120">
        <v>43040</v>
      </c>
      <c r="M546" s="120">
        <v>43099</v>
      </c>
      <c r="N546" s="85">
        <f t="shared" ref="N546:N583" si="187">(+M546-L546)/7</f>
        <v>8.4285714285714288</v>
      </c>
      <c r="O546" s="87" t="s">
        <v>1696</v>
      </c>
      <c r="P546" s="87">
        <v>1</v>
      </c>
      <c r="Q546" s="108">
        <f t="shared" si="174"/>
        <v>100</v>
      </c>
      <c r="R546" s="90">
        <f t="shared" si="175"/>
        <v>8.4285714285714288</v>
      </c>
      <c r="S546" s="90">
        <f t="shared" si="176"/>
        <v>8.4285714285714288</v>
      </c>
      <c r="T546" s="90">
        <f t="shared" si="177"/>
        <v>8.4285714285714288</v>
      </c>
      <c r="U546" s="87"/>
      <c r="V546" s="91" t="str">
        <f t="shared" si="178"/>
        <v>CUMPLIDA</v>
      </c>
      <c r="W546" s="91" t="str">
        <f t="shared" si="179"/>
        <v>CUMPLIDO</v>
      </c>
      <c r="X546" s="141" t="s">
        <v>147</v>
      </c>
      <c r="Y546" s="79" t="str">
        <f t="shared" si="168"/>
        <v>H99R14</v>
      </c>
      <c r="Z546" s="92">
        <f t="shared" si="180"/>
        <v>1</v>
      </c>
      <c r="AA546" s="92" t="str">
        <f t="shared" si="169"/>
        <v>H99R14 - 1</v>
      </c>
      <c r="AB546" s="76">
        <f t="shared" si="182"/>
        <v>5</v>
      </c>
      <c r="AC546" s="76">
        <f t="shared" si="183"/>
        <v>5</v>
      </c>
      <c r="AD546" s="76" t="str">
        <f t="shared" si="181"/>
        <v>H99R14.</v>
      </c>
      <c r="AE546" s="76" t="str">
        <f t="shared" si="184"/>
        <v>H99R14</v>
      </c>
      <c r="AF546" s="144"/>
      <c r="AG546" s="144"/>
    </row>
    <row r="547" spans="1:33" s="2" customFormat="1" ht="350.1" customHeight="1" x14ac:dyDescent="0.2">
      <c r="A547" s="79">
        <f>IF(ISBLANK(D547),"",COUNTA($D$2:D547))</f>
        <v>436</v>
      </c>
      <c r="B547" s="80">
        <f t="shared" si="186"/>
        <v>546</v>
      </c>
      <c r="C547" s="87"/>
      <c r="D547" s="87" t="s">
        <v>711</v>
      </c>
      <c r="E547" s="87" t="s">
        <v>32</v>
      </c>
      <c r="F547" s="105" t="s">
        <v>848</v>
      </c>
      <c r="G547" s="105" t="s">
        <v>73</v>
      </c>
      <c r="H547" s="105" t="s">
        <v>593</v>
      </c>
      <c r="I547" s="105" t="s">
        <v>594</v>
      </c>
      <c r="J547" s="87" t="s">
        <v>564</v>
      </c>
      <c r="K547" s="87">
        <v>1</v>
      </c>
      <c r="L547" s="120">
        <v>43040</v>
      </c>
      <c r="M547" s="120">
        <v>43099</v>
      </c>
      <c r="N547" s="85">
        <f t="shared" si="187"/>
        <v>8.4285714285714288</v>
      </c>
      <c r="O547" s="87" t="s">
        <v>1696</v>
      </c>
      <c r="P547" s="87">
        <v>1</v>
      </c>
      <c r="Q547" s="108">
        <f t="shared" si="174"/>
        <v>100</v>
      </c>
      <c r="R547" s="90">
        <f t="shared" si="175"/>
        <v>8.4285714285714288</v>
      </c>
      <c r="S547" s="90">
        <f t="shared" si="176"/>
        <v>8.4285714285714288</v>
      </c>
      <c r="T547" s="90">
        <f t="shared" si="177"/>
        <v>8.4285714285714288</v>
      </c>
      <c r="U547" s="87"/>
      <c r="V547" s="91" t="str">
        <f t="shared" si="178"/>
        <v>CUMPLIDA</v>
      </c>
      <c r="W547" s="91" t="str">
        <f t="shared" si="179"/>
        <v>CUMPLIDO</v>
      </c>
      <c r="X547" s="141" t="s">
        <v>147</v>
      </c>
      <c r="Y547" s="79" t="str">
        <f t="shared" si="168"/>
        <v>H103R14</v>
      </c>
      <c r="Z547" s="92">
        <f t="shared" si="180"/>
        <v>1</v>
      </c>
      <c r="AA547" s="92" t="str">
        <f t="shared" si="169"/>
        <v>H103R14 - 1</v>
      </c>
      <c r="AB547" s="76">
        <f t="shared" si="182"/>
        <v>5</v>
      </c>
      <c r="AC547" s="76">
        <f t="shared" si="183"/>
        <v>5</v>
      </c>
      <c r="AD547" s="76" t="str">
        <f t="shared" si="181"/>
        <v>H103R14.</v>
      </c>
      <c r="AE547" s="76" t="str">
        <f t="shared" si="184"/>
        <v>H103R14</v>
      </c>
      <c r="AF547" s="144"/>
      <c r="AG547" s="144"/>
    </row>
    <row r="548" spans="1:33" s="2" customFormat="1" ht="350.1" customHeight="1" x14ac:dyDescent="0.2">
      <c r="A548" s="79">
        <f>IF(ISBLANK(D548),"",COUNTA($D$2:D548))</f>
        <v>437</v>
      </c>
      <c r="B548" s="80">
        <f t="shared" si="186"/>
        <v>547</v>
      </c>
      <c r="C548" s="87"/>
      <c r="D548" s="87" t="s">
        <v>849</v>
      </c>
      <c r="E548" s="87" t="s">
        <v>33</v>
      </c>
      <c r="F548" s="105" t="s">
        <v>1784</v>
      </c>
      <c r="G548" s="105" t="s">
        <v>74</v>
      </c>
      <c r="H548" s="105" t="s">
        <v>593</v>
      </c>
      <c r="I548" s="105" t="s">
        <v>594</v>
      </c>
      <c r="J548" s="87" t="s">
        <v>564</v>
      </c>
      <c r="K548" s="87">
        <v>1</v>
      </c>
      <c r="L548" s="120">
        <v>43040</v>
      </c>
      <c r="M548" s="120">
        <v>43099</v>
      </c>
      <c r="N548" s="85">
        <f t="shared" si="187"/>
        <v>8.4285714285714288</v>
      </c>
      <c r="O548" s="87" t="s">
        <v>1696</v>
      </c>
      <c r="P548" s="87">
        <v>1</v>
      </c>
      <c r="Q548" s="108">
        <f t="shared" si="174"/>
        <v>100</v>
      </c>
      <c r="R548" s="90">
        <f t="shared" si="175"/>
        <v>8.4285714285714288</v>
      </c>
      <c r="S548" s="90">
        <f t="shared" si="176"/>
        <v>8.4285714285714288</v>
      </c>
      <c r="T548" s="90">
        <f t="shared" si="177"/>
        <v>8.4285714285714288</v>
      </c>
      <c r="U548" s="87"/>
      <c r="V548" s="91" t="str">
        <f t="shared" si="178"/>
        <v>CUMPLIDA</v>
      </c>
      <c r="W548" s="91" t="str">
        <f t="shared" si="179"/>
        <v>CUMPLIDO</v>
      </c>
      <c r="X548" s="141" t="s">
        <v>147</v>
      </c>
      <c r="Y548" s="79" t="str">
        <f t="shared" si="168"/>
        <v>H104R14</v>
      </c>
      <c r="Z548" s="92">
        <f t="shared" si="180"/>
        <v>1</v>
      </c>
      <c r="AA548" s="92" t="str">
        <f t="shared" si="169"/>
        <v>H104R14 - 1</v>
      </c>
      <c r="AB548" s="76">
        <f t="shared" si="182"/>
        <v>5</v>
      </c>
      <c r="AC548" s="76">
        <f t="shared" si="183"/>
        <v>5</v>
      </c>
      <c r="AD548" s="76" t="str">
        <f t="shared" si="181"/>
        <v>H104R14.</v>
      </c>
      <c r="AE548" s="76" t="str">
        <f t="shared" si="184"/>
        <v>H104R14</v>
      </c>
      <c r="AF548" s="144"/>
      <c r="AG548" s="144"/>
    </row>
    <row r="549" spans="1:33" s="2" customFormat="1" ht="350.1" customHeight="1" x14ac:dyDescent="0.2">
      <c r="A549" s="79">
        <f>IF(ISBLANK(D549),"",COUNTA($D$2:D549))</f>
        <v>438</v>
      </c>
      <c r="B549" s="80">
        <f t="shared" si="186"/>
        <v>548</v>
      </c>
      <c r="C549" s="87"/>
      <c r="D549" s="87" t="s">
        <v>832</v>
      </c>
      <c r="E549" s="87" t="s">
        <v>21</v>
      </c>
      <c r="F549" s="105" t="s">
        <v>850</v>
      </c>
      <c r="G549" s="105" t="s">
        <v>75</v>
      </c>
      <c r="H549" s="105" t="s">
        <v>595</v>
      </c>
      <c r="I549" s="105" t="s">
        <v>596</v>
      </c>
      <c r="J549" s="87" t="s">
        <v>71</v>
      </c>
      <c r="K549" s="87">
        <v>1</v>
      </c>
      <c r="L549" s="120">
        <v>43040</v>
      </c>
      <c r="M549" s="120">
        <v>43099</v>
      </c>
      <c r="N549" s="85">
        <f t="shared" si="187"/>
        <v>8.4285714285714288</v>
      </c>
      <c r="O549" s="87" t="s">
        <v>1696</v>
      </c>
      <c r="P549" s="87">
        <v>1</v>
      </c>
      <c r="Q549" s="108">
        <f t="shared" si="174"/>
        <v>100</v>
      </c>
      <c r="R549" s="90">
        <f t="shared" si="175"/>
        <v>8.4285714285714288</v>
      </c>
      <c r="S549" s="90">
        <f t="shared" si="176"/>
        <v>8.4285714285714288</v>
      </c>
      <c r="T549" s="90">
        <f t="shared" si="177"/>
        <v>8.4285714285714288</v>
      </c>
      <c r="U549" s="87"/>
      <c r="V549" s="91" t="str">
        <f t="shared" si="178"/>
        <v>CUMPLIDA</v>
      </c>
      <c r="W549" s="91" t="str">
        <f t="shared" si="179"/>
        <v>CUMPLIDO</v>
      </c>
      <c r="X549" s="141" t="s">
        <v>147</v>
      </c>
      <c r="Y549" s="79" t="str">
        <f t="shared" si="168"/>
        <v>H108R14</v>
      </c>
      <c r="Z549" s="92">
        <f t="shared" si="180"/>
        <v>1</v>
      </c>
      <c r="AA549" s="92" t="str">
        <f t="shared" si="169"/>
        <v>H108R14 - 1</v>
      </c>
      <c r="AB549" s="76">
        <f t="shared" si="182"/>
        <v>5</v>
      </c>
      <c r="AC549" s="76">
        <f t="shared" si="183"/>
        <v>5</v>
      </c>
      <c r="AD549" s="76" t="str">
        <f t="shared" si="181"/>
        <v>H108R14.</v>
      </c>
      <c r="AE549" s="76" t="str">
        <f t="shared" si="184"/>
        <v>H108R14</v>
      </c>
      <c r="AF549" s="144"/>
      <c r="AG549" s="144"/>
    </row>
    <row r="550" spans="1:33" s="2" customFormat="1" ht="350.1" customHeight="1" x14ac:dyDescent="0.2">
      <c r="A550" s="79">
        <f>IF(ISBLANK(D550),"",COUNTA($D$2:D550))</f>
        <v>439</v>
      </c>
      <c r="B550" s="80">
        <f t="shared" si="186"/>
        <v>549</v>
      </c>
      <c r="C550" s="87"/>
      <c r="D550" s="87" t="s">
        <v>711</v>
      </c>
      <c r="E550" s="87" t="s">
        <v>17</v>
      </c>
      <c r="F550" s="105" t="s">
        <v>385</v>
      </c>
      <c r="G550" s="105" t="s">
        <v>77</v>
      </c>
      <c r="H550" s="105" t="s">
        <v>1314</v>
      </c>
      <c r="I550" s="105" t="s">
        <v>1315</v>
      </c>
      <c r="J550" s="87" t="s">
        <v>384</v>
      </c>
      <c r="K550" s="87">
        <v>3</v>
      </c>
      <c r="L550" s="120">
        <v>44044</v>
      </c>
      <c r="M550" s="120">
        <v>44255</v>
      </c>
      <c r="N550" s="85">
        <f t="shared" si="187"/>
        <v>30.142857142857142</v>
      </c>
      <c r="O550" s="87" t="s">
        <v>1691</v>
      </c>
      <c r="P550" s="87">
        <v>3</v>
      </c>
      <c r="Q550" s="108">
        <f t="shared" si="174"/>
        <v>100</v>
      </c>
      <c r="R550" s="90">
        <f t="shared" si="175"/>
        <v>30.142857142857142</v>
      </c>
      <c r="S550" s="90">
        <f t="shared" si="176"/>
        <v>30.142857142857142</v>
      </c>
      <c r="T550" s="90">
        <f t="shared" si="177"/>
        <v>30.142857142857142</v>
      </c>
      <c r="U550" s="87" t="s">
        <v>1527</v>
      </c>
      <c r="V550" s="91" t="str">
        <f t="shared" si="178"/>
        <v>CUMPLIDA</v>
      </c>
      <c r="W550" s="91" t="str">
        <f t="shared" si="179"/>
        <v>CUMPLIDO</v>
      </c>
      <c r="X550" s="141" t="s">
        <v>147</v>
      </c>
      <c r="Y550" s="79" t="str">
        <f t="shared" si="168"/>
        <v>H116R14</v>
      </c>
      <c r="Z550" s="92">
        <f t="shared" si="180"/>
        <v>1</v>
      </c>
      <c r="AA550" s="92" t="str">
        <f t="shared" si="169"/>
        <v>H116R14 - 1</v>
      </c>
      <c r="AB550" s="76">
        <f t="shared" si="182"/>
        <v>5</v>
      </c>
      <c r="AC550" s="76">
        <f t="shared" si="183"/>
        <v>5</v>
      </c>
      <c r="AD550" s="76" t="str">
        <f t="shared" si="181"/>
        <v>H116R14.</v>
      </c>
      <c r="AE550" s="76" t="str">
        <f t="shared" si="184"/>
        <v>H116R14</v>
      </c>
      <c r="AF550" s="144"/>
      <c r="AG550" s="144"/>
    </row>
    <row r="551" spans="1:33" s="2" customFormat="1" ht="350.1" customHeight="1" x14ac:dyDescent="0.2">
      <c r="A551" s="79">
        <f>IF(ISBLANK(D551),"",COUNTA($D$2:D551))</f>
        <v>440</v>
      </c>
      <c r="B551" s="80">
        <f t="shared" si="186"/>
        <v>550</v>
      </c>
      <c r="C551" s="87"/>
      <c r="D551" s="87" t="s">
        <v>711</v>
      </c>
      <c r="E551" s="87" t="s">
        <v>76</v>
      </c>
      <c r="F551" s="105" t="s">
        <v>320</v>
      </c>
      <c r="G551" s="105" t="s">
        <v>77</v>
      </c>
      <c r="H551" s="105" t="s">
        <v>1316</v>
      </c>
      <c r="I551" s="105" t="s">
        <v>1317</v>
      </c>
      <c r="J551" s="87" t="s">
        <v>384</v>
      </c>
      <c r="K551" s="87">
        <v>3</v>
      </c>
      <c r="L551" s="120">
        <v>44044</v>
      </c>
      <c r="M551" s="120">
        <v>44255</v>
      </c>
      <c r="N551" s="85">
        <f t="shared" si="187"/>
        <v>30.142857142857142</v>
      </c>
      <c r="O551" s="87" t="s">
        <v>1691</v>
      </c>
      <c r="P551" s="87">
        <v>3</v>
      </c>
      <c r="Q551" s="108">
        <f t="shared" si="174"/>
        <v>100</v>
      </c>
      <c r="R551" s="90">
        <f t="shared" si="175"/>
        <v>30.142857142857142</v>
      </c>
      <c r="S551" s="90">
        <f t="shared" si="176"/>
        <v>30.142857142857142</v>
      </c>
      <c r="T551" s="90">
        <f t="shared" si="177"/>
        <v>30.142857142857142</v>
      </c>
      <c r="U551" s="87" t="s">
        <v>1527</v>
      </c>
      <c r="V551" s="91" t="str">
        <f t="shared" si="178"/>
        <v>CUMPLIDA</v>
      </c>
      <c r="W551" s="91" t="str">
        <f t="shared" si="179"/>
        <v>CUMPLIDO</v>
      </c>
      <c r="X551" s="141" t="s">
        <v>147</v>
      </c>
      <c r="Y551" s="79" t="str">
        <f t="shared" si="168"/>
        <v>H118R14</v>
      </c>
      <c r="Z551" s="92">
        <f t="shared" si="180"/>
        <v>1</v>
      </c>
      <c r="AA551" s="92" t="str">
        <f t="shared" si="169"/>
        <v>H118R14 - 1</v>
      </c>
      <c r="AB551" s="76">
        <f t="shared" si="182"/>
        <v>5</v>
      </c>
      <c r="AC551" s="76">
        <f t="shared" si="183"/>
        <v>5</v>
      </c>
      <c r="AD551" s="76" t="str">
        <f t="shared" si="181"/>
        <v>H118R14.</v>
      </c>
      <c r="AE551" s="76" t="str">
        <f t="shared" si="184"/>
        <v>H118R14</v>
      </c>
      <c r="AF551" s="144"/>
      <c r="AG551" s="144"/>
    </row>
    <row r="552" spans="1:33" s="2" customFormat="1" ht="350.1" customHeight="1" x14ac:dyDescent="0.2">
      <c r="A552" s="79">
        <f>IF(ISBLANK(D552),"",COUNTA($D$2:D552))</f>
        <v>441</v>
      </c>
      <c r="B552" s="80">
        <f t="shared" si="186"/>
        <v>551</v>
      </c>
      <c r="C552" s="87"/>
      <c r="D552" s="87" t="s">
        <v>711</v>
      </c>
      <c r="E552" s="87" t="s">
        <v>17</v>
      </c>
      <c r="F552" s="105" t="s">
        <v>322</v>
      </c>
      <c r="G552" s="105" t="s">
        <v>78</v>
      </c>
      <c r="H552" s="105" t="s">
        <v>1141</v>
      </c>
      <c r="I552" s="105" t="s">
        <v>1150</v>
      </c>
      <c r="J552" s="87" t="s">
        <v>18</v>
      </c>
      <c r="K552" s="87">
        <v>4</v>
      </c>
      <c r="L552" s="120">
        <v>43709</v>
      </c>
      <c r="M552" s="120">
        <v>44073</v>
      </c>
      <c r="N552" s="85">
        <f t="shared" si="187"/>
        <v>52</v>
      </c>
      <c r="O552" s="87" t="s">
        <v>1193</v>
      </c>
      <c r="P552" s="87">
        <v>0</v>
      </c>
      <c r="Q552" s="108">
        <f t="shared" si="174"/>
        <v>0</v>
      </c>
      <c r="R552" s="90">
        <f t="shared" si="175"/>
        <v>0</v>
      </c>
      <c r="S552" s="90">
        <f t="shared" si="176"/>
        <v>0</v>
      </c>
      <c r="T552" s="90">
        <f t="shared" si="177"/>
        <v>52</v>
      </c>
      <c r="U552" s="87" t="s">
        <v>1527</v>
      </c>
      <c r="V552" s="91" t="str">
        <f t="shared" si="178"/>
        <v>VENCIDA</v>
      </c>
      <c r="W552" s="91" t="str">
        <f t="shared" si="179"/>
        <v>VENCIDO</v>
      </c>
      <c r="X552" s="141" t="s">
        <v>147</v>
      </c>
      <c r="Y552" s="79" t="str">
        <f t="shared" si="168"/>
        <v>H119R14</v>
      </c>
      <c r="Z552" s="92">
        <f t="shared" si="180"/>
        <v>1</v>
      </c>
      <c r="AA552" s="92" t="str">
        <f t="shared" si="169"/>
        <v>H119R14 - 1</v>
      </c>
      <c r="AB552" s="76">
        <f t="shared" si="182"/>
        <v>1</v>
      </c>
      <c r="AC552" s="76">
        <f t="shared" si="183"/>
        <v>1</v>
      </c>
      <c r="AD552" s="76" t="str">
        <f t="shared" si="181"/>
        <v>H119R14.</v>
      </c>
      <c r="AE552" s="76" t="str">
        <f t="shared" si="184"/>
        <v>H119R14</v>
      </c>
      <c r="AF552" s="144"/>
      <c r="AG552" s="144"/>
    </row>
    <row r="553" spans="1:33" s="2" customFormat="1" ht="350.1" customHeight="1" x14ac:dyDescent="0.2">
      <c r="A553" s="79">
        <f>IF(ISBLANK(D553),"",COUNTA($D$2:D553))</f>
        <v>442</v>
      </c>
      <c r="B553" s="80">
        <f t="shared" si="186"/>
        <v>552</v>
      </c>
      <c r="C553" s="87"/>
      <c r="D553" s="87" t="s">
        <v>829</v>
      </c>
      <c r="E553" s="87" t="s">
        <v>17</v>
      </c>
      <c r="F553" s="105" t="s">
        <v>1986</v>
      </c>
      <c r="G553" s="105" t="s">
        <v>372</v>
      </c>
      <c r="H553" s="105" t="s">
        <v>1988</v>
      </c>
      <c r="I553" s="105" t="s">
        <v>1989</v>
      </c>
      <c r="J553" s="87" t="s">
        <v>9</v>
      </c>
      <c r="K553" s="87">
        <v>1</v>
      </c>
      <c r="L553" s="120">
        <v>44743</v>
      </c>
      <c r="M553" s="120">
        <v>44926</v>
      </c>
      <c r="N553" s="85">
        <f t="shared" si="187"/>
        <v>26.142857142857142</v>
      </c>
      <c r="O553" s="87" t="s">
        <v>1691</v>
      </c>
      <c r="P553" s="87">
        <v>1</v>
      </c>
      <c r="Q553" s="108">
        <f t="shared" si="174"/>
        <v>100</v>
      </c>
      <c r="R553" s="90">
        <f t="shared" si="175"/>
        <v>26.142857142857142</v>
      </c>
      <c r="S553" s="90">
        <f t="shared" si="176"/>
        <v>26.142857142857142</v>
      </c>
      <c r="T553" s="90">
        <f t="shared" si="177"/>
        <v>26.142857142857142</v>
      </c>
      <c r="U553" s="87"/>
      <c r="V553" s="91" t="str">
        <f t="shared" si="178"/>
        <v>CUMPLIDA</v>
      </c>
      <c r="W553" s="91" t="str">
        <f t="shared" si="179"/>
        <v>CUMPLIDO</v>
      </c>
      <c r="X553" s="141" t="s">
        <v>147</v>
      </c>
      <c r="Y553" s="79" t="str">
        <f t="shared" si="168"/>
        <v>H121R14</v>
      </c>
      <c r="Z553" s="92">
        <f t="shared" si="180"/>
        <v>1</v>
      </c>
      <c r="AA553" s="92" t="str">
        <f t="shared" si="169"/>
        <v>H121R14 - 1</v>
      </c>
      <c r="AB553" s="76">
        <f t="shared" si="182"/>
        <v>5</v>
      </c>
      <c r="AC553" s="76">
        <f t="shared" si="183"/>
        <v>5</v>
      </c>
      <c r="AD553" s="76" t="str">
        <f t="shared" si="181"/>
        <v>H121R14.</v>
      </c>
      <c r="AE553" s="76" t="str">
        <f t="shared" si="184"/>
        <v>H121R14</v>
      </c>
      <c r="AF553" s="144"/>
      <c r="AG553" s="144"/>
    </row>
    <row r="554" spans="1:33" s="2" customFormat="1" ht="350.1" customHeight="1" x14ac:dyDescent="0.2">
      <c r="A554" s="79" t="str">
        <f>IF(ISBLANK(D554),"",COUNTA($D$2:D554))</f>
        <v/>
      </c>
      <c r="B554" s="80">
        <f t="shared" si="186"/>
        <v>553</v>
      </c>
      <c r="C554" s="87"/>
      <c r="D554" s="87"/>
      <c r="E554" s="87" t="s">
        <v>17</v>
      </c>
      <c r="F554" s="105" t="s">
        <v>1987</v>
      </c>
      <c r="G554" s="105" t="s">
        <v>372</v>
      </c>
      <c r="H554" s="105" t="s">
        <v>1990</v>
      </c>
      <c r="I554" s="105" t="s">
        <v>1991</v>
      </c>
      <c r="J554" s="87" t="s">
        <v>8</v>
      </c>
      <c r="K554" s="87">
        <v>1</v>
      </c>
      <c r="L554" s="120">
        <v>44743</v>
      </c>
      <c r="M554" s="120">
        <v>44926</v>
      </c>
      <c r="N554" s="85">
        <f t="shared" si="187"/>
        <v>26.142857142857142</v>
      </c>
      <c r="O554" s="87" t="s">
        <v>1691</v>
      </c>
      <c r="P554" s="87">
        <v>1</v>
      </c>
      <c r="Q554" s="108">
        <f t="shared" si="174"/>
        <v>100</v>
      </c>
      <c r="R554" s="90">
        <f t="shared" si="175"/>
        <v>26.142857142857142</v>
      </c>
      <c r="S554" s="90">
        <f t="shared" si="176"/>
        <v>26.142857142857142</v>
      </c>
      <c r="T554" s="90">
        <f t="shared" si="177"/>
        <v>26.142857142857142</v>
      </c>
      <c r="U554" s="87"/>
      <c r="V554" s="91" t="str">
        <f t="shared" si="178"/>
        <v>CUMPLIDA</v>
      </c>
      <c r="W554" s="91" t="str">
        <f t="shared" si="179"/>
        <v/>
      </c>
      <c r="X554" s="141" t="s">
        <v>147</v>
      </c>
      <c r="Y554" s="79" t="str">
        <f t="shared" si="168"/>
        <v>H121R14</v>
      </c>
      <c r="Z554" s="92">
        <f t="shared" si="180"/>
        <v>2</v>
      </c>
      <c r="AA554" s="92" t="str">
        <f t="shared" si="169"/>
        <v>H121R14 - 2</v>
      </c>
      <c r="AB554" s="76">
        <f t="shared" si="182"/>
        <v>5</v>
      </c>
      <c r="AC554" s="76">
        <f t="shared" si="183"/>
        <v>5</v>
      </c>
      <c r="AD554" s="76" t="str">
        <f t="shared" si="181"/>
        <v>H121R14.</v>
      </c>
      <c r="AE554" s="76" t="str">
        <f t="shared" si="184"/>
        <v>H121R14</v>
      </c>
      <c r="AF554" s="144"/>
      <c r="AG554" s="144"/>
    </row>
    <row r="555" spans="1:33" s="2" customFormat="1" ht="350.1" customHeight="1" x14ac:dyDescent="0.2">
      <c r="A555" s="79">
        <f>IF(ISBLANK(D555),"",COUNTA($D$2:D555))</f>
        <v>443</v>
      </c>
      <c r="B555" s="80">
        <f t="shared" si="186"/>
        <v>554</v>
      </c>
      <c r="C555" s="87"/>
      <c r="D555" s="87" t="s">
        <v>711</v>
      </c>
      <c r="E555" s="87" t="s">
        <v>17</v>
      </c>
      <c r="F555" s="105" t="s">
        <v>1992</v>
      </c>
      <c r="G555" s="105" t="s">
        <v>372</v>
      </c>
      <c r="H555" s="105" t="s">
        <v>1995</v>
      </c>
      <c r="I555" s="105" t="s">
        <v>1996</v>
      </c>
      <c r="J555" s="87" t="s">
        <v>1997</v>
      </c>
      <c r="K555" s="87">
        <v>1</v>
      </c>
      <c r="L555" s="120">
        <v>44743</v>
      </c>
      <c r="M555" s="120">
        <v>44926</v>
      </c>
      <c r="N555" s="85">
        <f t="shared" si="187"/>
        <v>26.142857142857142</v>
      </c>
      <c r="O555" s="87" t="s">
        <v>1691</v>
      </c>
      <c r="P555" s="87">
        <v>1</v>
      </c>
      <c r="Q555" s="108">
        <f t="shared" si="174"/>
        <v>100</v>
      </c>
      <c r="R555" s="90">
        <f t="shared" si="175"/>
        <v>26.142857142857142</v>
      </c>
      <c r="S555" s="90">
        <f t="shared" si="176"/>
        <v>26.142857142857142</v>
      </c>
      <c r="T555" s="90">
        <f t="shared" si="177"/>
        <v>26.142857142857142</v>
      </c>
      <c r="U555" s="87"/>
      <c r="V555" s="91" t="str">
        <f t="shared" si="178"/>
        <v>CUMPLIDA</v>
      </c>
      <c r="W555" s="91" t="str">
        <f t="shared" si="179"/>
        <v>CUMPLIDO</v>
      </c>
      <c r="X555" s="141" t="s">
        <v>147</v>
      </c>
      <c r="Y555" s="79" t="str">
        <f t="shared" si="168"/>
        <v>H122R14</v>
      </c>
      <c r="Z555" s="92">
        <f t="shared" si="180"/>
        <v>1</v>
      </c>
      <c r="AA555" s="92" t="str">
        <f t="shared" si="169"/>
        <v>H122R14 - 1</v>
      </c>
      <c r="AB555" s="76">
        <f t="shared" si="182"/>
        <v>5</v>
      </c>
      <c r="AC555" s="76">
        <f t="shared" si="183"/>
        <v>5</v>
      </c>
      <c r="AD555" s="76" t="str">
        <f t="shared" si="181"/>
        <v>H122R14.</v>
      </c>
      <c r="AE555" s="76" t="str">
        <f t="shared" si="184"/>
        <v>H122R14</v>
      </c>
      <c r="AF555" s="144"/>
      <c r="AG555" s="144"/>
    </row>
    <row r="556" spans="1:33" s="2" customFormat="1" ht="350.1" customHeight="1" x14ac:dyDescent="0.2">
      <c r="A556" s="79" t="str">
        <f>IF(ISBLANK(D556),"",COUNTA($D$2:D556))</f>
        <v/>
      </c>
      <c r="B556" s="80">
        <f t="shared" si="186"/>
        <v>555</v>
      </c>
      <c r="C556" s="87"/>
      <c r="D556" s="87"/>
      <c r="E556" s="87" t="s">
        <v>17</v>
      </c>
      <c r="F556" s="105" t="s">
        <v>1993</v>
      </c>
      <c r="G556" s="105" t="s">
        <v>372</v>
      </c>
      <c r="H556" s="105" t="s">
        <v>2003</v>
      </c>
      <c r="I556" s="105" t="s">
        <v>1998</v>
      </c>
      <c r="J556" s="87" t="s">
        <v>1999</v>
      </c>
      <c r="K556" s="87">
        <v>1</v>
      </c>
      <c r="L556" s="120">
        <v>44743</v>
      </c>
      <c r="M556" s="120">
        <v>44926</v>
      </c>
      <c r="N556" s="85">
        <f t="shared" si="187"/>
        <v>26.142857142857142</v>
      </c>
      <c r="O556" s="87" t="s">
        <v>1691</v>
      </c>
      <c r="P556" s="87">
        <v>1</v>
      </c>
      <c r="Q556" s="108">
        <f t="shared" si="174"/>
        <v>100</v>
      </c>
      <c r="R556" s="90">
        <f t="shared" si="175"/>
        <v>26.142857142857142</v>
      </c>
      <c r="S556" s="90">
        <f t="shared" si="176"/>
        <v>26.142857142857142</v>
      </c>
      <c r="T556" s="90">
        <f t="shared" si="177"/>
        <v>26.142857142857142</v>
      </c>
      <c r="U556" s="87"/>
      <c r="V556" s="91" t="str">
        <f t="shared" si="178"/>
        <v>CUMPLIDA</v>
      </c>
      <c r="W556" s="91" t="str">
        <f t="shared" si="179"/>
        <v/>
      </c>
      <c r="X556" s="141" t="s">
        <v>147</v>
      </c>
      <c r="Y556" s="79" t="str">
        <f t="shared" si="168"/>
        <v>H122R14</v>
      </c>
      <c r="Z556" s="92">
        <f t="shared" si="180"/>
        <v>2</v>
      </c>
      <c r="AA556" s="92" t="str">
        <f t="shared" si="169"/>
        <v>H122R14 - 2</v>
      </c>
      <c r="AB556" s="76">
        <f t="shared" si="182"/>
        <v>5</v>
      </c>
      <c r="AC556" s="76">
        <f t="shared" si="183"/>
        <v>5</v>
      </c>
      <c r="AD556" s="76" t="str">
        <f t="shared" si="181"/>
        <v>H122R14.</v>
      </c>
      <c r="AE556" s="76" t="str">
        <f t="shared" si="184"/>
        <v>H122R14</v>
      </c>
      <c r="AF556" s="144"/>
      <c r="AG556" s="144"/>
    </row>
    <row r="557" spans="1:33" s="2" customFormat="1" ht="350.1" customHeight="1" x14ac:dyDescent="0.2">
      <c r="A557" s="79" t="str">
        <f>IF(ISBLANK(D557),"",COUNTA($D$2:D557))</f>
        <v/>
      </c>
      <c r="B557" s="80">
        <f t="shared" si="186"/>
        <v>556</v>
      </c>
      <c r="C557" s="87"/>
      <c r="D557" s="87"/>
      <c r="E557" s="87" t="s">
        <v>17</v>
      </c>
      <c r="F557" s="105" t="s">
        <v>1994</v>
      </c>
      <c r="G557" s="105" t="s">
        <v>372</v>
      </c>
      <c r="H557" s="105" t="s">
        <v>2000</v>
      </c>
      <c r="I557" s="105" t="s">
        <v>2001</v>
      </c>
      <c r="J557" s="87" t="s">
        <v>2002</v>
      </c>
      <c r="K557" s="87">
        <v>1</v>
      </c>
      <c r="L557" s="120">
        <v>44743</v>
      </c>
      <c r="M557" s="120">
        <v>44926</v>
      </c>
      <c r="N557" s="85">
        <f t="shared" si="187"/>
        <v>26.142857142857142</v>
      </c>
      <c r="O557" s="87" t="s">
        <v>1691</v>
      </c>
      <c r="P557" s="87">
        <v>1</v>
      </c>
      <c r="Q557" s="108">
        <f t="shared" si="174"/>
        <v>100</v>
      </c>
      <c r="R557" s="90">
        <f t="shared" si="175"/>
        <v>26.142857142857142</v>
      </c>
      <c r="S557" s="90">
        <f t="shared" si="176"/>
        <v>26.142857142857142</v>
      </c>
      <c r="T557" s="90">
        <f t="shared" si="177"/>
        <v>26.142857142857142</v>
      </c>
      <c r="U557" s="87"/>
      <c r="V557" s="91" t="str">
        <f t="shared" si="178"/>
        <v>CUMPLIDA</v>
      </c>
      <c r="W557" s="91" t="str">
        <f t="shared" si="179"/>
        <v/>
      </c>
      <c r="X557" s="141" t="s">
        <v>147</v>
      </c>
      <c r="Y557" s="79" t="str">
        <f t="shared" si="168"/>
        <v>H122R14</v>
      </c>
      <c r="Z557" s="92">
        <f t="shared" si="180"/>
        <v>3</v>
      </c>
      <c r="AA557" s="92" t="str">
        <f t="shared" si="169"/>
        <v>H122R14 - 3</v>
      </c>
      <c r="AB557" s="76">
        <f t="shared" si="182"/>
        <v>5</v>
      </c>
      <c r="AC557" s="76">
        <f t="shared" si="183"/>
        <v>5</v>
      </c>
      <c r="AD557" s="76" t="str">
        <f t="shared" si="181"/>
        <v>H122R14.</v>
      </c>
      <c r="AE557" s="76" t="str">
        <f t="shared" si="184"/>
        <v>H122R14</v>
      </c>
      <c r="AF557" s="144"/>
      <c r="AG557" s="144"/>
    </row>
    <row r="558" spans="1:33" s="2" customFormat="1" ht="350.1" customHeight="1" x14ac:dyDescent="0.2">
      <c r="A558" s="79">
        <f>IF(ISBLANK(D558),"",COUNTA($D$2:D558))</f>
        <v>444</v>
      </c>
      <c r="B558" s="80">
        <f t="shared" si="186"/>
        <v>557</v>
      </c>
      <c r="C558" s="87"/>
      <c r="D558" s="87" t="s">
        <v>829</v>
      </c>
      <c r="E558" s="87" t="s">
        <v>80</v>
      </c>
      <c r="F558" s="105" t="s">
        <v>340</v>
      </c>
      <c r="G558" s="105" t="s">
        <v>323</v>
      </c>
      <c r="H558" s="105" t="s">
        <v>634</v>
      </c>
      <c r="I558" s="105" t="s">
        <v>316</v>
      </c>
      <c r="J558" s="87" t="s">
        <v>43</v>
      </c>
      <c r="K558" s="87">
        <v>4</v>
      </c>
      <c r="L558" s="120">
        <v>43040</v>
      </c>
      <c r="M558" s="120">
        <v>43403</v>
      </c>
      <c r="N558" s="85">
        <f t="shared" si="187"/>
        <v>51.857142857142854</v>
      </c>
      <c r="O558" s="87" t="s">
        <v>313</v>
      </c>
      <c r="P558" s="87">
        <v>4</v>
      </c>
      <c r="Q558" s="108">
        <f t="shared" si="174"/>
        <v>100</v>
      </c>
      <c r="R558" s="90">
        <f t="shared" si="175"/>
        <v>51.857142857142854</v>
      </c>
      <c r="S558" s="90">
        <f t="shared" si="176"/>
        <v>51.857142857142854</v>
      </c>
      <c r="T558" s="90">
        <f t="shared" si="177"/>
        <v>51.857142857142854</v>
      </c>
      <c r="U558" s="87" t="s">
        <v>1527</v>
      </c>
      <c r="V558" s="91" t="str">
        <f t="shared" si="178"/>
        <v>CUMPLIDA</v>
      </c>
      <c r="W558" s="91" t="str">
        <f t="shared" si="179"/>
        <v>CUMPLIDO</v>
      </c>
      <c r="X558" s="141" t="s">
        <v>147</v>
      </c>
      <c r="Y558" s="79" t="str">
        <f t="shared" si="168"/>
        <v>H123R14</v>
      </c>
      <c r="Z558" s="92">
        <f t="shared" si="180"/>
        <v>1</v>
      </c>
      <c r="AA558" s="92" t="str">
        <f t="shared" si="169"/>
        <v>H123R14 - 1</v>
      </c>
      <c r="AB558" s="76">
        <f t="shared" si="182"/>
        <v>5</v>
      </c>
      <c r="AC558" s="76">
        <f t="shared" si="183"/>
        <v>5</v>
      </c>
      <c r="AD558" s="76" t="str">
        <f t="shared" si="181"/>
        <v>H123R14.</v>
      </c>
      <c r="AE558" s="76" t="str">
        <f t="shared" si="184"/>
        <v>H123R14</v>
      </c>
      <c r="AF558" s="144"/>
      <c r="AG558" s="144"/>
    </row>
    <row r="559" spans="1:33" s="2" customFormat="1" ht="350.1" customHeight="1" x14ac:dyDescent="0.2">
      <c r="A559" s="79" t="str">
        <f>IF(ISBLANK(D559),"",COUNTA($D$2:D559))</f>
        <v/>
      </c>
      <c r="B559" s="80">
        <f t="shared" si="186"/>
        <v>558</v>
      </c>
      <c r="C559" s="87"/>
      <c r="D559" s="87"/>
      <c r="E559" s="87" t="s">
        <v>80</v>
      </c>
      <c r="F559" s="105" t="s">
        <v>341</v>
      </c>
      <c r="G559" s="105" t="s">
        <v>323</v>
      </c>
      <c r="H559" s="105" t="s">
        <v>1148</v>
      </c>
      <c r="I559" s="87" t="s">
        <v>1143</v>
      </c>
      <c r="J559" s="87" t="s">
        <v>1144</v>
      </c>
      <c r="K559" s="87">
        <v>1</v>
      </c>
      <c r="L559" s="120">
        <v>43859</v>
      </c>
      <c r="M559" s="120">
        <v>43921</v>
      </c>
      <c r="N559" s="85">
        <f t="shared" si="187"/>
        <v>8.8571428571428577</v>
      </c>
      <c r="O559" s="87" t="s">
        <v>331</v>
      </c>
      <c r="P559" s="87">
        <v>1</v>
      </c>
      <c r="Q559" s="108">
        <f t="shared" si="174"/>
        <v>100</v>
      </c>
      <c r="R559" s="90">
        <f t="shared" si="175"/>
        <v>8.8571428571428577</v>
      </c>
      <c r="S559" s="90">
        <f t="shared" si="176"/>
        <v>8.8571428571428577</v>
      </c>
      <c r="T559" s="90">
        <f t="shared" si="177"/>
        <v>8.8571428571428577</v>
      </c>
      <c r="U559" s="87" t="s">
        <v>1527</v>
      </c>
      <c r="V559" s="91" t="str">
        <f t="shared" si="178"/>
        <v>CUMPLIDA</v>
      </c>
      <c r="W559" s="91" t="str">
        <f t="shared" si="179"/>
        <v/>
      </c>
      <c r="X559" s="141" t="s">
        <v>147</v>
      </c>
      <c r="Y559" s="79" t="str">
        <f t="shared" si="168"/>
        <v>H123R14</v>
      </c>
      <c r="Z559" s="92">
        <f t="shared" si="180"/>
        <v>2</v>
      </c>
      <c r="AA559" s="92" t="str">
        <f t="shared" si="169"/>
        <v>H123R14 - 2</v>
      </c>
      <c r="AB559" s="76">
        <f t="shared" si="182"/>
        <v>5</v>
      </c>
      <c r="AC559" s="76">
        <f t="shared" si="183"/>
        <v>5</v>
      </c>
      <c r="AD559" s="76" t="str">
        <f t="shared" si="181"/>
        <v>H123R14.</v>
      </c>
      <c r="AE559" s="76" t="str">
        <f t="shared" si="184"/>
        <v>H123R14</v>
      </c>
      <c r="AF559" s="144"/>
      <c r="AG559" s="144"/>
    </row>
    <row r="560" spans="1:33" s="2" customFormat="1" ht="350.1" customHeight="1" x14ac:dyDescent="0.2">
      <c r="A560" s="79" t="str">
        <f>IF(ISBLANK(D560),"",COUNTA($D$2:D560))</f>
        <v/>
      </c>
      <c r="B560" s="80">
        <f t="shared" si="186"/>
        <v>559</v>
      </c>
      <c r="C560" s="87"/>
      <c r="D560" s="87"/>
      <c r="E560" s="87" t="s">
        <v>80</v>
      </c>
      <c r="F560" s="105" t="s">
        <v>373</v>
      </c>
      <c r="G560" s="105" t="s">
        <v>323</v>
      </c>
      <c r="H560" s="105" t="s">
        <v>2004</v>
      </c>
      <c r="I560" s="105" t="s">
        <v>1984</v>
      </c>
      <c r="J560" s="87" t="s">
        <v>1985</v>
      </c>
      <c r="K560" s="87">
        <v>5</v>
      </c>
      <c r="L560" s="120">
        <v>44743</v>
      </c>
      <c r="M560" s="120">
        <v>44926</v>
      </c>
      <c r="N560" s="85">
        <f t="shared" si="187"/>
        <v>26.142857142857142</v>
      </c>
      <c r="O560" s="87" t="s">
        <v>1691</v>
      </c>
      <c r="P560" s="87">
        <v>5</v>
      </c>
      <c r="Q560" s="108">
        <f t="shared" si="174"/>
        <v>100</v>
      </c>
      <c r="R560" s="90">
        <f t="shared" si="175"/>
        <v>26.142857142857142</v>
      </c>
      <c r="S560" s="90">
        <f t="shared" si="176"/>
        <v>26.142857142857142</v>
      </c>
      <c r="T560" s="90">
        <f t="shared" si="177"/>
        <v>26.142857142857142</v>
      </c>
      <c r="U560" s="87" t="s">
        <v>1527</v>
      </c>
      <c r="V560" s="91" t="str">
        <f t="shared" si="178"/>
        <v>CUMPLIDA</v>
      </c>
      <c r="W560" s="91" t="str">
        <f t="shared" si="179"/>
        <v/>
      </c>
      <c r="X560" s="141" t="s">
        <v>147</v>
      </c>
      <c r="Y560" s="79" t="str">
        <f t="shared" si="168"/>
        <v>H123R14</v>
      </c>
      <c r="Z560" s="92">
        <f t="shared" si="180"/>
        <v>3</v>
      </c>
      <c r="AA560" s="92" t="str">
        <f t="shared" si="169"/>
        <v>H123R14 - 3</v>
      </c>
      <c r="AB560" s="76">
        <f t="shared" si="182"/>
        <v>5</v>
      </c>
      <c r="AC560" s="76">
        <f t="shared" si="183"/>
        <v>5</v>
      </c>
      <c r="AD560" s="76" t="str">
        <f t="shared" si="181"/>
        <v>H123R14.</v>
      </c>
      <c r="AE560" s="76" t="str">
        <f t="shared" si="184"/>
        <v>H123R14</v>
      </c>
      <c r="AF560" s="144"/>
      <c r="AG560" s="144"/>
    </row>
    <row r="561" spans="1:33" s="2" customFormat="1" ht="350.1" customHeight="1" x14ac:dyDescent="0.2">
      <c r="A561" s="79">
        <f>IF(ISBLANK(D561),"",COUNTA($D$2:D561))</f>
        <v>445</v>
      </c>
      <c r="B561" s="80">
        <f t="shared" si="186"/>
        <v>560</v>
      </c>
      <c r="C561" s="87"/>
      <c r="D561" s="87" t="s">
        <v>711</v>
      </c>
      <c r="E561" s="87" t="s">
        <v>80</v>
      </c>
      <c r="F561" s="105" t="s">
        <v>2005</v>
      </c>
      <c r="G561" s="105" t="s">
        <v>386</v>
      </c>
      <c r="H561" s="105" t="s">
        <v>2010</v>
      </c>
      <c r="I561" s="105" t="s">
        <v>2007</v>
      </c>
      <c r="J561" s="87" t="s">
        <v>2008</v>
      </c>
      <c r="K561" s="87">
        <v>1</v>
      </c>
      <c r="L561" s="120">
        <v>44743</v>
      </c>
      <c r="M561" s="120">
        <v>44926</v>
      </c>
      <c r="N561" s="85">
        <f t="shared" si="187"/>
        <v>26.142857142857142</v>
      </c>
      <c r="O561" s="87" t="s">
        <v>1691</v>
      </c>
      <c r="P561" s="87">
        <v>1</v>
      </c>
      <c r="Q561" s="108">
        <f t="shared" si="174"/>
        <v>100</v>
      </c>
      <c r="R561" s="90">
        <f t="shared" si="175"/>
        <v>26.142857142857142</v>
      </c>
      <c r="S561" s="90">
        <f t="shared" si="176"/>
        <v>26.142857142857142</v>
      </c>
      <c r="T561" s="90">
        <f t="shared" si="177"/>
        <v>26.142857142857142</v>
      </c>
      <c r="U561" s="87"/>
      <c r="V561" s="91" t="str">
        <f t="shared" si="178"/>
        <v>CUMPLIDA</v>
      </c>
      <c r="W561" s="91" t="str">
        <f t="shared" si="179"/>
        <v>CUMPLIDO</v>
      </c>
      <c r="X561" s="141" t="s">
        <v>147</v>
      </c>
      <c r="Y561" s="79" t="str">
        <f t="shared" ref="Y561:Y585" si="188">AE561</f>
        <v>H124R14</v>
      </c>
      <c r="Z561" s="92">
        <f t="shared" si="180"/>
        <v>1</v>
      </c>
      <c r="AA561" s="92" t="str">
        <f t="shared" ref="AA561:AA585" si="189">CONCATENATE(Y561," - ",Z561)</f>
        <v>H124R14 - 1</v>
      </c>
      <c r="AB561" s="76">
        <f t="shared" si="182"/>
        <v>5</v>
      </c>
      <c r="AC561" s="76">
        <f t="shared" si="183"/>
        <v>5</v>
      </c>
      <c r="AD561" s="76" t="str">
        <f t="shared" si="181"/>
        <v>H124R14.</v>
      </c>
      <c r="AE561" s="76" t="str">
        <f t="shared" si="184"/>
        <v>H124R14</v>
      </c>
      <c r="AF561" s="144"/>
      <c r="AG561" s="144"/>
    </row>
    <row r="562" spans="1:33" s="2" customFormat="1" ht="350.1" customHeight="1" x14ac:dyDescent="0.2">
      <c r="A562" s="79" t="str">
        <f>IF(ISBLANK(D562),"",COUNTA($D$2:D562))</f>
        <v/>
      </c>
      <c r="B562" s="80">
        <f t="shared" si="186"/>
        <v>561</v>
      </c>
      <c r="C562" s="87"/>
      <c r="D562" s="87"/>
      <c r="E562" s="87" t="s">
        <v>80</v>
      </c>
      <c r="F562" s="105" t="s">
        <v>2006</v>
      </c>
      <c r="G562" s="105" t="s">
        <v>386</v>
      </c>
      <c r="H562" s="105" t="s">
        <v>2011</v>
      </c>
      <c r="I562" s="105" t="s">
        <v>2009</v>
      </c>
      <c r="J562" s="87" t="s">
        <v>2012</v>
      </c>
      <c r="K562" s="87">
        <v>1</v>
      </c>
      <c r="L562" s="120">
        <v>44743</v>
      </c>
      <c r="M562" s="120">
        <v>44926</v>
      </c>
      <c r="N562" s="85">
        <f t="shared" ref="N562" si="190">(+M562-L562)/7</f>
        <v>26.142857142857142</v>
      </c>
      <c r="O562" s="87" t="s">
        <v>1691</v>
      </c>
      <c r="P562" s="87">
        <v>1</v>
      </c>
      <c r="Q562" s="108">
        <f t="shared" si="174"/>
        <v>100</v>
      </c>
      <c r="R562" s="90">
        <f t="shared" si="175"/>
        <v>26.142857142857142</v>
      </c>
      <c r="S562" s="90">
        <f t="shared" si="176"/>
        <v>26.142857142857142</v>
      </c>
      <c r="T562" s="90">
        <f t="shared" si="177"/>
        <v>26.142857142857142</v>
      </c>
      <c r="U562" s="87"/>
      <c r="V562" s="91" t="str">
        <f t="shared" si="178"/>
        <v>CUMPLIDA</v>
      </c>
      <c r="W562" s="91" t="str">
        <f t="shared" si="179"/>
        <v/>
      </c>
      <c r="X562" s="141" t="s">
        <v>147</v>
      </c>
      <c r="Y562" s="79" t="str">
        <f t="shared" si="188"/>
        <v>H124R14</v>
      </c>
      <c r="Z562" s="92">
        <f t="shared" si="180"/>
        <v>2</v>
      </c>
      <c r="AA562" s="92" t="str">
        <f t="shared" si="189"/>
        <v>H124R14 - 2</v>
      </c>
      <c r="AB562" s="76">
        <f t="shared" si="182"/>
        <v>5</v>
      </c>
      <c r="AC562" s="76">
        <f t="shared" si="183"/>
        <v>5</v>
      </c>
      <c r="AD562" s="76" t="str">
        <f t="shared" si="181"/>
        <v>H124R14.</v>
      </c>
      <c r="AE562" s="76" t="str">
        <f t="shared" si="184"/>
        <v>H124R14</v>
      </c>
      <c r="AF562" s="144"/>
      <c r="AG562" s="144"/>
    </row>
    <row r="563" spans="1:33" s="2" customFormat="1" ht="350.1" customHeight="1" x14ac:dyDescent="0.2">
      <c r="A563" s="79">
        <f>IF(ISBLANK(D563),"",COUNTA($D$2:D563))</f>
        <v>446</v>
      </c>
      <c r="B563" s="80">
        <f t="shared" si="186"/>
        <v>562</v>
      </c>
      <c r="C563" s="87"/>
      <c r="D563" s="87" t="s">
        <v>710</v>
      </c>
      <c r="E563" s="87" t="s">
        <v>17</v>
      </c>
      <c r="F563" s="105" t="s">
        <v>2412</v>
      </c>
      <c r="G563" s="105" t="s">
        <v>79</v>
      </c>
      <c r="H563" s="105" t="s">
        <v>2415</v>
      </c>
      <c r="I563" s="105" t="s">
        <v>2416</v>
      </c>
      <c r="J563" s="87" t="s">
        <v>2419</v>
      </c>
      <c r="K563" s="92">
        <v>1</v>
      </c>
      <c r="L563" s="148">
        <v>44835</v>
      </c>
      <c r="M563" s="148">
        <v>45016</v>
      </c>
      <c r="N563" s="85">
        <f t="shared" si="187"/>
        <v>25.857142857142858</v>
      </c>
      <c r="O563" s="87" t="s">
        <v>2422</v>
      </c>
      <c r="P563" s="87">
        <v>0</v>
      </c>
      <c r="Q563" s="108">
        <f t="shared" si="174"/>
        <v>0</v>
      </c>
      <c r="R563" s="90">
        <f t="shared" si="175"/>
        <v>0</v>
      </c>
      <c r="S563" s="90">
        <f t="shared" si="176"/>
        <v>0</v>
      </c>
      <c r="T563" s="90">
        <f t="shared" si="177"/>
        <v>25.857142857142858</v>
      </c>
      <c r="U563" s="87"/>
      <c r="V563" s="91" t="str">
        <f t="shared" si="178"/>
        <v>VENCIDA</v>
      </c>
      <c r="W563" s="91" t="str">
        <f t="shared" si="179"/>
        <v>VENCIDO</v>
      </c>
      <c r="X563" s="141" t="s">
        <v>147</v>
      </c>
      <c r="Y563" s="79" t="str">
        <f t="shared" si="188"/>
        <v>H126R14</v>
      </c>
      <c r="Z563" s="92">
        <f t="shared" si="180"/>
        <v>1</v>
      </c>
      <c r="AA563" s="92" t="str">
        <f t="shared" si="189"/>
        <v>H126R14 - 1</v>
      </c>
      <c r="AB563" s="76">
        <f t="shared" si="182"/>
        <v>1</v>
      </c>
      <c r="AC563" s="76">
        <f t="shared" si="183"/>
        <v>1</v>
      </c>
      <c r="AD563" s="76" t="str">
        <f t="shared" si="181"/>
        <v>H126R14.</v>
      </c>
      <c r="AE563" s="76" t="str">
        <f t="shared" si="184"/>
        <v>H126R14</v>
      </c>
      <c r="AF563" s="144"/>
      <c r="AG563" s="144"/>
    </row>
    <row r="564" spans="1:33" s="2" customFormat="1" ht="350.1" customHeight="1" x14ac:dyDescent="0.2">
      <c r="A564" s="79" t="str">
        <f>IF(ISBLANK(D564),"",COUNTA($D$2:D564))</f>
        <v/>
      </c>
      <c r="B564" s="80">
        <f t="shared" si="186"/>
        <v>563</v>
      </c>
      <c r="C564" s="87"/>
      <c r="D564" s="87"/>
      <c r="E564" s="87" t="s">
        <v>17</v>
      </c>
      <c r="F564" s="105" t="s">
        <v>2413</v>
      </c>
      <c r="G564" s="105" t="s">
        <v>79</v>
      </c>
      <c r="H564" s="105" t="s">
        <v>2415</v>
      </c>
      <c r="I564" s="105" t="s">
        <v>2417</v>
      </c>
      <c r="J564" s="87" t="s">
        <v>2420</v>
      </c>
      <c r="K564" s="92">
        <v>4</v>
      </c>
      <c r="L564" s="148">
        <v>44835</v>
      </c>
      <c r="M564" s="148">
        <v>45016</v>
      </c>
      <c r="N564" s="85">
        <f t="shared" si="187"/>
        <v>25.857142857142858</v>
      </c>
      <c r="O564" s="87" t="s">
        <v>2437</v>
      </c>
      <c r="P564" s="87">
        <v>0</v>
      </c>
      <c r="Q564" s="108">
        <f t="shared" si="174"/>
        <v>0</v>
      </c>
      <c r="R564" s="90">
        <f t="shared" si="175"/>
        <v>0</v>
      </c>
      <c r="S564" s="90">
        <f t="shared" si="176"/>
        <v>0</v>
      </c>
      <c r="T564" s="90">
        <f t="shared" si="177"/>
        <v>25.857142857142858</v>
      </c>
      <c r="U564" s="87"/>
      <c r="V564" s="91" t="str">
        <f t="shared" si="178"/>
        <v>VENCIDA</v>
      </c>
      <c r="W564" s="91" t="str">
        <f t="shared" si="179"/>
        <v/>
      </c>
      <c r="X564" s="141" t="s">
        <v>147</v>
      </c>
      <c r="Y564" s="79" t="str">
        <f t="shared" si="188"/>
        <v>H126R14</v>
      </c>
      <c r="Z564" s="92">
        <f t="shared" si="180"/>
        <v>2</v>
      </c>
      <c r="AA564" s="92" t="str">
        <f t="shared" si="189"/>
        <v>H126R14 - 2</v>
      </c>
      <c r="AB564" s="76">
        <f t="shared" si="182"/>
        <v>1</v>
      </c>
      <c r="AC564" s="76">
        <f t="shared" si="183"/>
        <v>1</v>
      </c>
      <c r="AD564" s="76" t="str">
        <f t="shared" si="181"/>
        <v>H126R14.</v>
      </c>
      <c r="AE564" s="76" t="str">
        <f t="shared" si="184"/>
        <v>H126R14</v>
      </c>
      <c r="AF564" s="144"/>
      <c r="AG564" s="144"/>
    </row>
    <row r="565" spans="1:33" s="2" customFormat="1" ht="350.1" customHeight="1" x14ac:dyDescent="0.2">
      <c r="A565" s="79" t="str">
        <f>IF(ISBLANK(D565),"",COUNTA($D$2:D565))</f>
        <v/>
      </c>
      <c r="B565" s="80">
        <f t="shared" si="186"/>
        <v>564</v>
      </c>
      <c r="C565" s="87"/>
      <c r="D565" s="87"/>
      <c r="E565" s="87" t="s">
        <v>17</v>
      </c>
      <c r="F565" s="105" t="s">
        <v>2414</v>
      </c>
      <c r="G565" s="105" t="s">
        <v>79</v>
      </c>
      <c r="H565" s="105" t="s">
        <v>2415</v>
      </c>
      <c r="I565" s="105" t="s">
        <v>2418</v>
      </c>
      <c r="J565" s="87" t="s">
        <v>2421</v>
      </c>
      <c r="K565" s="92">
        <v>7</v>
      </c>
      <c r="L565" s="148">
        <v>44835</v>
      </c>
      <c r="M565" s="148">
        <v>45199</v>
      </c>
      <c r="N565" s="85">
        <f t="shared" si="187"/>
        <v>52</v>
      </c>
      <c r="O565" s="87" t="s">
        <v>2436</v>
      </c>
      <c r="P565" s="87">
        <v>0</v>
      </c>
      <c r="Q565" s="108">
        <f t="shared" si="174"/>
        <v>0</v>
      </c>
      <c r="R565" s="90">
        <f t="shared" si="175"/>
        <v>0</v>
      </c>
      <c r="S565" s="90">
        <f t="shared" si="176"/>
        <v>0</v>
      </c>
      <c r="T565" s="90">
        <f t="shared" si="177"/>
        <v>0</v>
      </c>
      <c r="U565" s="87"/>
      <c r="V565" s="91" t="str">
        <f t="shared" si="178"/>
        <v>EN TERMINO</v>
      </c>
      <c r="W565" s="91" t="str">
        <f t="shared" si="179"/>
        <v/>
      </c>
      <c r="X565" s="141" t="s">
        <v>147</v>
      </c>
      <c r="Y565" s="79" t="str">
        <f t="shared" si="188"/>
        <v>H126R14</v>
      </c>
      <c r="Z565" s="92">
        <f t="shared" si="180"/>
        <v>3</v>
      </c>
      <c r="AA565" s="92" t="str">
        <f t="shared" si="189"/>
        <v>H126R14 - 3</v>
      </c>
      <c r="AB565" s="76">
        <f t="shared" si="182"/>
        <v>3</v>
      </c>
      <c r="AC565" s="76">
        <f t="shared" si="183"/>
        <v>1</v>
      </c>
      <c r="AD565" s="76" t="str">
        <f t="shared" si="181"/>
        <v>H126R14.</v>
      </c>
      <c r="AE565" s="76" t="str">
        <f t="shared" si="184"/>
        <v>H126R14</v>
      </c>
      <c r="AF565" s="144"/>
      <c r="AG565" s="144"/>
    </row>
    <row r="566" spans="1:33" s="2" customFormat="1" ht="350.1" customHeight="1" x14ac:dyDescent="0.2">
      <c r="A566" s="79" t="str">
        <f>IF(ISBLANK(D566),"",COUNTA($D$2:D566))</f>
        <v/>
      </c>
      <c r="B566" s="80">
        <f t="shared" si="186"/>
        <v>565</v>
      </c>
      <c r="C566" s="87"/>
      <c r="D566" s="87"/>
      <c r="E566" s="87" t="s">
        <v>17</v>
      </c>
      <c r="F566" s="105" t="s">
        <v>2423</v>
      </c>
      <c r="G566" s="105" t="s">
        <v>79</v>
      </c>
      <c r="H566" s="105" t="s">
        <v>2427</v>
      </c>
      <c r="I566" s="105" t="s">
        <v>2428</v>
      </c>
      <c r="J566" s="87" t="s">
        <v>2432</v>
      </c>
      <c r="K566" s="92">
        <v>1</v>
      </c>
      <c r="L566" s="148">
        <v>44835</v>
      </c>
      <c r="M566" s="148">
        <v>45016</v>
      </c>
      <c r="N566" s="85">
        <f t="shared" ref="N566:N569" si="191">(+M566-L566)/7</f>
        <v>25.857142857142858</v>
      </c>
      <c r="O566" s="87" t="s">
        <v>2438</v>
      </c>
      <c r="P566" s="87">
        <v>0</v>
      </c>
      <c r="Q566" s="108">
        <f t="shared" si="174"/>
        <v>0</v>
      </c>
      <c r="R566" s="90">
        <f t="shared" si="175"/>
        <v>0</v>
      </c>
      <c r="S566" s="90">
        <f t="shared" si="176"/>
        <v>0</v>
      </c>
      <c r="T566" s="90">
        <f t="shared" si="177"/>
        <v>25.857142857142858</v>
      </c>
      <c r="U566" s="87"/>
      <c r="V566" s="91" t="str">
        <f t="shared" si="178"/>
        <v>VENCIDA</v>
      </c>
      <c r="W566" s="91" t="str">
        <f t="shared" si="179"/>
        <v/>
      </c>
      <c r="X566" s="141" t="s">
        <v>147</v>
      </c>
      <c r="Y566" s="79" t="str">
        <f t="shared" si="188"/>
        <v>H126R14</v>
      </c>
      <c r="Z566" s="92">
        <f t="shared" si="180"/>
        <v>4</v>
      </c>
      <c r="AA566" s="92" t="str">
        <f t="shared" si="189"/>
        <v>H126R14 - 4</v>
      </c>
      <c r="AB566" s="76">
        <f t="shared" si="182"/>
        <v>1</v>
      </c>
      <c r="AC566" s="76">
        <f t="shared" si="183"/>
        <v>1</v>
      </c>
      <c r="AD566" s="76" t="str">
        <f t="shared" si="181"/>
        <v>H126R14.</v>
      </c>
      <c r="AE566" s="76" t="str">
        <f t="shared" si="184"/>
        <v>H126R14</v>
      </c>
      <c r="AF566" s="144"/>
      <c r="AG566" s="144"/>
    </row>
    <row r="567" spans="1:33" s="2" customFormat="1" ht="350.1" customHeight="1" x14ac:dyDescent="0.2">
      <c r="A567" s="79" t="str">
        <f>IF(ISBLANK(D567),"",COUNTA($D$2:D567))</f>
        <v/>
      </c>
      <c r="B567" s="80">
        <f t="shared" si="186"/>
        <v>566</v>
      </c>
      <c r="C567" s="87"/>
      <c r="D567" s="87"/>
      <c r="E567" s="87" t="s">
        <v>17</v>
      </c>
      <c r="F567" s="105" t="s">
        <v>2424</v>
      </c>
      <c r="G567" s="105" t="s">
        <v>79</v>
      </c>
      <c r="H567" s="105" t="s">
        <v>2427</v>
      </c>
      <c r="I567" s="105" t="s">
        <v>2429</v>
      </c>
      <c r="J567" s="87" t="s">
        <v>2433</v>
      </c>
      <c r="K567" s="92">
        <v>4</v>
      </c>
      <c r="L567" s="148">
        <v>44835</v>
      </c>
      <c r="M567" s="148">
        <v>45199</v>
      </c>
      <c r="N567" s="85">
        <f t="shared" si="191"/>
        <v>52</v>
      </c>
      <c r="O567" s="87" t="s">
        <v>2439</v>
      </c>
      <c r="P567" s="87">
        <v>0</v>
      </c>
      <c r="Q567" s="108">
        <f t="shared" si="174"/>
        <v>0</v>
      </c>
      <c r="R567" s="90">
        <f t="shared" si="175"/>
        <v>0</v>
      </c>
      <c r="S567" s="90">
        <f t="shared" si="176"/>
        <v>0</v>
      </c>
      <c r="T567" s="90">
        <f t="shared" si="177"/>
        <v>0</v>
      </c>
      <c r="U567" s="87"/>
      <c r="V567" s="91" t="str">
        <f t="shared" si="178"/>
        <v>EN TERMINO</v>
      </c>
      <c r="W567" s="91" t="str">
        <f t="shared" si="179"/>
        <v/>
      </c>
      <c r="X567" s="141" t="s">
        <v>147</v>
      </c>
      <c r="Y567" s="79" t="str">
        <f t="shared" si="188"/>
        <v>H126R14</v>
      </c>
      <c r="Z567" s="92">
        <f t="shared" si="180"/>
        <v>5</v>
      </c>
      <c r="AA567" s="92" t="str">
        <f t="shared" si="189"/>
        <v>H126R14 - 5</v>
      </c>
      <c r="AB567" s="76">
        <f t="shared" si="182"/>
        <v>3</v>
      </c>
      <c r="AC567" s="76">
        <f t="shared" si="183"/>
        <v>3</v>
      </c>
      <c r="AD567" s="76" t="str">
        <f t="shared" si="181"/>
        <v>H126R14.</v>
      </c>
      <c r="AE567" s="76" t="str">
        <f t="shared" si="184"/>
        <v>H126R14</v>
      </c>
      <c r="AF567" s="144"/>
      <c r="AG567" s="144"/>
    </row>
    <row r="568" spans="1:33" s="2" customFormat="1" ht="350.1" customHeight="1" x14ac:dyDescent="0.2">
      <c r="A568" s="79" t="str">
        <f>IF(ISBLANK(D568),"",COUNTA($D$2:D568))</f>
        <v/>
      </c>
      <c r="B568" s="80">
        <f t="shared" si="186"/>
        <v>567</v>
      </c>
      <c r="C568" s="87"/>
      <c r="D568" s="87"/>
      <c r="E568" s="87" t="s">
        <v>17</v>
      </c>
      <c r="F568" s="105" t="s">
        <v>2425</v>
      </c>
      <c r="G568" s="105" t="s">
        <v>79</v>
      </c>
      <c r="H568" s="105" t="s">
        <v>2427</v>
      </c>
      <c r="I568" s="105" t="s">
        <v>2430</v>
      </c>
      <c r="J568" s="87" t="s">
        <v>2434</v>
      </c>
      <c r="K568" s="92">
        <v>3</v>
      </c>
      <c r="L568" s="148">
        <v>44835</v>
      </c>
      <c r="M568" s="148">
        <v>45199</v>
      </c>
      <c r="N568" s="85">
        <f t="shared" si="191"/>
        <v>52</v>
      </c>
      <c r="O568" s="87" t="s">
        <v>2437</v>
      </c>
      <c r="P568" s="87">
        <v>0</v>
      </c>
      <c r="Q568" s="108">
        <f t="shared" si="174"/>
        <v>0</v>
      </c>
      <c r="R568" s="90">
        <f t="shared" si="175"/>
        <v>0</v>
      </c>
      <c r="S568" s="90">
        <f t="shared" si="176"/>
        <v>0</v>
      </c>
      <c r="T568" s="90">
        <f t="shared" si="177"/>
        <v>0</v>
      </c>
      <c r="U568" s="87"/>
      <c r="V568" s="91" t="str">
        <f t="shared" si="178"/>
        <v>EN TERMINO</v>
      </c>
      <c r="W568" s="91" t="str">
        <f t="shared" si="179"/>
        <v/>
      </c>
      <c r="X568" s="141" t="s">
        <v>147</v>
      </c>
      <c r="Y568" s="79" t="str">
        <f t="shared" si="188"/>
        <v>H126R14</v>
      </c>
      <c r="Z568" s="92">
        <f t="shared" si="180"/>
        <v>6</v>
      </c>
      <c r="AA568" s="92" t="str">
        <f t="shared" si="189"/>
        <v>H126R14 - 6</v>
      </c>
      <c r="AB568" s="76">
        <f t="shared" si="182"/>
        <v>3</v>
      </c>
      <c r="AC568" s="76">
        <f t="shared" si="183"/>
        <v>3</v>
      </c>
      <c r="AD568" s="76" t="str">
        <f t="shared" si="181"/>
        <v>H126R14.</v>
      </c>
      <c r="AE568" s="76" t="str">
        <f t="shared" si="184"/>
        <v>H126R14</v>
      </c>
      <c r="AF568" s="144"/>
      <c r="AG568" s="144"/>
    </row>
    <row r="569" spans="1:33" s="2" customFormat="1" ht="350.1" customHeight="1" x14ac:dyDescent="0.2">
      <c r="A569" s="79" t="str">
        <f>IF(ISBLANK(D569),"",COUNTA($D$2:D569))</f>
        <v/>
      </c>
      <c r="B569" s="80">
        <f t="shared" si="186"/>
        <v>568</v>
      </c>
      <c r="C569" s="87"/>
      <c r="D569" s="87"/>
      <c r="E569" s="87" t="s">
        <v>17</v>
      </c>
      <c r="F569" s="105" t="s">
        <v>2426</v>
      </c>
      <c r="G569" s="105" t="s">
        <v>79</v>
      </c>
      <c r="H569" s="105" t="s">
        <v>2427</v>
      </c>
      <c r="I569" s="105" t="s">
        <v>2431</v>
      </c>
      <c r="J569" s="87" t="s">
        <v>2435</v>
      </c>
      <c r="K569" s="92">
        <v>3</v>
      </c>
      <c r="L569" s="148">
        <v>44835</v>
      </c>
      <c r="M569" s="148">
        <v>45199</v>
      </c>
      <c r="N569" s="85">
        <f t="shared" si="191"/>
        <v>52</v>
      </c>
      <c r="O569" s="87" t="s">
        <v>2440</v>
      </c>
      <c r="P569" s="87">
        <v>0</v>
      </c>
      <c r="Q569" s="108">
        <f t="shared" si="174"/>
        <v>0</v>
      </c>
      <c r="R569" s="90">
        <f t="shared" si="175"/>
        <v>0</v>
      </c>
      <c r="S569" s="90">
        <f t="shared" si="176"/>
        <v>0</v>
      </c>
      <c r="T569" s="90">
        <f t="shared" si="177"/>
        <v>0</v>
      </c>
      <c r="U569" s="87"/>
      <c r="V569" s="91" t="str">
        <f t="shared" si="178"/>
        <v>EN TERMINO</v>
      </c>
      <c r="W569" s="91" t="str">
        <f t="shared" si="179"/>
        <v/>
      </c>
      <c r="X569" s="141" t="s">
        <v>147</v>
      </c>
      <c r="Y569" s="79" t="str">
        <f t="shared" si="188"/>
        <v>H126R14</v>
      </c>
      <c r="Z569" s="92">
        <f t="shared" si="180"/>
        <v>7</v>
      </c>
      <c r="AA569" s="92" t="str">
        <f t="shared" si="189"/>
        <v>H126R14 - 7</v>
      </c>
      <c r="AB569" s="76">
        <f t="shared" si="182"/>
        <v>3</v>
      </c>
      <c r="AC569" s="76">
        <f t="shared" si="183"/>
        <v>3</v>
      </c>
      <c r="AD569" s="76" t="str">
        <f t="shared" si="181"/>
        <v>H126R14.</v>
      </c>
      <c r="AE569" s="76" t="str">
        <f t="shared" si="184"/>
        <v>H126R14</v>
      </c>
      <c r="AF569" s="144"/>
      <c r="AG569" s="144"/>
    </row>
    <row r="570" spans="1:33" s="2" customFormat="1" ht="350.1" customHeight="1" x14ac:dyDescent="0.2">
      <c r="A570" s="79">
        <f>IF(ISBLANK(D570),"",COUNTA($D$2:D570))</f>
        <v>447</v>
      </c>
      <c r="B570" s="80">
        <f t="shared" si="186"/>
        <v>569</v>
      </c>
      <c r="C570" s="87"/>
      <c r="D570" s="87" t="s">
        <v>711</v>
      </c>
      <c r="E570" s="87" t="s">
        <v>17</v>
      </c>
      <c r="F570" s="105" t="s">
        <v>636</v>
      </c>
      <c r="G570" s="105" t="s">
        <v>81</v>
      </c>
      <c r="H570" s="105" t="s">
        <v>635</v>
      </c>
      <c r="I570" s="105" t="s">
        <v>318</v>
      </c>
      <c r="J570" s="87" t="s">
        <v>342</v>
      </c>
      <c r="K570" s="87">
        <v>4</v>
      </c>
      <c r="L570" s="120">
        <v>43040</v>
      </c>
      <c r="M570" s="120">
        <v>43403</v>
      </c>
      <c r="N570" s="85">
        <f t="shared" si="187"/>
        <v>51.857142857142854</v>
      </c>
      <c r="O570" s="87" t="s">
        <v>1708</v>
      </c>
      <c r="P570" s="87">
        <v>4</v>
      </c>
      <c r="Q570" s="108">
        <f t="shared" si="174"/>
        <v>100</v>
      </c>
      <c r="R570" s="90">
        <f t="shared" si="175"/>
        <v>51.857142857142854</v>
      </c>
      <c r="S570" s="90">
        <f t="shared" si="176"/>
        <v>51.857142857142854</v>
      </c>
      <c r="T570" s="90">
        <f t="shared" si="177"/>
        <v>51.857142857142854</v>
      </c>
      <c r="U570" s="87" t="s">
        <v>1527</v>
      </c>
      <c r="V570" s="91" t="str">
        <f t="shared" si="178"/>
        <v>CUMPLIDA</v>
      </c>
      <c r="W570" s="91" t="str">
        <f t="shared" si="179"/>
        <v>VENCIDO</v>
      </c>
      <c r="X570" s="141" t="s">
        <v>147</v>
      </c>
      <c r="Y570" s="79" t="str">
        <f t="shared" si="188"/>
        <v>H127R14</v>
      </c>
      <c r="Z570" s="92">
        <f t="shared" si="180"/>
        <v>1</v>
      </c>
      <c r="AA570" s="92" t="str">
        <f t="shared" si="189"/>
        <v>H127R14 - 1</v>
      </c>
      <c r="AB570" s="76">
        <f t="shared" si="182"/>
        <v>5</v>
      </c>
      <c r="AC570" s="76">
        <f t="shared" si="183"/>
        <v>1</v>
      </c>
      <c r="AD570" s="76" t="str">
        <f t="shared" si="181"/>
        <v>H127R14.</v>
      </c>
      <c r="AE570" s="76" t="str">
        <f t="shared" si="184"/>
        <v>H127R14</v>
      </c>
      <c r="AF570" s="144"/>
      <c r="AG570" s="144"/>
    </row>
    <row r="571" spans="1:33" s="2" customFormat="1" ht="350.1" customHeight="1" x14ac:dyDescent="0.2">
      <c r="A571" s="79" t="str">
        <f>IF(ISBLANK(D571),"",COUNTA($D$2:D571))</f>
        <v/>
      </c>
      <c r="B571" s="80">
        <f t="shared" si="186"/>
        <v>570</v>
      </c>
      <c r="C571" s="87"/>
      <c r="D571" s="87"/>
      <c r="E571" s="87" t="s">
        <v>17</v>
      </c>
      <c r="F571" s="105" t="s">
        <v>637</v>
      </c>
      <c r="G571" s="105" t="s">
        <v>81</v>
      </c>
      <c r="H571" s="105" t="s">
        <v>2018</v>
      </c>
      <c r="I571" s="105" t="s">
        <v>2014</v>
      </c>
      <c r="J571" s="87" t="s">
        <v>2015</v>
      </c>
      <c r="K571" s="87">
        <v>1</v>
      </c>
      <c r="L571" s="120">
        <v>44743</v>
      </c>
      <c r="M571" s="120">
        <v>44926</v>
      </c>
      <c r="N571" s="85">
        <f t="shared" si="187"/>
        <v>26.142857142857142</v>
      </c>
      <c r="O571" s="87" t="s">
        <v>1691</v>
      </c>
      <c r="P571" s="87">
        <v>1</v>
      </c>
      <c r="Q571" s="108">
        <f t="shared" si="174"/>
        <v>100</v>
      </c>
      <c r="R571" s="90">
        <f t="shared" si="175"/>
        <v>26.142857142857142</v>
      </c>
      <c r="S571" s="90">
        <f t="shared" si="176"/>
        <v>26.142857142857142</v>
      </c>
      <c r="T571" s="90">
        <f t="shared" si="177"/>
        <v>26.142857142857142</v>
      </c>
      <c r="U571" s="87"/>
      <c r="V571" s="91" t="str">
        <f t="shared" si="178"/>
        <v>CUMPLIDA</v>
      </c>
      <c r="W571" s="91" t="str">
        <f t="shared" si="179"/>
        <v/>
      </c>
      <c r="X571" s="141" t="s">
        <v>147</v>
      </c>
      <c r="Y571" s="79" t="str">
        <f t="shared" si="188"/>
        <v>H127R14</v>
      </c>
      <c r="Z571" s="92">
        <f t="shared" si="180"/>
        <v>2</v>
      </c>
      <c r="AA571" s="92" t="str">
        <f t="shared" si="189"/>
        <v>H127R14 - 2</v>
      </c>
      <c r="AB571" s="76">
        <f t="shared" si="182"/>
        <v>5</v>
      </c>
      <c r="AC571" s="76">
        <f t="shared" si="183"/>
        <v>1</v>
      </c>
      <c r="AD571" s="76" t="str">
        <f t="shared" si="181"/>
        <v>H127R14.</v>
      </c>
      <c r="AE571" s="76" t="str">
        <f t="shared" si="184"/>
        <v>H127R14</v>
      </c>
      <c r="AF571" s="144"/>
      <c r="AG571" s="144"/>
    </row>
    <row r="572" spans="1:33" s="2" customFormat="1" ht="350.1" customHeight="1" x14ac:dyDescent="0.2">
      <c r="A572" s="79" t="str">
        <f>IF(ISBLANK(D572),"",COUNTA($D$2:D572))</f>
        <v/>
      </c>
      <c r="B572" s="80">
        <f t="shared" si="186"/>
        <v>571</v>
      </c>
      <c r="C572" s="87"/>
      <c r="D572" s="87"/>
      <c r="E572" s="87" t="s">
        <v>17</v>
      </c>
      <c r="F572" s="105" t="s">
        <v>2013</v>
      </c>
      <c r="G572" s="105" t="s">
        <v>81</v>
      </c>
      <c r="H572" s="105" t="s">
        <v>2019</v>
      </c>
      <c r="I572" s="105" t="s">
        <v>2016</v>
      </c>
      <c r="J572" s="87" t="s">
        <v>2017</v>
      </c>
      <c r="K572" s="87">
        <v>1</v>
      </c>
      <c r="L572" s="120">
        <v>44743</v>
      </c>
      <c r="M572" s="120">
        <v>44926</v>
      </c>
      <c r="N572" s="85">
        <f t="shared" ref="N572" si="192">(+M572-L572)/7</f>
        <v>26.142857142857142</v>
      </c>
      <c r="O572" s="87" t="s">
        <v>1691</v>
      </c>
      <c r="P572" s="87">
        <v>0</v>
      </c>
      <c r="Q572" s="108">
        <f t="shared" si="174"/>
        <v>0</v>
      </c>
      <c r="R572" s="90">
        <f t="shared" si="175"/>
        <v>0</v>
      </c>
      <c r="S572" s="90">
        <f t="shared" si="176"/>
        <v>0</v>
      </c>
      <c r="T572" s="90">
        <f t="shared" si="177"/>
        <v>26.142857142857142</v>
      </c>
      <c r="U572" s="87"/>
      <c r="V572" s="91" t="str">
        <f t="shared" si="178"/>
        <v>VENCIDA</v>
      </c>
      <c r="W572" s="91" t="str">
        <f t="shared" si="179"/>
        <v/>
      </c>
      <c r="X572" s="141" t="s">
        <v>147</v>
      </c>
      <c r="Y572" s="79" t="str">
        <f t="shared" si="188"/>
        <v>H127R14</v>
      </c>
      <c r="Z572" s="92">
        <f t="shared" si="180"/>
        <v>3</v>
      </c>
      <c r="AA572" s="92" t="str">
        <f t="shared" si="189"/>
        <v>H127R14 - 3</v>
      </c>
      <c r="AB572" s="76">
        <f t="shared" si="182"/>
        <v>1</v>
      </c>
      <c r="AC572" s="76">
        <f t="shared" si="183"/>
        <v>1</v>
      </c>
      <c r="AD572" s="76" t="str">
        <f t="shared" si="181"/>
        <v>H127R14.</v>
      </c>
      <c r="AE572" s="76" t="str">
        <f t="shared" si="184"/>
        <v>H127R14</v>
      </c>
      <c r="AF572" s="144"/>
      <c r="AG572" s="144"/>
    </row>
    <row r="573" spans="1:33" s="2" customFormat="1" ht="350.1" customHeight="1" x14ac:dyDescent="0.2">
      <c r="A573" s="79">
        <f>IF(ISBLANK(D573),"",COUNTA($D$2:D573))</f>
        <v>448</v>
      </c>
      <c r="B573" s="80">
        <f t="shared" si="186"/>
        <v>572</v>
      </c>
      <c r="C573" s="87"/>
      <c r="D573" s="87" t="s">
        <v>711</v>
      </c>
      <c r="E573" s="87" t="s">
        <v>27</v>
      </c>
      <c r="F573" s="105" t="s">
        <v>851</v>
      </c>
      <c r="G573" s="105" t="s">
        <v>82</v>
      </c>
      <c r="H573" s="105" t="s">
        <v>597</v>
      </c>
      <c r="I573" s="105" t="s">
        <v>598</v>
      </c>
      <c r="J573" s="87" t="s">
        <v>599</v>
      </c>
      <c r="K573" s="87">
        <v>3</v>
      </c>
      <c r="L573" s="120">
        <v>43040</v>
      </c>
      <c r="M573" s="120">
        <v>43342</v>
      </c>
      <c r="N573" s="85">
        <f t="shared" si="187"/>
        <v>43.142857142857146</v>
      </c>
      <c r="O573" s="87" t="s">
        <v>1696</v>
      </c>
      <c r="P573" s="87">
        <v>0</v>
      </c>
      <c r="Q573" s="108">
        <f t="shared" si="174"/>
        <v>0</v>
      </c>
      <c r="R573" s="90">
        <f t="shared" si="175"/>
        <v>0</v>
      </c>
      <c r="S573" s="90">
        <f t="shared" si="176"/>
        <v>0</v>
      </c>
      <c r="T573" s="90">
        <f t="shared" si="177"/>
        <v>43.142857142857146</v>
      </c>
      <c r="U573" s="87"/>
      <c r="V573" s="91" t="str">
        <f t="shared" si="178"/>
        <v>VENCIDA</v>
      </c>
      <c r="W573" s="91" t="str">
        <f t="shared" si="179"/>
        <v>VENCIDO</v>
      </c>
      <c r="X573" s="141" t="s">
        <v>147</v>
      </c>
      <c r="Y573" s="79" t="str">
        <f t="shared" si="188"/>
        <v>H130R14</v>
      </c>
      <c r="Z573" s="92">
        <f t="shared" si="180"/>
        <v>1</v>
      </c>
      <c r="AA573" s="92" t="str">
        <f t="shared" si="189"/>
        <v>H130R14 - 1</v>
      </c>
      <c r="AB573" s="76">
        <f t="shared" si="182"/>
        <v>1</v>
      </c>
      <c r="AC573" s="76">
        <f t="shared" si="183"/>
        <v>1</v>
      </c>
      <c r="AD573" s="76" t="str">
        <f t="shared" si="181"/>
        <v>H130R14.</v>
      </c>
      <c r="AE573" s="76" t="str">
        <f t="shared" si="184"/>
        <v>H130R14</v>
      </c>
      <c r="AF573" s="144"/>
      <c r="AG573" s="144"/>
    </row>
    <row r="574" spans="1:33" s="2" customFormat="1" ht="350.1" customHeight="1" x14ac:dyDescent="0.2">
      <c r="A574" s="79">
        <f>IF(ISBLANK(D574),"",COUNTA($D$2:D574))</f>
        <v>449</v>
      </c>
      <c r="B574" s="80">
        <f t="shared" si="186"/>
        <v>573</v>
      </c>
      <c r="C574" s="87"/>
      <c r="D574" s="87" t="s">
        <v>711</v>
      </c>
      <c r="E574" s="87" t="s">
        <v>17</v>
      </c>
      <c r="F574" s="105" t="s">
        <v>374</v>
      </c>
      <c r="G574" s="105" t="s">
        <v>324</v>
      </c>
      <c r="H574" s="105" t="s">
        <v>1151</v>
      </c>
      <c r="I574" s="105" t="s">
        <v>1202</v>
      </c>
      <c r="J574" s="87" t="s">
        <v>321</v>
      </c>
      <c r="K574" s="87">
        <v>3</v>
      </c>
      <c r="L574" s="120">
        <v>43709</v>
      </c>
      <c r="M574" s="120">
        <v>44073</v>
      </c>
      <c r="N574" s="85">
        <f t="shared" si="187"/>
        <v>52</v>
      </c>
      <c r="O574" s="87" t="s">
        <v>313</v>
      </c>
      <c r="P574" s="87">
        <v>3</v>
      </c>
      <c r="Q574" s="108">
        <f t="shared" si="174"/>
        <v>100</v>
      </c>
      <c r="R574" s="90">
        <f t="shared" si="175"/>
        <v>52</v>
      </c>
      <c r="S574" s="90">
        <f t="shared" si="176"/>
        <v>52</v>
      </c>
      <c r="T574" s="90">
        <f t="shared" si="177"/>
        <v>52</v>
      </c>
      <c r="U574" s="87" t="s">
        <v>1527</v>
      </c>
      <c r="V574" s="91" t="str">
        <f t="shared" si="178"/>
        <v>CUMPLIDA</v>
      </c>
      <c r="W574" s="91" t="str">
        <f t="shared" si="179"/>
        <v>CUMPLIDO</v>
      </c>
      <c r="X574" s="141" t="s">
        <v>147</v>
      </c>
      <c r="Y574" s="79" t="str">
        <f t="shared" si="188"/>
        <v>H131R14</v>
      </c>
      <c r="Z574" s="92">
        <f t="shared" si="180"/>
        <v>1</v>
      </c>
      <c r="AA574" s="92" t="str">
        <f t="shared" si="189"/>
        <v>H131R14 - 1</v>
      </c>
      <c r="AB574" s="76">
        <f t="shared" si="182"/>
        <v>5</v>
      </c>
      <c r="AC574" s="76">
        <f t="shared" si="183"/>
        <v>5</v>
      </c>
      <c r="AD574" s="76" t="str">
        <f t="shared" si="181"/>
        <v>H131R14.</v>
      </c>
      <c r="AE574" s="76" t="str">
        <f t="shared" si="184"/>
        <v>H131R14</v>
      </c>
      <c r="AF574" s="144"/>
      <c r="AG574" s="144"/>
    </row>
    <row r="575" spans="1:33" s="2" customFormat="1" ht="350.1" customHeight="1" x14ac:dyDescent="0.2">
      <c r="A575" s="79" t="str">
        <f>IF(ISBLANK(D575),"",COUNTA($D$2:D575))</f>
        <v/>
      </c>
      <c r="B575" s="80">
        <f t="shared" si="186"/>
        <v>574</v>
      </c>
      <c r="C575" s="87"/>
      <c r="D575" s="87"/>
      <c r="E575" s="87" t="s">
        <v>17</v>
      </c>
      <c r="F575" s="105" t="s">
        <v>375</v>
      </c>
      <c r="G575" s="105" t="s">
        <v>324</v>
      </c>
      <c r="H575" s="105" t="s">
        <v>638</v>
      </c>
      <c r="I575" s="105" t="s">
        <v>376</v>
      </c>
      <c r="J575" s="87" t="s">
        <v>377</v>
      </c>
      <c r="K575" s="87">
        <v>3</v>
      </c>
      <c r="L575" s="120">
        <v>43069</v>
      </c>
      <c r="M575" s="120">
        <v>43403</v>
      </c>
      <c r="N575" s="85">
        <f t="shared" si="187"/>
        <v>47.714285714285715</v>
      </c>
      <c r="O575" s="87" t="s">
        <v>1691</v>
      </c>
      <c r="P575" s="87">
        <v>3</v>
      </c>
      <c r="Q575" s="108">
        <f t="shared" si="174"/>
        <v>100</v>
      </c>
      <c r="R575" s="90">
        <f t="shared" si="175"/>
        <v>47.714285714285715</v>
      </c>
      <c r="S575" s="90">
        <f t="shared" si="176"/>
        <v>47.714285714285715</v>
      </c>
      <c r="T575" s="90">
        <f t="shared" si="177"/>
        <v>47.714285714285715</v>
      </c>
      <c r="U575" s="87" t="s">
        <v>1527</v>
      </c>
      <c r="V575" s="91" t="str">
        <f t="shared" si="178"/>
        <v>CUMPLIDA</v>
      </c>
      <c r="W575" s="91" t="str">
        <f t="shared" si="179"/>
        <v/>
      </c>
      <c r="X575" s="141" t="s">
        <v>147</v>
      </c>
      <c r="Y575" s="79" t="str">
        <f t="shared" si="188"/>
        <v>H131R14</v>
      </c>
      <c r="Z575" s="92">
        <f t="shared" si="180"/>
        <v>2</v>
      </c>
      <c r="AA575" s="92" t="str">
        <f t="shared" si="189"/>
        <v>H131R14 - 2</v>
      </c>
      <c r="AB575" s="76">
        <f t="shared" si="182"/>
        <v>5</v>
      </c>
      <c r="AC575" s="76">
        <f t="shared" si="183"/>
        <v>5</v>
      </c>
      <c r="AD575" s="76" t="str">
        <f t="shared" si="181"/>
        <v>H131R14.</v>
      </c>
      <c r="AE575" s="76" t="str">
        <f t="shared" si="184"/>
        <v>H131R14</v>
      </c>
      <c r="AF575" s="144"/>
      <c r="AG575" s="144"/>
    </row>
    <row r="576" spans="1:33" s="2" customFormat="1" ht="350.1" customHeight="1" x14ac:dyDescent="0.2">
      <c r="A576" s="79">
        <f>IF(ISBLANK(D576),"",COUNTA($D$2:D576))</f>
        <v>450</v>
      </c>
      <c r="B576" s="80">
        <f t="shared" si="186"/>
        <v>575</v>
      </c>
      <c r="C576" s="87"/>
      <c r="D576" s="87" t="s">
        <v>711</v>
      </c>
      <c r="E576" s="87" t="s">
        <v>21</v>
      </c>
      <c r="F576" s="105" t="s">
        <v>1013</v>
      </c>
      <c r="G576" s="105" t="s">
        <v>83</v>
      </c>
      <c r="H576" s="105" t="s">
        <v>1195</v>
      </c>
      <c r="I576" s="105" t="s">
        <v>1190</v>
      </c>
      <c r="J576" s="87" t="s">
        <v>1543</v>
      </c>
      <c r="K576" s="92">
        <v>1</v>
      </c>
      <c r="L576" s="148">
        <v>43858</v>
      </c>
      <c r="M576" s="148">
        <v>44165</v>
      </c>
      <c r="N576" s="85">
        <f t="shared" si="187"/>
        <v>43.857142857142854</v>
      </c>
      <c r="O576" s="87" t="s">
        <v>1689</v>
      </c>
      <c r="P576" s="87">
        <v>1</v>
      </c>
      <c r="Q576" s="108">
        <f t="shared" si="174"/>
        <v>100</v>
      </c>
      <c r="R576" s="90">
        <f t="shared" si="175"/>
        <v>43.857142857142854</v>
      </c>
      <c r="S576" s="90">
        <f t="shared" si="176"/>
        <v>43.857142857142854</v>
      </c>
      <c r="T576" s="90">
        <f t="shared" si="177"/>
        <v>43.857142857142854</v>
      </c>
      <c r="U576" s="87"/>
      <c r="V576" s="91" t="str">
        <f t="shared" si="178"/>
        <v>CUMPLIDA</v>
      </c>
      <c r="W576" s="91" t="str">
        <f t="shared" si="179"/>
        <v>CUMPLIDO</v>
      </c>
      <c r="X576" s="141" t="s">
        <v>147</v>
      </c>
      <c r="Y576" s="79" t="str">
        <f t="shared" si="188"/>
        <v>H132R14</v>
      </c>
      <c r="Z576" s="92">
        <f t="shared" si="180"/>
        <v>1</v>
      </c>
      <c r="AA576" s="92" t="str">
        <f t="shared" si="189"/>
        <v>H132R14 - 1</v>
      </c>
      <c r="AB576" s="76">
        <f t="shared" si="182"/>
        <v>5</v>
      </c>
      <c r="AC576" s="76">
        <f t="shared" si="183"/>
        <v>5</v>
      </c>
      <c r="AD576" s="76" t="str">
        <f t="shared" si="181"/>
        <v>H132R14.</v>
      </c>
      <c r="AE576" s="76" t="str">
        <f t="shared" si="184"/>
        <v>H132R14</v>
      </c>
      <c r="AF576" s="144"/>
      <c r="AG576" s="144"/>
    </row>
    <row r="577" spans="1:40" s="2" customFormat="1" ht="350.1" customHeight="1" x14ac:dyDescent="0.2">
      <c r="A577" s="79">
        <f>IF(ISBLANK(D577),"",COUNTA($D$2:D577))</f>
        <v>451</v>
      </c>
      <c r="B577" s="80">
        <f t="shared" si="186"/>
        <v>576</v>
      </c>
      <c r="C577" s="87"/>
      <c r="D577" s="87" t="s">
        <v>843</v>
      </c>
      <c r="E577" s="87" t="s">
        <v>21</v>
      </c>
      <c r="F577" s="105" t="s">
        <v>852</v>
      </c>
      <c r="G577" s="105" t="s">
        <v>84</v>
      </c>
      <c r="H577" s="105" t="s">
        <v>246</v>
      </c>
      <c r="I577" s="105" t="s">
        <v>247</v>
      </c>
      <c r="J577" s="92" t="s">
        <v>9</v>
      </c>
      <c r="K577" s="92">
        <v>1</v>
      </c>
      <c r="L577" s="148">
        <v>43040</v>
      </c>
      <c r="M577" s="148">
        <v>43099</v>
      </c>
      <c r="N577" s="85">
        <f t="shared" si="187"/>
        <v>8.4285714285714288</v>
      </c>
      <c r="O577" s="87" t="s">
        <v>1689</v>
      </c>
      <c r="P577" s="87">
        <v>1</v>
      </c>
      <c r="Q577" s="108">
        <f t="shared" si="174"/>
        <v>100</v>
      </c>
      <c r="R577" s="90">
        <f t="shared" si="175"/>
        <v>8.4285714285714288</v>
      </c>
      <c r="S577" s="90">
        <f t="shared" si="176"/>
        <v>8.4285714285714288</v>
      </c>
      <c r="T577" s="90">
        <f t="shared" si="177"/>
        <v>8.4285714285714288</v>
      </c>
      <c r="U577" s="87"/>
      <c r="V577" s="91" t="str">
        <f t="shared" si="178"/>
        <v>CUMPLIDA</v>
      </c>
      <c r="W577" s="91" t="str">
        <f t="shared" si="179"/>
        <v>CUMPLIDO</v>
      </c>
      <c r="X577" s="141" t="s">
        <v>147</v>
      </c>
      <c r="Y577" s="79" t="str">
        <f t="shared" si="188"/>
        <v>H134R14</v>
      </c>
      <c r="Z577" s="92">
        <f t="shared" si="180"/>
        <v>1</v>
      </c>
      <c r="AA577" s="92" t="str">
        <f t="shared" si="189"/>
        <v>H134R14 - 1</v>
      </c>
      <c r="AB577" s="76">
        <f t="shared" si="182"/>
        <v>5</v>
      </c>
      <c r="AC577" s="76">
        <f t="shared" si="183"/>
        <v>5</v>
      </c>
      <c r="AD577" s="76" t="str">
        <f t="shared" si="181"/>
        <v>H134R14.</v>
      </c>
      <c r="AE577" s="76" t="str">
        <f t="shared" si="184"/>
        <v>H134R14</v>
      </c>
      <c r="AF577" s="144"/>
      <c r="AG577" s="144"/>
    </row>
    <row r="578" spans="1:40" s="2" customFormat="1" ht="350.1" customHeight="1" x14ac:dyDescent="0.2">
      <c r="A578" s="79">
        <f>IF(ISBLANK(D578),"",COUNTA($D$2:D578))</f>
        <v>452</v>
      </c>
      <c r="B578" s="80">
        <f t="shared" si="186"/>
        <v>577</v>
      </c>
      <c r="C578" s="87"/>
      <c r="D578" s="87" t="s">
        <v>849</v>
      </c>
      <c r="E578" s="87" t="s">
        <v>21</v>
      </c>
      <c r="F578" s="105" t="s">
        <v>1164</v>
      </c>
      <c r="G578" s="105" t="s">
        <v>248</v>
      </c>
      <c r="H578" s="105" t="s">
        <v>1203</v>
      </c>
      <c r="I578" s="105" t="s">
        <v>1204</v>
      </c>
      <c r="J578" s="92" t="s">
        <v>1200</v>
      </c>
      <c r="K578" s="92">
        <v>10</v>
      </c>
      <c r="L578" s="148">
        <v>43862</v>
      </c>
      <c r="M578" s="148">
        <v>44165</v>
      </c>
      <c r="N578" s="85">
        <f t="shared" si="187"/>
        <v>43.285714285714285</v>
      </c>
      <c r="O578" s="87" t="s">
        <v>1693</v>
      </c>
      <c r="P578" s="87">
        <v>0</v>
      </c>
      <c r="Q578" s="108">
        <f t="shared" ref="Q578:Q585" si="193">IF(P578/K578&gt;1,100,+P578/K578*100)</f>
        <v>0</v>
      </c>
      <c r="R578" s="90">
        <f t="shared" ref="R578:R585" si="194">+N578*Q578/100</f>
        <v>0</v>
      </c>
      <c r="S578" s="90">
        <f t="shared" ref="S578:S585" si="195">IF(M578&lt;=$AG$1,R578,0)</f>
        <v>0</v>
      </c>
      <c r="T578" s="90">
        <f t="shared" ref="T578:T585" si="196">IF($AG$1&gt;=M578,N578,0)</f>
        <v>43.285714285714285</v>
      </c>
      <c r="U578" s="87"/>
      <c r="V578" s="91" t="str">
        <f t="shared" ref="V578:V585" si="197">IF(Q578=100,"CUMPLIDA",IF(M578-$AG$1&lt;0,"VENCIDA",IF(M578-$AG$1&lt;=30,"PRÓXIMA A VENCER",IF(Q578&gt;0,"CON AVANCE","EN TERMINO"))))</f>
        <v>VENCIDA</v>
      </c>
      <c r="W578" s="91" t="str">
        <f t="shared" ref="W578:W585" si="198">IF(A578&lt;&gt;"",IF(AC578=1,"VENCIDO",IF(AC578=2,"PRÓXIMO A VENCER",IF(AC578=3,"EN TERMINO",IF(AC578=4,"CON AVANCE",IF(AC578=5,"CUMPLIDO",))))),"")</f>
        <v>VENCIDO</v>
      </c>
      <c r="X578" s="141" t="s">
        <v>147</v>
      </c>
      <c r="Y578" s="79" t="str">
        <f t="shared" si="188"/>
        <v>H135R14</v>
      </c>
      <c r="Z578" s="92">
        <f t="shared" ref="Z578:Z585" si="199">IF(A578&lt;&gt;"",1,Z577+1)</f>
        <v>1</v>
      </c>
      <c r="AA578" s="92" t="str">
        <f t="shared" si="189"/>
        <v>H135R14 - 1</v>
      </c>
      <c r="AB578" s="76">
        <f t="shared" si="182"/>
        <v>1</v>
      </c>
      <c r="AC578" s="76">
        <f t="shared" si="183"/>
        <v>1</v>
      </c>
      <c r="AD578" s="76" t="str">
        <f t="shared" ref="AD578:AD585" si="200">IF(A578&lt;&gt;"",MID(F578,1,FIND(" ",F578,1)-1),AD577)</f>
        <v>H135R14.</v>
      </c>
      <c r="AE578" s="76" t="str">
        <f t="shared" si="184"/>
        <v>H135R14</v>
      </c>
      <c r="AF578" s="144"/>
      <c r="AG578" s="144"/>
    </row>
    <row r="579" spans="1:40" s="2" customFormat="1" ht="350.1" customHeight="1" x14ac:dyDescent="0.2">
      <c r="A579" s="79">
        <f>IF(ISBLANK(D579),"",COUNTA($D$2:D579))</f>
        <v>453</v>
      </c>
      <c r="B579" s="80">
        <f t="shared" si="186"/>
        <v>578</v>
      </c>
      <c r="C579" s="87"/>
      <c r="D579" s="87" t="s">
        <v>711</v>
      </c>
      <c r="E579" s="87" t="s">
        <v>32</v>
      </c>
      <c r="F579" s="105" t="s">
        <v>1165</v>
      </c>
      <c r="G579" s="105" t="s">
        <v>85</v>
      </c>
      <c r="H579" s="105" t="s">
        <v>1166</v>
      </c>
      <c r="I579" s="105" t="s">
        <v>1152</v>
      </c>
      <c r="J579" s="87" t="s">
        <v>1194</v>
      </c>
      <c r="K579" s="92">
        <v>1</v>
      </c>
      <c r="L579" s="148">
        <v>43858</v>
      </c>
      <c r="M579" s="148">
        <v>44165</v>
      </c>
      <c r="N579" s="85">
        <f t="shared" si="187"/>
        <v>43.857142857142854</v>
      </c>
      <c r="O579" s="92" t="s">
        <v>2186</v>
      </c>
      <c r="P579" s="87">
        <v>0</v>
      </c>
      <c r="Q579" s="108">
        <f t="shared" si="193"/>
        <v>0</v>
      </c>
      <c r="R579" s="90">
        <f t="shared" si="194"/>
        <v>0</v>
      </c>
      <c r="S579" s="90">
        <f t="shared" si="195"/>
        <v>0</v>
      </c>
      <c r="T579" s="90">
        <f t="shared" si="196"/>
        <v>43.857142857142854</v>
      </c>
      <c r="U579" s="87"/>
      <c r="V579" s="91" t="str">
        <f t="shared" si="197"/>
        <v>VENCIDA</v>
      </c>
      <c r="W579" s="91" t="str">
        <f t="shared" si="198"/>
        <v>VENCIDO</v>
      </c>
      <c r="X579" s="141" t="s">
        <v>147</v>
      </c>
      <c r="Y579" s="79" t="str">
        <f t="shared" si="188"/>
        <v>H136R14</v>
      </c>
      <c r="Z579" s="92">
        <f t="shared" si="199"/>
        <v>1</v>
      </c>
      <c r="AA579" s="92" t="str">
        <f t="shared" si="189"/>
        <v>H136R14 - 1</v>
      </c>
      <c r="AB579" s="76">
        <f t="shared" ref="AB579:AB585" si="201">IF(V579="VENCIDA",1,IF(V579="PRÓXIMA A VENCER",2,IF(V579="EN TERMINO",3,IF(V579="CON AVANCE",4,IF(V579="CUMPLIDA",5,)))))</f>
        <v>1</v>
      </c>
      <c r="AC579" s="76">
        <f t="shared" ref="AC579:AC585" si="202">IF(Z580=Z579+1,MIN(AB579,AC580),AB579)</f>
        <v>1</v>
      </c>
      <c r="AD579" s="76" t="str">
        <f t="shared" si="200"/>
        <v>H136R14.</v>
      </c>
      <c r="AE579" s="76" t="str">
        <f t="shared" ref="AE579:AE585" si="203">IFERROR(MID(AD579,1,FIND(".",AD579,1)-1),AD579)</f>
        <v>H136R14</v>
      </c>
      <c r="AF579" s="144"/>
      <c r="AG579" s="144"/>
    </row>
    <row r="580" spans="1:40" s="2" customFormat="1" ht="350.1" customHeight="1" x14ac:dyDescent="0.2">
      <c r="A580" s="79">
        <f>IF(ISBLANK(D580),"",COUNTA($D$2:D580))</f>
        <v>454</v>
      </c>
      <c r="B580" s="80">
        <f t="shared" si="186"/>
        <v>579</v>
      </c>
      <c r="C580" s="87"/>
      <c r="D580" s="87" t="s">
        <v>829</v>
      </c>
      <c r="E580" s="87" t="s">
        <v>21</v>
      </c>
      <c r="F580" s="105" t="s">
        <v>1014</v>
      </c>
      <c r="G580" s="105" t="s">
        <v>86</v>
      </c>
      <c r="H580" s="105" t="s">
        <v>1198</v>
      </c>
      <c r="I580" s="105" t="s">
        <v>1204</v>
      </c>
      <c r="J580" s="92" t="s">
        <v>1200</v>
      </c>
      <c r="K580" s="92">
        <v>10</v>
      </c>
      <c r="L580" s="148">
        <v>43862</v>
      </c>
      <c r="M580" s="148">
        <v>44165</v>
      </c>
      <c r="N580" s="85">
        <f t="shared" si="187"/>
        <v>43.285714285714285</v>
      </c>
      <c r="O580" s="92" t="s">
        <v>1693</v>
      </c>
      <c r="P580" s="87">
        <v>0</v>
      </c>
      <c r="Q580" s="108">
        <f t="shared" si="193"/>
        <v>0</v>
      </c>
      <c r="R580" s="90">
        <f t="shared" si="194"/>
        <v>0</v>
      </c>
      <c r="S580" s="90">
        <f t="shared" si="195"/>
        <v>0</v>
      </c>
      <c r="T580" s="90">
        <f t="shared" si="196"/>
        <v>43.285714285714285</v>
      </c>
      <c r="U580" s="87"/>
      <c r="V580" s="91" t="str">
        <f t="shared" si="197"/>
        <v>VENCIDA</v>
      </c>
      <c r="W580" s="91" t="str">
        <f t="shared" si="198"/>
        <v>VENCIDO</v>
      </c>
      <c r="X580" s="141" t="s">
        <v>147</v>
      </c>
      <c r="Y580" s="79" t="str">
        <f t="shared" si="188"/>
        <v>H137R14</v>
      </c>
      <c r="Z580" s="92">
        <f t="shared" si="199"/>
        <v>1</v>
      </c>
      <c r="AA580" s="92" t="str">
        <f t="shared" si="189"/>
        <v>H137R14 - 1</v>
      </c>
      <c r="AB580" s="76">
        <f t="shared" si="201"/>
        <v>1</v>
      </c>
      <c r="AC580" s="76">
        <f t="shared" si="202"/>
        <v>1</v>
      </c>
      <c r="AD580" s="76" t="str">
        <f t="shared" si="200"/>
        <v>H137R14.</v>
      </c>
      <c r="AE580" s="76" t="str">
        <f t="shared" si="203"/>
        <v>H137R14</v>
      </c>
      <c r="AF580" s="144"/>
      <c r="AG580" s="144"/>
    </row>
    <row r="581" spans="1:40" s="2" customFormat="1" ht="350.1" customHeight="1" x14ac:dyDescent="0.2">
      <c r="A581" s="79">
        <f>IF(ISBLANK(D581),"",COUNTA($D$2:D581))</f>
        <v>455</v>
      </c>
      <c r="B581" s="80">
        <f t="shared" si="186"/>
        <v>580</v>
      </c>
      <c r="C581" s="87"/>
      <c r="D581" s="87" t="s">
        <v>829</v>
      </c>
      <c r="E581" s="87" t="s">
        <v>87</v>
      </c>
      <c r="F581" s="105" t="s">
        <v>639</v>
      </c>
      <c r="G581" s="105" t="s">
        <v>645</v>
      </c>
      <c r="H581" s="105" t="s">
        <v>665</v>
      </c>
      <c r="I581" s="105" t="s">
        <v>666</v>
      </c>
      <c r="J581" s="87" t="s">
        <v>332</v>
      </c>
      <c r="K581" s="87">
        <v>2</v>
      </c>
      <c r="L581" s="120">
        <v>43040</v>
      </c>
      <c r="M581" s="120">
        <v>43311</v>
      </c>
      <c r="N581" s="85">
        <f t="shared" si="187"/>
        <v>38.714285714285715</v>
      </c>
      <c r="O581" s="87" t="s">
        <v>1693</v>
      </c>
      <c r="P581" s="87">
        <v>2</v>
      </c>
      <c r="Q581" s="108">
        <f t="shared" si="193"/>
        <v>100</v>
      </c>
      <c r="R581" s="90">
        <f t="shared" si="194"/>
        <v>38.714285714285715</v>
      </c>
      <c r="S581" s="90">
        <f t="shared" si="195"/>
        <v>38.714285714285715</v>
      </c>
      <c r="T581" s="90">
        <f t="shared" si="196"/>
        <v>38.714285714285715</v>
      </c>
      <c r="U581" s="87"/>
      <c r="V581" s="91" t="str">
        <f t="shared" si="197"/>
        <v>CUMPLIDA</v>
      </c>
      <c r="W581" s="91" t="str">
        <f t="shared" si="198"/>
        <v>CUMPLIDO</v>
      </c>
      <c r="X581" s="141" t="s">
        <v>147</v>
      </c>
      <c r="Y581" s="79" t="str">
        <f t="shared" si="188"/>
        <v>H138R14</v>
      </c>
      <c r="Z581" s="92">
        <f t="shared" si="199"/>
        <v>1</v>
      </c>
      <c r="AA581" s="92" t="str">
        <f t="shared" si="189"/>
        <v>H138R14 - 1</v>
      </c>
      <c r="AB581" s="76">
        <f t="shared" si="201"/>
        <v>5</v>
      </c>
      <c r="AC581" s="76">
        <f t="shared" si="202"/>
        <v>5</v>
      </c>
      <c r="AD581" s="76" t="str">
        <f t="shared" si="200"/>
        <v>H138R14.</v>
      </c>
      <c r="AE581" s="76" t="str">
        <f t="shared" si="203"/>
        <v>H138R14</v>
      </c>
      <c r="AF581" s="144"/>
      <c r="AG581" s="144"/>
    </row>
    <row r="582" spans="1:40" s="2" customFormat="1" ht="350.1" customHeight="1" x14ac:dyDescent="0.2">
      <c r="A582" s="79">
        <f>IF(ISBLANK(D582),"",COUNTA($D$2:D582))</f>
        <v>456</v>
      </c>
      <c r="B582" s="80">
        <f t="shared" si="186"/>
        <v>581</v>
      </c>
      <c r="C582" s="87"/>
      <c r="D582" s="87" t="s">
        <v>829</v>
      </c>
      <c r="E582" s="87" t="s">
        <v>21</v>
      </c>
      <c r="F582" s="105" t="s">
        <v>640</v>
      </c>
      <c r="G582" s="105" t="s">
        <v>88</v>
      </c>
      <c r="H582" s="105" t="s">
        <v>387</v>
      </c>
      <c r="I582" s="105" t="s">
        <v>388</v>
      </c>
      <c r="J582" s="87" t="s">
        <v>389</v>
      </c>
      <c r="K582" s="87">
        <v>3</v>
      </c>
      <c r="L582" s="120">
        <v>43040</v>
      </c>
      <c r="M582" s="120">
        <v>43403</v>
      </c>
      <c r="N582" s="85">
        <f t="shared" si="187"/>
        <v>51.857142857142854</v>
      </c>
      <c r="O582" s="87" t="s">
        <v>1691</v>
      </c>
      <c r="P582" s="87">
        <v>3</v>
      </c>
      <c r="Q582" s="108">
        <f t="shared" si="193"/>
        <v>100</v>
      </c>
      <c r="R582" s="90">
        <f t="shared" si="194"/>
        <v>51.857142857142854</v>
      </c>
      <c r="S582" s="90">
        <f t="shared" si="195"/>
        <v>51.857142857142854</v>
      </c>
      <c r="T582" s="90">
        <f t="shared" si="196"/>
        <v>51.857142857142854</v>
      </c>
      <c r="U582" s="87"/>
      <c r="V582" s="91" t="str">
        <f t="shared" si="197"/>
        <v>CUMPLIDA</v>
      </c>
      <c r="W582" s="91" t="str">
        <f t="shared" si="198"/>
        <v>CUMPLIDO</v>
      </c>
      <c r="X582" s="141" t="s">
        <v>147</v>
      </c>
      <c r="Y582" s="79" t="str">
        <f t="shared" si="188"/>
        <v>H140R14</v>
      </c>
      <c r="Z582" s="92">
        <f t="shared" si="199"/>
        <v>1</v>
      </c>
      <c r="AA582" s="92" t="str">
        <f t="shared" si="189"/>
        <v>H140R14 - 1</v>
      </c>
      <c r="AB582" s="76">
        <f t="shared" si="201"/>
        <v>5</v>
      </c>
      <c r="AC582" s="76">
        <f t="shared" si="202"/>
        <v>5</v>
      </c>
      <c r="AD582" s="76" t="str">
        <f t="shared" si="200"/>
        <v>H140R14.</v>
      </c>
      <c r="AE582" s="76" t="str">
        <f t="shared" si="203"/>
        <v>H140R14</v>
      </c>
      <c r="AF582" s="144"/>
      <c r="AG582" s="144"/>
    </row>
    <row r="583" spans="1:40" s="2" customFormat="1" ht="350.1" customHeight="1" x14ac:dyDescent="0.2">
      <c r="A583" s="79">
        <f>IF(ISBLANK(D583),"",COUNTA($D$2:D583))</f>
        <v>457</v>
      </c>
      <c r="B583" s="80">
        <f t="shared" si="186"/>
        <v>582</v>
      </c>
      <c r="C583" s="87"/>
      <c r="D583" s="87" t="s">
        <v>829</v>
      </c>
      <c r="E583" s="87" t="s">
        <v>89</v>
      </c>
      <c r="F583" s="105" t="s">
        <v>1015</v>
      </c>
      <c r="G583" s="105" t="s">
        <v>90</v>
      </c>
      <c r="H583" s="105" t="s">
        <v>1675</v>
      </c>
      <c r="I583" s="105" t="s">
        <v>1676</v>
      </c>
      <c r="J583" s="87" t="s">
        <v>1677</v>
      </c>
      <c r="K583" s="87">
        <v>1</v>
      </c>
      <c r="L583" s="120">
        <v>44407</v>
      </c>
      <c r="M583" s="120">
        <v>44561</v>
      </c>
      <c r="N583" s="85">
        <f t="shared" si="187"/>
        <v>22</v>
      </c>
      <c r="O583" s="87" t="s">
        <v>1692</v>
      </c>
      <c r="P583" s="87">
        <v>0</v>
      </c>
      <c r="Q583" s="108">
        <f t="shared" si="193"/>
        <v>0</v>
      </c>
      <c r="R583" s="90">
        <f t="shared" si="194"/>
        <v>0</v>
      </c>
      <c r="S583" s="90">
        <f t="shared" si="195"/>
        <v>0</v>
      </c>
      <c r="T583" s="90">
        <f t="shared" si="196"/>
        <v>22</v>
      </c>
      <c r="U583" s="87"/>
      <c r="V583" s="91" t="str">
        <f t="shared" si="197"/>
        <v>VENCIDA</v>
      </c>
      <c r="W583" s="91" t="str">
        <f t="shared" si="198"/>
        <v>VENCIDO</v>
      </c>
      <c r="X583" s="141" t="s">
        <v>147</v>
      </c>
      <c r="Y583" s="79" t="str">
        <f t="shared" si="188"/>
        <v>H146R14</v>
      </c>
      <c r="Z583" s="92">
        <f t="shared" si="199"/>
        <v>1</v>
      </c>
      <c r="AA583" s="92" t="str">
        <f t="shared" si="189"/>
        <v>H146R14 - 1</v>
      </c>
      <c r="AB583" s="76">
        <f t="shared" si="201"/>
        <v>1</v>
      </c>
      <c r="AC583" s="76">
        <f t="shared" si="202"/>
        <v>1</v>
      </c>
      <c r="AD583" s="76" t="str">
        <f t="shared" si="200"/>
        <v>H146R14.</v>
      </c>
      <c r="AE583" s="76" t="str">
        <f t="shared" si="203"/>
        <v>H146R14</v>
      </c>
      <c r="AF583" s="144"/>
      <c r="AG583" s="144"/>
    </row>
    <row r="584" spans="1:40" s="2" customFormat="1" ht="350.1" customHeight="1" x14ac:dyDescent="0.2">
      <c r="A584" s="79">
        <f>IF(ISBLANK(D584),"",COUNTA($D$2:D584))</f>
        <v>458</v>
      </c>
      <c r="B584" s="80">
        <f t="shared" si="186"/>
        <v>583</v>
      </c>
      <c r="C584" s="87"/>
      <c r="D584" s="87" t="s">
        <v>829</v>
      </c>
      <c r="E584" s="87" t="s">
        <v>19</v>
      </c>
      <c r="F584" s="105" t="s">
        <v>1016</v>
      </c>
      <c r="G584" s="105" t="s">
        <v>91</v>
      </c>
      <c r="H584" s="105" t="s">
        <v>546</v>
      </c>
      <c r="I584" s="105" t="s">
        <v>547</v>
      </c>
      <c r="J584" s="92" t="s">
        <v>8</v>
      </c>
      <c r="K584" s="92">
        <v>1</v>
      </c>
      <c r="L584" s="148">
        <v>43040</v>
      </c>
      <c r="M584" s="148">
        <v>43189</v>
      </c>
      <c r="N584" s="85">
        <f t="shared" ref="N584:N585" si="204">(+M584-L584)/7</f>
        <v>21.285714285714285</v>
      </c>
      <c r="O584" s="92" t="s">
        <v>1700</v>
      </c>
      <c r="P584" s="87">
        <v>1</v>
      </c>
      <c r="Q584" s="108">
        <f t="shared" si="193"/>
        <v>100</v>
      </c>
      <c r="R584" s="90">
        <f t="shared" si="194"/>
        <v>21.285714285714285</v>
      </c>
      <c r="S584" s="90">
        <f t="shared" si="195"/>
        <v>21.285714285714285</v>
      </c>
      <c r="T584" s="90">
        <f t="shared" si="196"/>
        <v>21.285714285714285</v>
      </c>
      <c r="U584" s="87" t="s">
        <v>1527</v>
      </c>
      <c r="V584" s="91" t="str">
        <f t="shared" si="197"/>
        <v>CUMPLIDA</v>
      </c>
      <c r="W584" s="91" t="str">
        <f t="shared" si="198"/>
        <v>CUMPLIDO</v>
      </c>
      <c r="X584" s="141" t="s">
        <v>147</v>
      </c>
      <c r="Y584" s="79" t="str">
        <f t="shared" si="188"/>
        <v>H157R14</v>
      </c>
      <c r="Z584" s="92">
        <f t="shared" si="199"/>
        <v>1</v>
      </c>
      <c r="AA584" s="92" t="str">
        <f t="shared" si="189"/>
        <v>H157R14 - 1</v>
      </c>
      <c r="AB584" s="76">
        <f t="shared" si="201"/>
        <v>5</v>
      </c>
      <c r="AC584" s="76">
        <f t="shared" si="202"/>
        <v>5</v>
      </c>
      <c r="AD584" s="76" t="str">
        <f t="shared" si="200"/>
        <v>H157R14.</v>
      </c>
      <c r="AE584" s="76" t="str">
        <f t="shared" si="203"/>
        <v>H157R14</v>
      </c>
      <c r="AF584" s="144"/>
      <c r="AG584" s="144"/>
    </row>
    <row r="585" spans="1:40" s="2" customFormat="1" ht="350.1" customHeight="1" x14ac:dyDescent="0.2">
      <c r="A585" s="79">
        <f>IF(ISBLANK(D585),"",COUNTA($D$2:D585))</f>
        <v>459</v>
      </c>
      <c r="B585" s="80">
        <f t="shared" si="186"/>
        <v>584</v>
      </c>
      <c r="C585" s="87"/>
      <c r="D585" s="87" t="s">
        <v>711</v>
      </c>
      <c r="E585" s="87" t="s">
        <v>92</v>
      </c>
      <c r="F585" s="105" t="s">
        <v>346</v>
      </c>
      <c r="G585" s="105" t="s">
        <v>93</v>
      </c>
      <c r="H585" s="105" t="s">
        <v>344</v>
      </c>
      <c r="I585" s="105" t="s">
        <v>345</v>
      </c>
      <c r="J585" s="87" t="s">
        <v>336</v>
      </c>
      <c r="K585" s="87">
        <v>1</v>
      </c>
      <c r="L585" s="120">
        <v>43070</v>
      </c>
      <c r="M585" s="120">
        <v>43100</v>
      </c>
      <c r="N585" s="85">
        <f t="shared" si="204"/>
        <v>4.2857142857142856</v>
      </c>
      <c r="O585" s="87" t="s">
        <v>331</v>
      </c>
      <c r="P585" s="87">
        <v>1</v>
      </c>
      <c r="Q585" s="108">
        <f t="shared" si="193"/>
        <v>100</v>
      </c>
      <c r="R585" s="90">
        <f t="shared" si="194"/>
        <v>4.2857142857142856</v>
      </c>
      <c r="S585" s="90">
        <f t="shared" si="195"/>
        <v>4.2857142857142856</v>
      </c>
      <c r="T585" s="90">
        <f t="shared" si="196"/>
        <v>4.2857142857142856</v>
      </c>
      <c r="U585" s="87" t="s">
        <v>1527</v>
      </c>
      <c r="V585" s="91" t="str">
        <f t="shared" si="197"/>
        <v>CUMPLIDA</v>
      </c>
      <c r="W585" s="91" t="str">
        <f t="shared" si="198"/>
        <v>CUMPLIDO</v>
      </c>
      <c r="X585" s="141" t="s">
        <v>147</v>
      </c>
      <c r="Y585" s="79" t="str">
        <f t="shared" si="188"/>
        <v>H183R14</v>
      </c>
      <c r="Z585" s="92">
        <f t="shared" si="199"/>
        <v>1</v>
      </c>
      <c r="AA585" s="92" t="str">
        <f t="shared" si="189"/>
        <v>H183R14 - 1</v>
      </c>
      <c r="AB585" s="76">
        <f t="shared" si="201"/>
        <v>5</v>
      </c>
      <c r="AC585" s="76">
        <f t="shared" si="202"/>
        <v>5</v>
      </c>
      <c r="AD585" s="76" t="str">
        <f t="shared" si="200"/>
        <v>H183R14.</v>
      </c>
      <c r="AE585" s="76" t="str">
        <f t="shared" si="203"/>
        <v>H183R14</v>
      </c>
      <c r="AF585" s="144"/>
      <c r="AG585" s="144"/>
    </row>
    <row r="586" spans="1:40" ht="12.75" customHeight="1" x14ac:dyDescent="0.2">
      <c r="A586" s="172" t="s">
        <v>0</v>
      </c>
      <c r="B586" s="172"/>
      <c r="C586" s="172"/>
      <c r="D586" s="172"/>
      <c r="E586" s="172"/>
      <c r="F586" s="172"/>
      <c r="G586" s="172"/>
      <c r="H586" s="172"/>
      <c r="I586" s="172"/>
      <c r="J586" s="172"/>
      <c r="K586" s="172"/>
      <c r="L586" s="172"/>
      <c r="M586" s="172"/>
      <c r="N586" s="172"/>
      <c r="O586" s="172"/>
      <c r="P586" s="172"/>
      <c r="Q586" s="172"/>
      <c r="R586" s="153">
        <f>SUM(R2:R585)</f>
        <v>9434.3251135467981</v>
      </c>
      <c r="S586" s="153">
        <f>SUM(S2:S585)</f>
        <v>9396.8965421182256</v>
      </c>
      <c r="T586" s="153">
        <f>SUM(T2:T585)</f>
        <v>12865.999999999958</v>
      </c>
      <c r="U586" s="154"/>
      <c r="V586" s="87"/>
      <c r="W586" s="87"/>
      <c r="X586" s="92"/>
      <c r="Y586" s="92"/>
      <c r="Z586" s="92"/>
      <c r="AA586" s="92"/>
      <c r="AB586" s="76"/>
      <c r="AC586" s="76"/>
      <c r="AD586" s="75"/>
      <c r="AF586" s="155"/>
      <c r="AG586" s="155"/>
      <c r="AH586"/>
      <c r="AI586"/>
      <c r="AJ586"/>
      <c r="AK586"/>
      <c r="AL586"/>
      <c r="AM586"/>
      <c r="AN586"/>
    </row>
    <row r="587" spans="1:40" ht="12.75" customHeight="1" x14ac:dyDescent="0.2">
      <c r="A587" s="173"/>
      <c r="B587" s="174"/>
      <c r="C587" s="174"/>
      <c r="D587" s="174"/>
      <c r="E587" s="175"/>
      <c r="F587" s="175"/>
      <c r="G587" s="175"/>
      <c r="H587" s="175"/>
      <c r="I587" s="175"/>
      <c r="J587" s="175"/>
      <c r="K587" s="175"/>
      <c r="L587" s="175"/>
      <c r="M587" s="175"/>
      <c r="N587" s="175"/>
      <c r="O587" s="175"/>
      <c r="P587" s="175"/>
      <c r="Q587" s="22"/>
      <c r="R587" s="23"/>
      <c r="S587" s="23"/>
      <c r="T587" s="23"/>
      <c r="U587" s="23"/>
      <c r="AB587" s="76"/>
      <c r="AC587" s="76"/>
      <c r="AD587" s="75"/>
    </row>
    <row r="588" spans="1:40" x14ac:dyDescent="0.2">
      <c r="A588" s="34"/>
      <c r="B588" s="44"/>
      <c r="C588" s="44"/>
      <c r="D588" s="44"/>
      <c r="E588" s="40"/>
      <c r="F588" s="1"/>
      <c r="G588" s="2"/>
      <c r="H588" s="2"/>
      <c r="I588" s="17"/>
      <c r="J588" s="14"/>
      <c r="K588" s="4"/>
      <c r="L588" s="5"/>
      <c r="M588" s="5"/>
      <c r="N588" s="2"/>
      <c r="O588" s="6"/>
      <c r="P588" s="2"/>
      <c r="Q588" s="22"/>
      <c r="R588" s="23"/>
      <c r="S588" s="23"/>
      <c r="T588" s="23"/>
      <c r="U588" s="23"/>
      <c r="AB588" s="76"/>
      <c r="AC588" s="76"/>
      <c r="AD588" s="76"/>
    </row>
    <row r="589" spans="1:40" x14ac:dyDescent="0.2">
      <c r="A589" s="34"/>
      <c r="B589" s="44"/>
      <c r="C589" s="44"/>
      <c r="D589" s="44"/>
      <c r="E589" s="40"/>
      <c r="F589" s="1"/>
      <c r="G589" s="2"/>
      <c r="H589" s="2"/>
      <c r="I589" s="17"/>
      <c r="J589" s="14"/>
      <c r="K589" s="187" t="s">
        <v>34</v>
      </c>
      <c r="L589" s="187"/>
      <c r="M589" s="187"/>
      <c r="N589" s="2"/>
      <c r="O589" s="6"/>
      <c r="P589" s="2"/>
      <c r="Q589" s="22"/>
      <c r="R589" s="23"/>
      <c r="S589" s="23"/>
      <c r="T589" s="23"/>
      <c r="U589" s="23"/>
      <c r="AB589" s="78"/>
      <c r="AC589" s="78"/>
      <c r="AD589" s="78"/>
    </row>
    <row r="590" spans="1:40" x14ac:dyDescent="0.2">
      <c r="A590" s="34"/>
      <c r="B590" s="44"/>
      <c r="C590" s="44"/>
      <c r="D590" s="44"/>
      <c r="E590" s="40"/>
      <c r="F590" s="1"/>
      <c r="G590" s="2"/>
      <c r="H590" s="2"/>
      <c r="I590" s="17"/>
      <c r="J590" s="14"/>
      <c r="K590" s="186" t="s">
        <v>2506</v>
      </c>
      <c r="L590" s="186"/>
      <c r="M590" s="186"/>
      <c r="N590" s="2"/>
      <c r="O590" s="6"/>
      <c r="P590" s="2"/>
      <c r="Q590" s="22"/>
      <c r="R590" s="23"/>
      <c r="S590" s="23"/>
      <c r="T590" s="23"/>
      <c r="U590" s="23"/>
      <c r="AB590" s="76"/>
      <c r="AC590" s="76"/>
      <c r="AD590" s="76"/>
    </row>
    <row r="591" spans="1:40" x14ac:dyDescent="0.2">
      <c r="A591" s="34"/>
      <c r="B591" s="44"/>
      <c r="C591" s="44"/>
      <c r="D591" s="44"/>
      <c r="E591" s="40"/>
      <c r="F591" s="1"/>
      <c r="G591" s="2"/>
      <c r="H591" s="2"/>
      <c r="I591" s="17"/>
      <c r="J591" s="14"/>
      <c r="K591" s="186" t="s">
        <v>2507</v>
      </c>
      <c r="L591" s="186"/>
      <c r="M591" s="186"/>
      <c r="N591" s="2"/>
      <c r="O591" s="6"/>
      <c r="P591" s="2"/>
      <c r="Q591" s="22"/>
      <c r="R591" s="23"/>
      <c r="S591" s="23"/>
      <c r="T591" s="23"/>
      <c r="U591" s="23"/>
      <c r="AB591" s="76"/>
      <c r="AC591" s="76"/>
      <c r="AD591" s="76"/>
    </row>
    <row r="592" spans="1:40" x14ac:dyDescent="0.2">
      <c r="A592" s="34"/>
      <c r="B592" s="44"/>
      <c r="C592" s="44"/>
      <c r="D592" s="44"/>
      <c r="E592" s="40"/>
      <c r="F592" s="1"/>
      <c r="G592" s="2"/>
      <c r="H592" s="2"/>
      <c r="I592" s="17"/>
      <c r="J592" s="14"/>
      <c r="K592" s="186" t="s">
        <v>2508</v>
      </c>
      <c r="L592" s="186"/>
      <c r="M592" s="186"/>
      <c r="N592" s="2"/>
      <c r="O592" s="6"/>
      <c r="P592" s="2"/>
      <c r="Q592" s="22"/>
      <c r="R592" s="23"/>
      <c r="S592" s="23"/>
      <c r="T592" s="23"/>
      <c r="U592" s="23"/>
      <c r="AB592" s="76"/>
      <c r="AC592" s="76"/>
      <c r="AD592" s="76"/>
    </row>
    <row r="593" spans="1:32" ht="13.5" thickBot="1" x14ac:dyDescent="0.25">
      <c r="A593" s="34"/>
      <c r="B593" s="44"/>
      <c r="C593" s="44"/>
      <c r="D593" s="44"/>
      <c r="E593" s="40"/>
      <c r="F593" s="1"/>
      <c r="G593" s="2"/>
      <c r="H593" s="2"/>
      <c r="I593" s="17"/>
      <c r="J593" s="14"/>
      <c r="K593" s="2"/>
      <c r="L593" s="3"/>
      <c r="M593" s="3"/>
      <c r="N593" s="2"/>
      <c r="O593" s="6"/>
      <c r="P593" s="2"/>
      <c r="Q593" s="22"/>
      <c r="R593" s="23"/>
      <c r="S593" s="23"/>
      <c r="T593" s="23"/>
      <c r="U593" s="23"/>
      <c r="AA593" s="65"/>
      <c r="AB593" s="76"/>
      <c r="AC593" s="76"/>
      <c r="AD593" s="76"/>
    </row>
    <row r="594" spans="1:32" ht="13.5" thickBot="1" x14ac:dyDescent="0.25">
      <c r="A594" s="35"/>
      <c r="B594" s="45"/>
      <c r="C594" s="45"/>
      <c r="D594" s="45"/>
      <c r="E594" s="53"/>
      <c r="F594" s="8"/>
      <c r="G594" s="7"/>
      <c r="H594" s="7"/>
      <c r="I594" s="17"/>
      <c r="J594" s="14"/>
      <c r="K594" s="2"/>
      <c r="L594" s="3"/>
      <c r="M594" s="3"/>
      <c r="N594" s="2"/>
      <c r="O594" s="6"/>
      <c r="P594" s="2"/>
      <c r="Q594" s="22"/>
      <c r="R594" s="23"/>
      <c r="S594" s="23"/>
      <c r="T594" s="23"/>
      <c r="U594" s="23"/>
      <c r="Y594" s="26"/>
      <c r="Z594" s="27"/>
      <c r="AA594" s="28"/>
      <c r="AB594" s="76"/>
      <c r="AC594" s="76"/>
      <c r="AD594" s="76"/>
    </row>
    <row r="595" spans="1:32" ht="13.5" thickBot="1" x14ac:dyDescent="0.25">
      <c r="A595" s="184" t="s">
        <v>35</v>
      </c>
      <c r="B595" s="185"/>
      <c r="C595" s="185"/>
      <c r="D595" s="185"/>
      <c r="E595" s="185"/>
      <c r="F595" s="185"/>
      <c r="G595" s="185"/>
      <c r="H595" s="9"/>
      <c r="I595" s="20"/>
      <c r="J595" s="21"/>
      <c r="K595" s="21"/>
      <c r="L595" s="21"/>
      <c r="M595" s="21"/>
      <c r="N595" s="21"/>
      <c r="O595" s="21"/>
      <c r="P595" s="21"/>
      <c r="Q595" s="29"/>
      <c r="R595" s="29"/>
      <c r="S595" s="29"/>
      <c r="T595" s="29"/>
      <c r="U595" s="29"/>
      <c r="V595" s="29"/>
      <c r="W595" s="29"/>
      <c r="X595" s="30"/>
      <c r="Y595" s="164" t="s">
        <v>752</v>
      </c>
      <c r="Z595" s="165"/>
      <c r="AA595" s="166"/>
      <c r="AB595" s="78"/>
      <c r="AC595" s="78"/>
      <c r="AD595" s="78"/>
      <c r="AF595" s="42"/>
    </row>
    <row r="596" spans="1:32" ht="13.5" thickBot="1" x14ac:dyDescent="0.25">
      <c r="A596" s="181"/>
      <c r="B596" s="182"/>
      <c r="C596" s="182"/>
      <c r="D596" s="182"/>
      <c r="E596" s="182"/>
      <c r="F596" s="182"/>
      <c r="G596" s="182"/>
      <c r="H596" s="2"/>
      <c r="I596" s="183"/>
      <c r="J596" s="183"/>
      <c r="K596" s="183"/>
      <c r="L596" s="183"/>
      <c r="M596" s="183"/>
      <c r="N596" s="183"/>
      <c r="O596" s="183"/>
      <c r="P596" s="183"/>
      <c r="Q596" s="183"/>
      <c r="R596" s="183"/>
      <c r="S596" s="183"/>
      <c r="T596" s="183"/>
      <c r="U596" s="183"/>
      <c r="X596" s="31"/>
      <c r="Y596" s="167"/>
      <c r="Z596" s="168"/>
      <c r="AA596" s="169"/>
    </row>
    <row r="597" spans="1:32" ht="22.5" customHeight="1" thickBot="1" x14ac:dyDescent="0.25">
      <c r="A597" s="176"/>
      <c r="B597" s="177"/>
      <c r="C597" s="177"/>
      <c r="D597" s="177"/>
      <c r="E597" s="178"/>
      <c r="F597" s="179" t="s">
        <v>36</v>
      </c>
      <c r="G597" s="180"/>
      <c r="H597" s="2"/>
      <c r="I597" s="158"/>
      <c r="J597" s="159"/>
      <c r="K597" s="159"/>
      <c r="L597" s="159"/>
      <c r="M597" s="159"/>
      <c r="N597" s="159"/>
      <c r="O597" s="159"/>
      <c r="P597" s="159"/>
      <c r="Q597" s="159"/>
      <c r="R597" s="159"/>
      <c r="S597" s="159"/>
      <c r="T597" s="159"/>
      <c r="U597" s="159"/>
      <c r="V597" s="159"/>
      <c r="W597" s="160"/>
      <c r="Y597" s="170" t="s">
        <v>1</v>
      </c>
      <c r="Z597" s="171"/>
      <c r="AA597" s="66">
        <f>+T586</f>
        <v>12865.999999999958</v>
      </c>
    </row>
    <row r="598" spans="1:32" ht="22.5" customHeight="1" thickBot="1" x14ac:dyDescent="0.25">
      <c r="A598" s="176"/>
      <c r="B598" s="177"/>
      <c r="C598" s="177"/>
      <c r="D598" s="177"/>
      <c r="E598" s="178"/>
      <c r="F598" s="179" t="s">
        <v>178</v>
      </c>
      <c r="G598" s="180"/>
      <c r="H598" s="2"/>
      <c r="I598" s="158"/>
      <c r="J598" s="159"/>
      <c r="K598" s="159"/>
      <c r="L598" s="159"/>
      <c r="M598" s="159"/>
      <c r="N598" s="159"/>
      <c r="O598" s="159"/>
      <c r="P598" s="159"/>
      <c r="Q598" s="159"/>
      <c r="R598" s="159"/>
      <c r="S598" s="159"/>
      <c r="T598" s="159"/>
      <c r="U598" s="159"/>
      <c r="V598" s="159"/>
      <c r="W598" s="160"/>
      <c r="Y598" s="162" t="s">
        <v>2</v>
      </c>
      <c r="Z598" s="162"/>
      <c r="AA598" s="66">
        <f>SUM(N2:N585)</f>
        <v>13540.142857142811</v>
      </c>
    </row>
    <row r="599" spans="1:32" ht="22.5" customHeight="1" thickBot="1" x14ac:dyDescent="0.25">
      <c r="A599" s="176"/>
      <c r="B599" s="177"/>
      <c r="C599" s="177"/>
      <c r="D599" s="177"/>
      <c r="E599" s="178"/>
      <c r="F599" s="179" t="s">
        <v>37</v>
      </c>
      <c r="G599" s="180"/>
      <c r="H599" s="2"/>
      <c r="I599" s="158"/>
      <c r="J599" s="159"/>
      <c r="K599" s="159"/>
      <c r="L599" s="159"/>
      <c r="M599" s="159"/>
      <c r="N599" s="159"/>
      <c r="O599" s="159"/>
      <c r="P599" s="159"/>
      <c r="Q599" s="159"/>
      <c r="R599" s="159"/>
      <c r="S599" s="159"/>
      <c r="T599" s="159"/>
      <c r="U599" s="159"/>
      <c r="V599" s="159"/>
      <c r="W599" s="160"/>
      <c r="Y599" s="162" t="s">
        <v>4</v>
      </c>
      <c r="Z599" s="162"/>
      <c r="AA599" s="67">
        <f>IF(S586=0,0,+S586/AA597)</f>
        <v>0.7303665896252336</v>
      </c>
    </row>
    <row r="600" spans="1:32" ht="22.5" customHeight="1" thickBot="1" x14ac:dyDescent="0.25">
      <c r="A600" s="36"/>
      <c r="B600" s="44"/>
      <c r="C600" s="44"/>
      <c r="D600" s="44"/>
      <c r="E600" s="40"/>
      <c r="F600" s="1"/>
      <c r="G600" s="2"/>
      <c r="H600" s="2"/>
      <c r="I600" s="158"/>
      <c r="J600" s="159"/>
      <c r="K600" s="159"/>
      <c r="L600" s="159"/>
      <c r="M600" s="159"/>
      <c r="N600" s="159"/>
      <c r="O600" s="159"/>
      <c r="P600" s="159"/>
      <c r="Q600" s="159"/>
      <c r="R600" s="159"/>
      <c r="S600" s="159"/>
      <c r="T600" s="159"/>
      <c r="U600" s="159"/>
      <c r="V600" s="159"/>
      <c r="W600" s="160"/>
      <c r="Y600" s="162" t="s">
        <v>3</v>
      </c>
      <c r="Z600" s="162"/>
      <c r="AA600" s="68">
        <f>IF(R586=0,0,+R586/AA598)</f>
        <v>0.69676702920234868</v>
      </c>
      <c r="AB600" s="76"/>
      <c r="AC600" s="76"/>
      <c r="AD600" s="76"/>
    </row>
    <row r="601" spans="1:32" ht="22.5" customHeight="1" thickBot="1" x14ac:dyDescent="0.25">
      <c r="A601" s="36"/>
      <c r="B601" s="44"/>
      <c r="C601" s="44"/>
      <c r="D601" s="44"/>
      <c r="E601" s="40"/>
      <c r="F601" s="1"/>
      <c r="G601" s="2"/>
      <c r="H601" s="2"/>
      <c r="I601" s="38"/>
      <c r="J601" s="38"/>
      <c r="K601" s="38"/>
      <c r="L601" s="38"/>
      <c r="M601" s="38"/>
      <c r="N601" s="38"/>
      <c r="O601" s="38"/>
      <c r="P601" s="38"/>
      <c r="Q601" s="38"/>
      <c r="R601" s="38"/>
      <c r="S601" s="38"/>
      <c r="T601" s="38"/>
      <c r="U601" s="38"/>
      <c r="V601" s="38"/>
      <c r="W601" s="38"/>
      <c r="Y601" s="39"/>
      <c r="Z601" s="39"/>
      <c r="AA601" s="69"/>
      <c r="AB601" s="76"/>
      <c r="AC601" s="76"/>
      <c r="AD601" s="76"/>
    </row>
    <row r="602" spans="1:32" ht="22.5" customHeight="1" thickBot="1" x14ac:dyDescent="0.25">
      <c r="A602" s="36"/>
      <c r="B602" s="44"/>
      <c r="C602" s="44"/>
      <c r="D602" s="44"/>
      <c r="E602" s="40"/>
      <c r="F602" s="1"/>
      <c r="G602" s="2"/>
      <c r="H602" s="2"/>
      <c r="I602" s="38"/>
      <c r="J602" s="38"/>
      <c r="K602" s="38"/>
      <c r="L602" s="38"/>
      <c r="M602" s="38"/>
      <c r="N602" s="38"/>
      <c r="O602" s="38"/>
      <c r="P602" s="38"/>
      <c r="Q602" s="38"/>
      <c r="R602" s="38"/>
      <c r="S602" s="38"/>
      <c r="T602" s="38"/>
      <c r="U602" s="38"/>
      <c r="V602" s="38"/>
      <c r="W602" s="38"/>
      <c r="Y602" s="161" t="s">
        <v>2509</v>
      </c>
      <c r="Z602" s="161"/>
      <c r="AA602" s="161"/>
      <c r="AB602" s="76"/>
      <c r="AC602" s="76"/>
      <c r="AD602" s="76"/>
    </row>
    <row r="603" spans="1:32" ht="22.5" customHeight="1" thickBot="1" x14ac:dyDescent="0.25">
      <c r="A603" s="36"/>
      <c r="B603" s="44"/>
      <c r="C603" s="44"/>
      <c r="D603" s="44"/>
      <c r="E603" s="40"/>
      <c r="F603" s="1"/>
      <c r="G603" s="2"/>
      <c r="H603" s="2"/>
      <c r="I603" s="38"/>
      <c r="J603" s="38"/>
      <c r="K603" s="38"/>
      <c r="L603" s="38"/>
      <c r="M603" s="38"/>
      <c r="N603" s="38"/>
      <c r="O603" s="38"/>
      <c r="P603" s="38"/>
      <c r="Q603" s="38"/>
      <c r="R603" s="38"/>
      <c r="S603" s="38"/>
      <c r="T603" s="38"/>
      <c r="U603" s="38"/>
      <c r="V603" s="38"/>
      <c r="W603" s="38"/>
      <c r="Y603" s="161"/>
      <c r="Z603" s="161"/>
      <c r="AA603" s="161"/>
      <c r="AB603" s="76"/>
      <c r="AC603" s="76"/>
      <c r="AD603" s="76"/>
    </row>
    <row r="604" spans="1:32" ht="22.5" customHeight="1" thickBot="1" x14ac:dyDescent="0.25">
      <c r="A604" s="36"/>
      <c r="B604" s="44"/>
      <c r="C604" s="44"/>
      <c r="D604" s="44"/>
      <c r="E604" s="40"/>
      <c r="F604" s="1"/>
      <c r="G604" s="2"/>
      <c r="H604" s="2"/>
      <c r="I604" s="38"/>
      <c r="J604" s="38"/>
      <c r="K604" s="38"/>
      <c r="L604" s="38"/>
      <c r="M604" s="38"/>
      <c r="N604" s="38"/>
      <c r="O604" s="38"/>
      <c r="P604" s="38"/>
      <c r="Q604" s="38"/>
      <c r="R604" s="38"/>
      <c r="S604" s="38"/>
      <c r="T604" s="38"/>
      <c r="U604" s="38"/>
      <c r="V604" s="38"/>
      <c r="W604" s="38"/>
      <c r="Y604" s="162" t="s">
        <v>1</v>
      </c>
      <c r="Z604" s="162"/>
      <c r="AA604" s="66">
        <f>SUM(T2:T9)</f>
        <v>0</v>
      </c>
      <c r="AB604" s="76"/>
      <c r="AC604" s="76"/>
      <c r="AD604" s="76"/>
    </row>
    <row r="605" spans="1:32" ht="22.5" customHeight="1" thickBot="1" x14ac:dyDescent="0.25">
      <c r="A605" s="36"/>
      <c r="B605" s="44"/>
      <c r="C605" s="44"/>
      <c r="D605" s="44"/>
      <c r="E605" s="40"/>
      <c r="F605" s="1"/>
      <c r="G605" s="2"/>
      <c r="H605" s="2"/>
      <c r="I605" s="38"/>
      <c r="J605" s="38"/>
      <c r="K605" s="38"/>
      <c r="L605" s="38"/>
      <c r="M605" s="38"/>
      <c r="N605" s="38"/>
      <c r="O605" s="38"/>
      <c r="P605" s="38"/>
      <c r="Q605" s="38"/>
      <c r="R605" s="38"/>
      <c r="S605" s="38"/>
      <c r="T605" s="38"/>
      <c r="U605" s="38"/>
      <c r="V605" s="38"/>
      <c r="W605" s="38"/>
      <c r="Y605" s="162" t="s">
        <v>2</v>
      </c>
      <c r="Z605" s="162"/>
      <c r="AA605" s="66">
        <f>SUM(N2:N9)</f>
        <v>283.42857142857144</v>
      </c>
      <c r="AB605" s="76"/>
      <c r="AC605" s="76"/>
      <c r="AD605" s="76"/>
    </row>
    <row r="606" spans="1:32" ht="22.5" customHeight="1" thickBot="1" x14ac:dyDescent="0.25">
      <c r="A606" s="36"/>
      <c r="B606" s="44"/>
      <c r="C606" s="44"/>
      <c r="D606" s="44"/>
      <c r="E606" s="40"/>
      <c r="F606" s="1"/>
      <c r="G606" s="2"/>
      <c r="H606" s="2"/>
      <c r="I606" s="38"/>
      <c r="J606" s="38"/>
      <c r="K606" s="38"/>
      <c r="L606" s="38"/>
      <c r="M606" s="38"/>
      <c r="N606" s="38"/>
      <c r="O606" s="38"/>
      <c r="P606" s="38"/>
      <c r="Q606" s="38"/>
      <c r="R606" s="38"/>
      <c r="S606" s="38"/>
      <c r="T606" s="38"/>
      <c r="U606" s="38"/>
      <c r="V606" s="38"/>
      <c r="W606" s="38"/>
      <c r="Y606" s="162" t="s">
        <v>4</v>
      </c>
      <c r="Z606" s="162"/>
      <c r="AA606" s="70">
        <f>IF(SUM(S2:S9)=0,0,+(SUM(S2:S9)/AA604))</f>
        <v>0</v>
      </c>
      <c r="AB606" s="76"/>
      <c r="AC606" s="76"/>
      <c r="AD606" s="76"/>
    </row>
    <row r="607" spans="1:32" ht="22.5" hidden="1" customHeight="1" thickBot="1" x14ac:dyDescent="0.25">
      <c r="A607" s="36"/>
      <c r="B607" s="44"/>
      <c r="C607" s="44"/>
      <c r="D607" s="44"/>
      <c r="E607" s="40"/>
      <c r="F607" s="1"/>
      <c r="G607" s="2"/>
      <c r="H607" s="2"/>
      <c r="I607" s="38"/>
      <c r="J607" s="38"/>
      <c r="K607" s="38"/>
      <c r="L607" s="38"/>
      <c r="M607" s="38"/>
      <c r="N607" s="38"/>
      <c r="O607" s="38"/>
      <c r="P607" s="38"/>
      <c r="Q607" s="38"/>
      <c r="R607" s="38"/>
      <c r="S607" s="38"/>
      <c r="T607" s="38"/>
      <c r="U607" s="38"/>
      <c r="V607" s="38"/>
      <c r="W607" s="38"/>
      <c r="Y607" s="162" t="s">
        <v>3</v>
      </c>
      <c r="Z607" s="162"/>
      <c r="AA607" s="71">
        <f>IF(SUM(R2:R9)=0,0,+(SUM(R2:R9)/AA605))</f>
        <v>4.0322580645161289E-2</v>
      </c>
      <c r="AB607" s="76"/>
      <c r="AC607" s="76"/>
      <c r="AD607" s="76"/>
    </row>
    <row r="608" spans="1:32" ht="22.5" hidden="1" customHeight="1" thickBot="1" x14ac:dyDescent="0.25">
      <c r="A608" s="36"/>
      <c r="B608" s="44"/>
      <c r="C608" s="44"/>
      <c r="D608" s="44"/>
      <c r="E608" s="40"/>
      <c r="F608" s="1"/>
      <c r="G608" s="2"/>
      <c r="H608" s="2"/>
      <c r="I608" s="38"/>
      <c r="J608" s="38"/>
      <c r="K608" s="38"/>
      <c r="L608" s="38"/>
      <c r="M608" s="38"/>
      <c r="N608" s="38"/>
      <c r="O608" s="38"/>
      <c r="P608" s="38"/>
      <c r="Q608" s="38"/>
      <c r="R608" s="38"/>
      <c r="S608" s="38"/>
      <c r="T608" s="38"/>
      <c r="U608" s="38"/>
      <c r="V608" s="38"/>
      <c r="W608" s="38"/>
      <c r="Y608" s="39"/>
      <c r="Z608" s="39"/>
      <c r="AA608" s="69"/>
      <c r="AB608" s="76"/>
      <c r="AC608" s="76"/>
      <c r="AD608" s="76"/>
    </row>
    <row r="609" spans="1:30" ht="22.5" hidden="1" customHeight="1" thickBot="1" x14ac:dyDescent="0.25">
      <c r="A609" s="36"/>
      <c r="B609" s="44"/>
      <c r="C609" s="44"/>
      <c r="D609" s="44"/>
      <c r="E609" s="40"/>
      <c r="F609" s="1"/>
      <c r="G609" s="2"/>
      <c r="H609" s="2"/>
      <c r="I609" s="38"/>
      <c r="J609" s="38"/>
      <c r="K609" s="38"/>
      <c r="L609" s="38"/>
      <c r="M609" s="38"/>
      <c r="N609" s="38"/>
      <c r="O609" s="38"/>
      <c r="P609" s="38"/>
      <c r="Q609" s="38"/>
      <c r="R609" s="38"/>
      <c r="S609" s="38"/>
      <c r="T609" s="38"/>
      <c r="U609" s="38"/>
      <c r="V609" s="38"/>
      <c r="W609" s="38"/>
      <c r="Y609" s="161" t="s">
        <v>2471</v>
      </c>
      <c r="Z609" s="161"/>
      <c r="AA609" s="161"/>
      <c r="AB609" s="76"/>
      <c r="AC609" s="76"/>
      <c r="AD609" s="76"/>
    </row>
    <row r="610" spans="1:30" ht="22.5" hidden="1" customHeight="1" thickBot="1" x14ac:dyDescent="0.25">
      <c r="A610" s="36"/>
      <c r="B610" s="44"/>
      <c r="C610" s="44"/>
      <c r="D610" s="44"/>
      <c r="E610" s="40"/>
      <c r="F610" s="1"/>
      <c r="G610" s="2"/>
      <c r="H610" s="2"/>
      <c r="I610" s="38"/>
      <c r="J610" s="38"/>
      <c r="K610" s="38"/>
      <c r="L610" s="38"/>
      <c r="M610" s="38"/>
      <c r="N610" s="38"/>
      <c r="O610" s="38"/>
      <c r="P610" s="38"/>
      <c r="Q610" s="38"/>
      <c r="R610" s="38"/>
      <c r="S610" s="38"/>
      <c r="T610" s="38"/>
      <c r="U610" s="38"/>
      <c r="V610" s="38"/>
      <c r="W610" s="38"/>
      <c r="Y610" s="161"/>
      <c r="Z610" s="161"/>
      <c r="AA610" s="161"/>
      <c r="AB610" s="76"/>
      <c r="AC610" s="76"/>
      <c r="AD610" s="76"/>
    </row>
    <row r="611" spans="1:30" ht="22.5" hidden="1" customHeight="1" thickBot="1" x14ac:dyDescent="0.25">
      <c r="A611" s="36"/>
      <c r="B611" s="44"/>
      <c r="C611" s="44"/>
      <c r="D611" s="44"/>
      <c r="E611" s="40"/>
      <c r="F611" s="1"/>
      <c r="G611" s="2"/>
      <c r="H611" s="2"/>
      <c r="I611" s="38"/>
      <c r="J611" s="38"/>
      <c r="K611" s="38"/>
      <c r="L611" s="38"/>
      <c r="M611" s="38"/>
      <c r="N611" s="38"/>
      <c r="O611" s="38"/>
      <c r="P611" s="38"/>
      <c r="Q611" s="38"/>
      <c r="R611" s="38"/>
      <c r="S611" s="38"/>
      <c r="T611" s="38"/>
      <c r="U611" s="38"/>
      <c r="V611" s="38"/>
      <c r="W611" s="38"/>
      <c r="Y611" s="162" t="s">
        <v>1</v>
      </c>
      <c r="Z611" s="162"/>
      <c r="AA611" s="66">
        <f>SUM(T10:T13)</f>
        <v>46.142857142857139</v>
      </c>
      <c r="AB611" s="76"/>
      <c r="AC611" s="76"/>
      <c r="AD611" s="76"/>
    </row>
    <row r="612" spans="1:30" ht="22.5" hidden="1" customHeight="1" thickBot="1" x14ac:dyDescent="0.25">
      <c r="A612" s="36"/>
      <c r="B612" s="44"/>
      <c r="C612" s="44"/>
      <c r="D612" s="44"/>
      <c r="E612" s="40"/>
      <c r="F612" s="1"/>
      <c r="G612" s="2"/>
      <c r="H612" s="2"/>
      <c r="I612" s="38"/>
      <c r="J612" s="38"/>
      <c r="K612" s="38"/>
      <c r="L612" s="38"/>
      <c r="M612" s="38"/>
      <c r="N612" s="38"/>
      <c r="O612" s="38"/>
      <c r="P612" s="38"/>
      <c r="Q612" s="38"/>
      <c r="R612" s="38"/>
      <c r="S612" s="38"/>
      <c r="T612" s="38"/>
      <c r="U612" s="38"/>
      <c r="V612" s="38"/>
      <c r="W612" s="38"/>
      <c r="Y612" s="162" t="s">
        <v>2</v>
      </c>
      <c r="Z612" s="162"/>
      <c r="AA612" s="66">
        <f>SUM(N10:N13)</f>
        <v>46.142857142857139</v>
      </c>
      <c r="AB612" s="76"/>
      <c r="AC612" s="76"/>
      <c r="AD612" s="76"/>
    </row>
    <row r="613" spans="1:30" ht="22.5" hidden="1" customHeight="1" thickBot="1" x14ac:dyDescent="0.25">
      <c r="A613" s="36"/>
      <c r="B613" s="44"/>
      <c r="C613" s="44"/>
      <c r="D613" s="44"/>
      <c r="E613" s="40"/>
      <c r="F613" s="1"/>
      <c r="G613" s="2"/>
      <c r="H613" s="2"/>
      <c r="I613" s="38"/>
      <c r="J613" s="38"/>
      <c r="K613" s="38"/>
      <c r="L613" s="38"/>
      <c r="M613" s="38"/>
      <c r="N613" s="38"/>
      <c r="O613" s="38"/>
      <c r="P613" s="38"/>
      <c r="Q613" s="38"/>
      <c r="R613" s="38"/>
      <c r="S613" s="38"/>
      <c r="T613" s="38"/>
      <c r="U613" s="38"/>
      <c r="V613" s="38"/>
      <c r="W613" s="38"/>
      <c r="Y613" s="162" t="s">
        <v>4</v>
      </c>
      <c r="Z613" s="162"/>
      <c r="AA613" s="70">
        <f>IF(SUM(S10:S13)=0,0,+(SUM(S10:S13)/AA611))</f>
        <v>0</v>
      </c>
      <c r="AB613" s="76"/>
      <c r="AC613" s="76"/>
      <c r="AD613" s="76"/>
    </row>
    <row r="614" spans="1:30" ht="22.5" hidden="1" customHeight="1" thickBot="1" x14ac:dyDescent="0.25">
      <c r="A614" s="36"/>
      <c r="B614" s="44"/>
      <c r="C614" s="44"/>
      <c r="D614" s="44"/>
      <c r="E614" s="40"/>
      <c r="F614" s="1"/>
      <c r="G614" s="2"/>
      <c r="H614" s="2"/>
      <c r="I614" s="38"/>
      <c r="J614" s="38"/>
      <c r="K614" s="38"/>
      <c r="L614" s="38"/>
      <c r="M614" s="38"/>
      <c r="N614" s="38"/>
      <c r="O614" s="38"/>
      <c r="P614" s="38"/>
      <c r="Q614" s="38"/>
      <c r="R614" s="38"/>
      <c r="S614" s="38"/>
      <c r="T614" s="38"/>
      <c r="U614" s="38"/>
      <c r="V614" s="38"/>
      <c r="W614" s="38"/>
      <c r="Y614" s="162" t="s">
        <v>3</v>
      </c>
      <c r="Z614" s="162"/>
      <c r="AA614" s="71">
        <f>IF(SUM(R10:R13)=0,0,+(SUM(R10:R13)/AA612))</f>
        <v>0</v>
      </c>
      <c r="AB614" s="76"/>
      <c r="AC614" s="76"/>
      <c r="AD614" s="76"/>
    </row>
    <row r="615" spans="1:30" ht="22.5" hidden="1" customHeight="1" thickBot="1" x14ac:dyDescent="0.25">
      <c r="A615" s="36"/>
      <c r="B615" s="44"/>
      <c r="C615" s="44"/>
      <c r="D615" s="44"/>
      <c r="E615" s="40"/>
      <c r="F615" s="1"/>
      <c r="G615" s="2"/>
      <c r="H615" s="2"/>
      <c r="I615" s="38"/>
      <c r="J615" s="38"/>
      <c r="K615" s="38"/>
      <c r="L615" s="38"/>
      <c r="M615" s="38"/>
      <c r="N615" s="38"/>
      <c r="O615" s="38"/>
      <c r="P615" s="38"/>
      <c r="Q615" s="38"/>
      <c r="R615" s="38"/>
      <c r="S615" s="38"/>
      <c r="T615" s="38"/>
      <c r="U615" s="38"/>
      <c r="V615" s="38"/>
      <c r="W615" s="38"/>
      <c r="Y615" s="39"/>
      <c r="Z615" s="39"/>
      <c r="AA615" s="69"/>
      <c r="AB615" s="76"/>
      <c r="AC615" s="76"/>
      <c r="AD615" s="76"/>
    </row>
    <row r="616" spans="1:30" ht="22.5" hidden="1" customHeight="1" thickBot="1" x14ac:dyDescent="0.25">
      <c r="A616" s="36"/>
      <c r="B616" s="44"/>
      <c r="C616" s="44"/>
      <c r="D616" s="44"/>
      <c r="E616" s="40"/>
      <c r="F616" s="1"/>
      <c r="G616" s="2"/>
      <c r="H616" s="2"/>
      <c r="I616" s="38"/>
      <c r="J616" s="38"/>
      <c r="K616" s="38"/>
      <c r="L616" s="38"/>
      <c r="M616" s="38"/>
      <c r="N616" s="38"/>
      <c r="O616" s="38"/>
      <c r="P616" s="38"/>
      <c r="Q616" s="38"/>
      <c r="R616" s="38"/>
      <c r="S616" s="38"/>
      <c r="T616" s="38"/>
      <c r="U616" s="38"/>
      <c r="V616" s="38"/>
      <c r="W616" s="38"/>
      <c r="Y616" s="161" t="s">
        <v>2409</v>
      </c>
      <c r="Z616" s="161"/>
      <c r="AA616" s="161"/>
      <c r="AB616" s="76"/>
      <c r="AC616" s="76"/>
      <c r="AD616" s="76"/>
    </row>
    <row r="617" spans="1:30" ht="22.5" hidden="1" customHeight="1" thickBot="1" x14ac:dyDescent="0.25">
      <c r="A617" s="36"/>
      <c r="B617" s="44"/>
      <c r="C617" s="44"/>
      <c r="D617" s="44"/>
      <c r="E617" s="40"/>
      <c r="F617" s="1"/>
      <c r="G617" s="2"/>
      <c r="H617" s="2"/>
      <c r="I617" s="38"/>
      <c r="J617" s="38"/>
      <c r="K617" s="38"/>
      <c r="L617" s="38"/>
      <c r="M617" s="38"/>
      <c r="N617" s="38"/>
      <c r="O617" s="38"/>
      <c r="P617" s="38"/>
      <c r="Q617" s="38"/>
      <c r="R617" s="38"/>
      <c r="S617" s="38"/>
      <c r="T617" s="38"/>
      <c r="U617" s="38"/>
      <c r="V617" s="38"/>
      <c r="W617" s="38"/>
      <c r="Y617" s="161"/>
      <c r="Z617" s="161"/>
      <c r="AA617" s="161"/>
      <c r="AB617" s="76"/>
      <c r="AC617" s="76"/>
      <c r="AD617" s="76"/>
    </row>
    <row r="618" spans="1:30" ht="22.5" hidden="1" customHeight="1" thickBot="1" x14ac:dyDescent="0.25">
      <c r="A618" s="36"/>
      <c r="B618" s="44"/>
      <c r="C618" s="44"/>
      <c r="D618" s="44"/>
      <c r="E618" s="40"/>
      <c r="F618" s="1"/>
      <c r="G618" s="2"/>
      <c r="H618" s="2"/>
      <c r="I618" s="38"/>
      <c r="J618" s="38"/>
      <c r="K618" s="38"/>
      <c r="L618" s="38"/>
      <c r="M618" s="38"/>
      <c r="N618" s="38"/>
      <c r="O618" s="38"/>
      <c r="P618" s="38"/>
      <c r="Q618" s="38"/>
      <c r="R618" s="38"/>
      <c r="S618" s="38"/>
      <c r="T618" s="38"/>
      <c r="U618" s="38"/>
      <c r="V618" s="38"/>
      <c r="W618" s="38"/>
      <c r="Y618" s="162" t="s">
        <v>1</v>
      </c>
      <c r="Z618" s="162"/>
      <c r="AA618" s="66">
        <f>SUM(T14:T15)</f>
        <v>51.714285714285715</v>
      </c>
      <c r="AB618" s="76"/>
      <c r="AC618" s="76"/>
      <c r="AD618" s="76"/>
    </row>
    <row r="619" spans="1:30" ht="22.5" hidden="1" customHeight="1" thickBot="1" x14ac:dyDescent="0.25">
      <c r="A619" s="36"/>
      <c r="B619" s="44"/>
      <c r="C619" s="44"/>
      <c r="D619" s="44"/>
      <c r="E619" s="40"/>
      <c r="F619" s="1"/>
      <c r="G619" s="2"/>
      <c r="H619" s="2"/>
      <c r="I619" s="38"/>
      <c r="J619" s="38"/>
      <c r="K619" s="38"/>
      <c r="L619" s="38"/>
      <c r="M619" s="38"/>
      <c r="N619" s="38"/>
      <c r="O619" s="38"/>
      <c r="P619" s="38"/>
      <c r="Q619" s="38"/>
      <c r="R619" s="38"/>
      <c r="S619" s="38"/>
      <c r="T619" s="38"/>
      <c r="U619" s="38"/>
      <c r="V619" s="38"/>
      <c r="W619" s="38"/>
      <c r="Y619" s="162" t="s">
        <v>2</v>
      </c>
      <c r="Z619" s="162"/>
      <c r="AA619" s="66">
        <f>SUM(N14:N15)</f>
        <v>51.714285714285715</v>
      </c>
      <c r="AB619" s="76"/>
      <c r="AC619" s="76"/>
      <c r="AD619" s="76"/>
    </row>
    <row r="620" spans="1:30" ht="22.5" hidden="1" customHeight="1" thickBot="1" x14ac:dyDescent="0.25">
      <c r="A620" s="36"/>
      <c r="B620" s="44"/>
      <c r="C620" s="44"/>
      <c r="D620" s="44"/>
      <c r="E620" s="40"/>
      <c r="F620" s="1"/>
      <c r="G620" s="2"/>
      <c r="H620" s="2"/>
      <c r="I620" s="38"/>
      <c r="J620" s="38"/>
      <c r="K620" s="38"/>
      <c r="L620" s="38"/>
      <c r="M620" s="38"/>
      <c r="N620" s="38"/>
      <c r="O620" s="38"/>
      <c r="P620" s="38"/>
      <c r="Q620" s="38"/>
      <c r="R620" s="38"/>
      <c r="S620" s="38"/>
      <c r="T620" s="38"/>
      <c r="U620" s="38"/>
      <c r="V620" s="38"/>
      <c r="W620" s="38"/>
      <c r="Y620" s="162" t="s">
        <v>4</v>
      </c>
      <c r="Z620" s="162"/>
      <c r="AA620" s="70">
        <f>IF(SUM(S14:S15)=0,0,+(SUM(S14:S15)/AA618))</f>
        <v>0</v>
      </c>
      <c r="AB620" s="76"/>
      <c r="AC620" s="76"/>
      <c r="AD620" s="76"/>
    </row>
    <row r="621" spans="1:30" ht="22.5" hidden="1" customHeight="1" thickBot="1" x14ac:dyDescent="0.25">
      <c r="A621" s="36"/>
      <c r="B621" s="44"/>
      <c r="C621" s="44"/>
      <c r="D621" s="44"/>
      <c r="E621" s="40"/>
      <c r="F621" s="1"/>
      <c r="G621" s="2"/>
      <c r="H621" s="2"/>
      <c r="I621" s="38"/>
      <c r="J621" s="38"/>
      <c r="K621" s="38"/>
      <c r="L621" s="38"/>
      <c r="M621" s="38"/>
      <c r="N621" s="38"/>
      <c r="O621" s="38"/>
      <c r="P621" s="38"/>
      <c r="Q621" s="38"/>
      <c r="R621" s="38"/>
      <c r="S621" s="38"/>
      <c r="T621" s="38"/>
      <c r="U621" s="38"/>
      <c r="V621" s="38"/>
      <c r="W621" s="38"/>
      <c r="Y621" s="162" t="s">
        <v>3</v>
      </c>
      <c r="Z621" s="162"/>
      <c r="AA621" s="71">
        <f>IF(SUM(R14:R15)=0,0,+(SUM(R14:R15)/AA619))</f>
        <v>0</v>
      </c>
      <c r="AB621" s="76"/>
      <c r="AC621" s="76"/>
      <c r="AD621" s="76"/>
    </row>
    <row r="622" spans="1:30" ht="22.5" hidden="1" customHeight="1" thickBot="1" x14ac:dyDescent="0.25">
      <c r="A622" s="36"/>
      <c r="B622" s="44"/>
      <c r="C622" s="44"/>
      <c r="D622" s="44"/>
      <c r="E622" s="40"/>
      <c r="F622" s="1"/>
      <c r="G622" s="2"/>
      <c r="H622" s="2"/>
      <c r="I622" s="38"/>
      <c r="J622" s="38"/>
      <c r="K622" s="38"/>
      <c r="L622" s="38"/>
      <c r="M622" s="38"/>
      <c r="N622" s="38"/>
      <c r="O622" s="38"/>
      <c r="P622" s="38"/>
      <c r="Q622" s="38"/>
      <c r="R622" s="38"/>
      <c r="S622" s="38"/>
      <c r="T622" s="38"/>
      <c r="U622" s="38"/>
      <c r="V622" s="38"/>
      <c r="W622" s="38"/>
      <c r="Y622" s="39"/>
      <c r="Z622" s="39"/>
      <c r="AA622" s="69"/>
      <c r="AB622" s="76"/>
      <c r="AC622" s="76"/>
      <c r="AD622" s="76"/>
    </row>
    <row r="623" spans="1:30" ht="22.5" hidden="1" customHeight="1" thickBot="1" x14ac:dyDescent="0.25">
      <c r="A623" s="36"/>
      <c r="B623" s="44"/>
      <c r="C623" s="44"/>
      <c r="D623" s="44"/>
      <c r="E623" s="40"/>
      <c r="F623" s="1"/>
      <c r="G623" s="2"/>
      <c r="H623" s="2"/>
      <c r="I623" s="38"/>
      <c r="J623" s="38"/>
      <c r="K623" s="38"/>
      <c r="L623" s="38"/>
      <c r="M623" s="38"/>
      <c r="N623" s="38"/>
      <c r="O623" s="38"/>
      <c r="P623" s="38"/>
      <c r="Q623" s="38"/>
      <c r="R623" s="38"/>
      <c r="S623" s="38"/>
      <c r="T623" s="38"/>
      <c r="U623" s="38"/>
      <c r="V623" s="38"/>
      <c r="W623" s="38"/>
      <c r="Y623" s="161" t="s">
        <v>2388</v>
      </c>
      <c r="Z623" s="161"/>
      <c r="AA623" s="161"/>
      <c r="AB623" s="76"/>
      <c r="AC623" s="76"/>
      <c r="AD623" s="76"/>
    </row>
    <row r="624" spans="1:30" ht="22.5" hidden="1" customHeight="1" thickBot="1" x14ac:dyDescent="0.25">
      <c r="A624" s="36"/>
      <c r="B624" s="44"/>
      <c r="C624" s="44"/>
      <c r="D624" s="44"/>
      <c r="E624" s="40"/>
      <c r="F624" s="1"/>
      <c r="G624" s="2"/>
      <c r="H624" s="2"/>
      <c r="I624" s="38"/>
      <c r="J624" s="38"/>
      <c r="K624" s="38"/>
      <c r="L624" s="38"/>
      <c r="M624" s="38"/>
      <c r="N624" s="38"/>
      <c r="O624" s="38"/>
      <c r="P624" s="38"/>
      <c r="Q624" s="38"/>
      <c r="R624" s="38"/>
      <c r="S624" s="38"/>
      <c r="T624" s="38"/>
      <c r="U624" s="38"/>
      <c r="V624" s="38"/>
      <c r="W624" s="38"/>
      <c r="Y624" s="161"/>
      <c r="Z624" s="161"/>
      <c r="AA624" s="161"/>
      <c r="AB624" s="76"/>
      <c r="AC624" s="76"/>
      <c r="AD624" s="76"/>
    </row>
    <row r="625" spans="1:30" ht="22.5" hidden="1" customHeight="1" thickBot="1" x14ac:dyDescent="0.25">
      <c r="A625" s="36"/>
      <c r="B625" s="44"/>
      <c r="C625" s="44"/>
      <c r="D625" s="44"/>
      <c r="E625" s="40"/>
      <c r="F625" s="1"/>
      <c r="G625" s="2"/>
      <c r="H625" s="2"/>
      <c r="I625" s="38"/>
      <c r="J625" s="38"/>
      <c r="K625" s="38"/>
      <c r="L625" s="38"/>
      <c r="M625" s="38"/>
      <c r="N625" s="38"/>
      <c r="O625" s="38"/>
      <c r="P625" s="38"/>
      <c r="Q625" s="38"/>
      <c r="R625" s="38"/>
      <c r="S625" s="38"/>
      <c r="T625" s="38"/>
      <c r="U625" s="38"/>
      <c r="V625" s="38"/>
      <c r="W625" s="38"/>
      <c r="Y625" s="162" t="s">
        <v>1</v>
      </c>
      <c r="Z625" s="162"/>
      <c r="AA625" s="66">
        <f>SUM(T16:T17)</f>
        <v>53.428571428571431</v>
      </c>
      <c r="AB625" s="76"/>
      <c r="AC625" s="76"/>
      <c r="AD625" s="76"/>
    </row>
    <row r="626" spans="1:30" ht="22.5" hidden="1" customHeight="1" thickBot="1" x14ac:dyDescent="0.25">
      <c r="A626" s="36"/>
      <c r="B626" s="44"/>
      <c r="C626" s="44"/>
      <c r="D626" s="44"/>
      <c r="E626" s="40"/>
      <c r="F626" s="1"/>
      <c r="G626" s="2"/>
      <c r="H626" s="2"/>
      <c r="I626" s="38"/>
      <c r="J626" s="38"/>
      <c r="K626" s="38"/>
      <c r="L626" s="38"/>
      <c r="M626" s="38"/>
      <c r="N626" s="38"/>
      <c r="O626" s="38"/>
      <c r="P626" s="38"/>
      <c r="Q626" s="38"/>
      <c r="R626" s="38"/>
      <c r="S626" s="38"/>
      <c r="T626" s="38"/>
      <c r="U626" s="38"/>
      <c r="V626" s="38"/>
      <c r="W626" s="38"/>
      <c r="Y626" s="162" t="s">
        <v>2</v>
      </c>
      <c r="Z626" s="162"/>
      <c r="AA626" s="66">
        <f>SUM(N16:N17)</f>
        <v>53.428571428571431</v>
      </c>
      <c r="AB626" s="76"/>
      <c r="AC626" s="76"/>
      <c r="AD626" s="76"/>
    </row>
    <row r="627" spans="1:30" ht="22.5" hidden="1" customHeight="1" thickBot="1" x14ac:dyDescent="0.25">
      <c r="A627" s="36"/>
      <c r="B627" s="44"/>
      <c r="C627" s="44"/>
      <c r="D627" s="44"/>
      <c r="E627" s="40"/>
      <c r="F627" s="1"/>
      <c r="G627" s="2"/>
      <c r="H627" s="2"/>
      <c r="I627" s="38"/>
      <c r="J627" s="38"/>
      <c r="K627" s="38"/>
      <c r="L627" s="38"/>
      <c r="M627" s="38"/>
      <c r="N627" s="38"/>
      <c r="O627" s="38"/>
      <c r="P627" s="38"/>
      <c r="Q627" s="38"/>
      <c r="R627" s="38"/>
      <c r="S627" s="38"/>
      <c r="T627" s="38"/>
      <c r="U627" s="38"/>
      <c r="V627" s="38"/>
      <c r="W627" s="38"/>
      <c r="Y627" s="162" t="s">
        <v>4</v>
      </c>
      <c r="Z627" s="162"/>
      <c r="AA627" s="70">
        <f>IF(SUM(S16:S17)=0,0,+(SUM(S16:S17)/AA625))</f>
        <v>0</v>
      </c>
      <c r="AB627" s="76"/>
      <c r="AC627" s="76"/>
      <c r="AD627" s="76"/>
    </row>
    <row r="628" spans="1:30" ht="22.5" hidden="1" customHeight="1" thickBot="1" x14ac:dyDescent="0.25">
      <c r="A628" s="36"/>
      <c r="B628" s="44"/>
      <c r="C628" s="44"/>
      <c r="D628" s="44"/>
      <c r="E628" s="40"/>
      <c r="F628" s="1"/>
      <c r="G628" s="2"/>
      <c r="H628" s="2"/>
      <c r="I628" s="38"/>
      <c r="J628" s="38"/>
      <c r="K628" s="38"/>
      <c r="L628" s="38"/>
      <c r="M628" s="38"/>
      <c r="N628" s="38"/>
      <c r="O628" s="38"/>
      <c r="P628" s="38"/>
      <c r="Q628" s="38"/>
      <c r="R628" s="38"/>
      <c r="S628" s="38"/>
      <c r="T628" s="38"/>
      <c r="U628" s="38"/>
      <c r="V628" s="38"/>
      <c r="W628" s="38"/>
      <c r="Y628" s="162" t="s">
        <v>3</v>
      </c>
      <c r="Z628" s="162"/>
      <c r="AA628" s="71">
        <f>IF(SUM(R16:R17)=0,0,+(SUM(R16:R17)/AA626))</f>
        <v>0</v>
      </c>
      <c r="AB628" s="76"/>
      <c r="AC628" s="76"/>
      <c r="AD628" s="76"/>
    </row>
    <row r="629" spans="1:30" ht="22.5" hidden="1" customHeight="1" thickBot="1" x14ac:dyDescent="0.25">
      <c r="A629" s="36"/>
      <c r="B629" s="44"/>
      <c r="C629" s="44"/>
      <c r="D629" s="44"/>
      <c r="E629" s="40"/>
      <c r="F629" s="1"/>
      <c r="G629" s="2"/>
      <c r="H629" s="2"/>
      <c r="I629" s="38"/>
      <c r="J629" s="38"/>
      <c r="K629" s="38"/>
      <c r="L629" s="38"/>
      <c r="M629" s="38"/>
      <c r="N629" s="38"/>
      <c r="O629" s="38"/>
      <c r="P629" s="38"/>
      <c r="Q629" s="38"/>
      <c r="R629" s="38"/>
      <c r="S629" s="38"/>
      <c r="T629" s="38"/>
      <c r="U629" s="38"/>
      <c r="V629" s="38"/>
      <c r="W629" s="38"/>
      <c r="Y629" s="39"/>
      <c r="Z629" s="39"/>
      <c r="AA629" s="69"/>
      <c r="AB629" s="76"/>
      <c r="AC629" s="76"/>
      <c r="AD629" s="76"/>
    </row>
    <row r="630" spans="1:30" ht="22.5" hidden="1" customHeight="1" thickBot="1" x14ac:dyDescent="0.25">
      <c r="A630" s="36"/>
      <c r="B630" s="44"/>
      <c r="C630" s="44"/>
      <c r="D630" s="44"/>
      <c r="E630" s="40"/>
      <c r="F630" s="1"/>
      <c r="G630" s="2"/>
      <c r="H630" s="2"/>
      <c r="I630" s="38"/>
      <c r="J630" s="38"/>
      <c r="K630" s="38"/>
      <c r="L630" s="38"/>
      <c r="M630" s="38"/>
      <c r="N630" s="38"/>
      <c r="O630" s="38"/>
      <c r="P630" s="38"/>
      <c r="Q630" s="38"/>
      <c r="R630" s="38"/>
      <c r="S630" s="38"/>
      <c r="T630" s="38"/>
      <c r="U630" s="38"/>
      <c r="V630" s="38"/>
      <c r="W630" s="38"/>
      <c r="Y630" s="161" t="s">
        <v>2375</v>
      </c>
      <c r="Z630" s="161"/>
      <c r="AA630" s="161"/>
      <c r="AB630" s="76"/>
      <c r="AC630" s="76"/>
      <c r="AD630" s="76"/>
    </row>
    <row r="631" spans="1:30" ht="22.5" hidden="1" customHeight="1" thickBot="1" x14ac:dyDescent="0.25">
      <c r="A631" s="36"/>
      <c r="B631" s="44"/>
      <c r="C631" s="44"/>
      <c r="D631" s="44"/>
      <c r="E631" s="40"/>
      <c r="F631" s="1"/>
      <c r="G631" s="2"/>
      <c r="H631" s="2"/>
      <c r="I631" s="38"/>
      <c r="J631" s="38"/>
      <c r="K631" s="38"/>
      <c r="L631" s="38"/>
      <c r="M631" s="38"/>
      <c r="N631" s="38"/>
      <c r="O631" s="38"/>
      <c r="P631" s="38"/>
      <c r="Q631" s="38"/>
      <c r="R631" s="38"/>
      <c r="S631" s="38"/>
      <c r="T631" s="38"/>
      <c r="U631" s="38"/>
      <c r="V631" s="38"/>
      <c r="W631" s="38"/>
      <c r="Y631" s="161"/>
      <c r="Z631" s="161"/>
      <c r="AA631" s="161"/>
      <c r="AB631" s="76"/>
      <c r="AC631" s="76"/>
      <c r="AD631" s="76"/>
    </row>
    <row r="632" spans="1:30" ht="22.5" hidden="1" customHeight="1" thickBot="1" x14ac:dyDescent="0.25">
      <c r="A632" s="36"/>
      <c r="B632" s="44"/>
      <c r="C632" s="44"/>
      <c r="D632" s="44"/>
      <c r="E632" s="40"/>
      <c r="F632" s="1"/>
      <c r="G632" s="2"/>
      <c r="H632" s="2"/>
      <c r="I632" s="38"/>
      <c r="J632" s="38"/>
      <c r="K632" s="38"/>
      <c r="L632" s="38"/>
      <c r="M632" s="38"/>
      <c r="N632" s="38"/>
      <c r="O632" s="38"/>
      <c r="P632" s="38"/>
      <c r="Q632" s="38"/>
      <c r="R632" s="38"/>
      <c r="S632" s="38"/>
      <c r="T632" s="38"/>
      <c r="U632" s="38"/>
      <c r="V632" s="38"/>
      <c r="W632" s="38"/>
      <c r="Y632" s="162" t="s">
        <v>1</v>
      </c>
      <c r="Z632" s="162"/>
      <c r="AA632" s="66">
        <f>SUM(T18:T22)</f>
        <v>69.142857142857139</v>
      </c>
      <c r="AB632" s="76"/>
      <c r="AC632" s="76"/>
      <c r="AD632" s="76"/>
    </row>
    <row r="633" spans="1:30" ht="22.5" hidden="1" customHeight="1" thickBot="1" x14ac:dyDescent="0.25">
      <c r="A633" s="36"/>
      <c r="B633" s="44"/>
      <c r="C633" s="44"/>
      <c r="D633" s="44"/>
      <c r="E633" s="40"/>
      <c r="F633" s="1"/>
      <c r="G633" s="2"/>
      <c r="H633" s="2"/>
      <c r="I633" s="38"/>
      <c r="J633" s="38"/>
      <c r="K633" s="38"/>
      <c r="L633" s="38"/>
      <c r="M633" s="38"/>
      <c r="N633" s="38"/>
      <c r="O633" s="38"/>
      <c r="P633" s="38"/>
      <c r="Q633" s="38"/>
      <c r="R633" s="38"/>
      <c r="S633" s="38"/>
      <c r="T633" s="38"/>
      <c r="U633" s="38"/>
      <c r="V633" s="38"/>
      <c r="W633" s="38"/>
      <c r="Y633" s="162" t="s">
        <v>2</v>
      </c>
      <c r="Z633" s="162"/>
      <c r="AA633" s="66">
        <f>SUM(N18:N22)</f>
        <v>69.142857142857139</v>
      </c>
      <c r="AB633" s="76"/>
      <c r="AC633" s="76"/>
      <c r="AD633" s="76"/>
    </row>
    <row r="634" spans="1:30" ht="22.5" hidden="1" customHeight="1" thickBot="1" x14ac:dyDescent="0.25">
      <c r="A634" s="36"/>
      <c r="B634" s="44"/>
      <c r="C634" s="44"/>
      <c r="D634" s="44"/>
      <c r="E634" s="40"/>
      <c r="F634" s="1"/>
      <c r="G634" s="2"/>
      <c r="H634" s="2"/>
      <c r="I634" s="38"/>
      <c r="J634" s="38"/>
      <c r="K634" s="38"/>
      <c r="L634" s="38"/>
      <c r="M634" s="38"/>
      <c r="N634" s="38"/>
      <c r="O634" s="38"/>
      <c r="P634" s="38"/>
      <c r="Q634" s="38"/>
      <c r="R634" s="38"/>
      <c r="S634" s="38"/>
      <c r="T634" s="38"/>
      <c r="U634" s="38"/>
      <c r="V634" s="38"/>
      <c r="W634" s="38"/>
      <c r="Y634" s="162" t="s">
        <v>4</v>
      </c>
      <c r="Z634" s="162"/>
      <c r="AA634" s="70">
        <f>IF(SUM(S18:S22)=0,0,+(SUM(S18:S22)/AA632))</f>
        <v>0</v>
      </c>
      <c r="AB634" s="76"/>
      <c r="AC634" s="76"/>
      <c r="AD634" s="76"/>
    </row>
    <row r="635" spans="1:30" ht="22.5" hidden="1" customHeight="1" thickBot="1" x14ac:dyDescent="0.25">
      <c r="A635" s="36"/>
      <c r="B635" s="44"/>
      <c r="C635" s="44"/>
      <c r="D635" s="44"/>
      <c r="E635" s="40"/>
      <c r="F635" s="1"/>
      <c r="G635" s="2"/>
      <c r="H635" s="2"/>
      <c r="I635" s="38"/>
      <c r="J635" s="38"/>
      <c r="K635" s="38"/>
      <c r="L635" s="38"/>
      <c r="M635" s="38"/>
      <c r="N635" s="38"/>
      <c r="O635" s="38"/>
      <c r="P635" s="38"/>
      <c r="Q635" s="38"/>
      <c r="R635" s="38"/>
      <c r="S635" s="38"/>
      <c r="T635" s="38"/>
      <c r="U635" s="38"/>
      <c r="V635" s="38"/>
      <c r="W635" s="38"/>
      <c r="Y635" s="162" t="s">
        <v>3</v>
      </c>
      <c r="Z635" s="162"/>
      <c r="AA635" s="71">
        <f>IF(SUM(R18:R22)=0,0,+(SUM(R18:R22)/AA633))</f>
        <v>0</v>
      </c>
      <c r="AB635" s="76"/>
      <c r="AC635" s="76"/>
      <c r="AD635" s="76"/>
    </row>
    <row r="636" spans="1:30" ht="22.5" hidden="1" customHeight="1" thickBot="1" x14ac:dyDescent="0.25">
      <c r="A636" s="36"/>
      <c r="B636" s="44"/>
      <c r="C636" s="44"/>
      <c r="D636" s="44"/>
      <c r="E636" s="40"/>
      <c r="F636" s="1"/>
      <c r="G636" s="2"/>
      <c r="H636" s="2"/>
      <c r="I636" s="38"/>
      <c r="J636" s="38"/>
      <c r="K636" s="38"/>
      <c r="L636" s="38"/>
      <c r="M636" s="38"/>
      <c r="N636" s="38"/>
      <c r="O636" s="38"/>
      <c r="P636" s="38"/>
      <c r="Q636" s="38"/>
      <c r="R636" s="38"/>
      <c r="S636" s="38"/>
      <c r="T636" s="38"/>
      <c r="U636" s="38"/>
      <c r="V636" s="38"/>
      <c r="W636" s="38"/>
      <c r="Y636" s="39"/>
      <c r="Z636" s="39"/>
      <c r="AA636" s="69"/>
      <c r="AB636" s="76"/>
      <c r="AC636" s="76"/>
      <c r="AD636" s="76"/>
    </row>
    <row r="637" spans="1:30" ht="22.5" hidden="1" customHeight="1" thickBot="1" x14ac:dyDescent="0.25">
      <c r="A637" s="36"/>
      <c r="B637" s="44"/>
      <c r="C637" s="44"/>
      <c r="D637" s="44"/>
      <c r="E637" s="40"/>
      <c r="F637" s="1"/>
      <c r="G637" s="2"/>
      <c r="H637" s="2"/>
      <c r="I637" s="38"/>
      <c r="J637" s="38"/>
      <c r="K637" s="38"/>
      <c r="L637" s="38"/>
      <c r="M637" s="38"/>
      <c r="N637" s="38"/>
      <c r="O637" s="38"/>
      <c r="P637" s="38"/>
      <c r="Q637" s="38"/>
      <c r="R637" s="38"/>
      <c r="S637" s="38"/>
      <c r="T637" s="38"/>
      <c r="U637" s="38"/>
      <c r="V637" s="38"/>
      <c r="W637" s="38"/>
      <c r="Y637" s="161" t="s">
        <v>2336</v>
      </c>
      <c r="Z637" s="161"/>
      <c r="AA637" s="161"/>
      <c r="AB637" s="76"/>
      <c r="AC637" s="76"/>
      <c r="AD637" s="76"/>
    </row>
    <row r="638" spans="1:30" ht="22.5" hidden="1" customHeight="1" thickBot="1" x14ac:dyDescent="0.25">
      <c r="A638" s="36"/>
      <c r="B638" s="44"/>
      <c r="C638" s="44"/>
      <c r="D638" s="44"/>
      <c r="E638" s="40"/>
      <c r="F638" s="1"/>
      <c r="G638" s="2"/>
      <c r="H638" s="2"/>
      <c r="I638" s="38"/>
      <c r="J638" s="38"/>
      <c r="K638" s="38"/>
      <c r="L638" s="38"/>
      <c r="M638" s="38"/>
      <c r="N638" s="38"/>
      <c r="O638" s="38"/>
      <c r="P638" s="38"/>
      <c r="Q638" s="38"/>
      <c r="R638" s="38"/>
      <c r="S638" s="38"/>
      <c r="T638" s="38"/>
      <c r="U638" s="38"/>
      <c r="V638" s="38"/>
      <c r="W638" s="38"/>
      <c r="Y638" s="161"/>
      <c r="Z638" s="161"/>
      <c r="AA638" s="161"/>
      <c r="AB638" s="76"/>
      <c r="AC638" s="76"/>
      <c r="AD638" s="76"/>
    </row>
    <row r="639" spans="1:30" ht="22.5" hidden="1" customHeight="1" thickBot="1" x14ac:dyDescent="0.25">
      <c r="A639" s="36"/>
      <c r="B639" s="44"/>
      <c r="C639" s="44"/>
      <c r="D639" s="44"/>
      <c r="E639" s="40"/>
      <c r="F639" s="1"/>
      <c r="G639" s="2"/>
      <c r="H639" s="2"/>
      <c r="I639" s="38"/>
      <c r="J639" s="38"/>
      <c r="K639" s="38"/>
      <c r="L639" s="38"/>
      <c r="M639" s="38"/>
      <c r="N639" s="38"/>
      <c r="O639" s="38"/>
      <c r="P639" s="38"/>
      <c r="Q639" s="38"/>
      <c r="R639" s="38"/>
      <c r="S639" s="38"/>
      <c r="T639" s="38"/>
      <c r="U639" s="38"/>
      <c r="V639" s="38"/>
      <c r="W639" s="38"/>
      <c r="Y639" s="162" t="s">
        <v>1</v>
      </c>
      <c r="Z639" s="162"/>
      <c r="AA639" s="66">
        <f>SUM(T23:T52)</f>
        <v>565.71428571428555</v>
      </c>
      <c r="AB639" s="76"/>
      <c r="AC639" s="76"/>
      <c r="AD639" s="76"/>
    </row>
    <row r="640" spans="1:30" ht="22.5" hidden="1" customHeight="1" thickBot="1" x14ac:dyDescent="0.25">
      <c r="A640" s="36"/>
      <c r="B640" s="44"/>
      <c r="C640" s="44"/>
      <c r="D640" s="44"/>
      <c r="E640" s="40"/>
      <c r="F640" s="1"/>
      <c r="G640" s="2"/>
      <c r="H640" s="2"/>
      <c r="I640" s="38"/>
      <c r="J640" s="38"/>
      <c r="K640" s="38"/>
      <c r="L640" s="38"/>
      <c r="M640" s="38"/>
      <c r="N640" s="38"/>
      <c r="O640" s="38"/>
      <c r="P640" s="38"/>
      <c r="Q640" s="38"/>
      <c r="R640" s="38"/>
      <c r="S640" s="38"/>
      <c r="T640" s="38"/>
      <c r="U640" s="38"/>
      <c r="V640" s="38"/>
      <c r="W640" s="38"/>
      <c r="Y640" s="162" t="s">
        <v>2</v>
      </c>
      <c r="Z640" s="162"/>
      <c r="AA640" s="66">
        <f>SUM(N23:N52)</f>
        <v>565.71428571428555</v>
      </c>
      <c r="AB640" s="76"/>
      <c r="AC640" s="76"/>
      <c r="AD640" s="76"/>
    </row>
    <row r="641" spans="1:30" ht="22.5" hidden="1" customHeight="1" thickBot="1" x14ac:dyDescent="0.25">
      <c r="A641" s="36"/>
      <c r="B641" s="44"/>
      <c r="C641" s="44"/>
      <c r="D641" s="44"/>
      <c r="E641" s="40"/>
      <c r="F641" s="1"/>
      <c r="G641" s="2"/>
      <c r="H641" s="2"/>
      <c r="I641" s="38"/>
      <c r="J641" s="38"/>
      <c r="K641" s="38"/>
      <c r="L641" s="38"/>
      <c r="M641" s="38"/>
      <c r="N641" s="38"/>
      <c r="O641" s="38"/>
      <c r="P641" s="38"/>
      <c r="Q641" s="38"/>
      <c r="R641" s="38"/>
      <c r="S641" s="38"/>
      <c r="T641" s="38"/>
      <c r="U641" s="38"/>
      <c r="V641" s="38"/>
      <c r="W641" s="38"/>
      <c r="Y641" s="162" t="s">
        <v>4</v>
      </c>
      <c r="Z641" s="162"/>
      <c r="AA641" s="70">
        <f>IF(SUM(S23:S52)=0,0,+(SUM(S23:S52)/AA639))</f>
        <v>0.65156565656565679</v>
      </c>
      <c r="AB641" s="76"/>
      <c r="AC641" s="76"/>
      <c r="AD641" s="76"/>
    </row>
    <row r="642" spans="1:30" ht="22.5" hidden="1" customHeight="1" thickBot="1" x14ac:dyDescent="0.25">
      <c r="A642" s="36"/>
      <c r="B642" s="44"/>
      <c r="C642" s="44"/>
      <c r="D642" s="44"/>
      <c r="E642" s="40"/>
      <c r="F642" s="1"/>
      <c r="G642" s="2"/>
      <c r="H642" s="2"/>
      <c r="I642" s="38"/>
      <c r="J642" s="38"/>
      <c r="K642" s="38"/>
      <c r="L642" s="38"/>
      <c r="M642" s="38"/>
      <c r="N642" s="38"/>
      <c r="O642" s="38"/>
      <c r="P642" s="38"/>
      <c r="Q642" s="38"/>
      <c r="R642" s="38"/>
      <c r="S642" s="38"/>
      <c r="T642" s="38"/>
      <c r="U642" s="38"/>
      <c r="V642" s="38"/>
      <c r="W642" s="38"/>
      <c r="Y642" s="162" t="s">
        <v>3</v>
      </c>
      <c r="Z642" s="162"/>
      <c r="AA642" s="71">
        <f>IF(SUM(R23:R52)=0,0,+(SUM(R23:R52)/AA640))</f>
        <v>0.65156565656565679</v>
      </c>
      <c r="AB642" s="76"/>
      <c r="AC642" s="76"/>
      <c r="AD642" s="76"/>
    </row>
    <row r="643" spans="1:30" ht="22.5" hidden="1" customHeight="1" thickBot="1" x14ac:dyDescent="0.25">
      <c r="A643" s="36"/>
      <c r="B643" s="44"/>
      <c r="C643" s="44"/>
      <c r="D643" s="44"/>
      <c r="E643" s="40"/>
      <c r="F643" s="1"/>
      <c r="G643" s="2"/>
      <c r="H643" s="2"/>
      <c r="I643" s="38"/>
      <c r="J643" s="38"/>
      <c r="K643" s="38"/>
      <c r="L643" s="38"/>
      <c r="M643" s="38"/>
      <c r="N643" s="38"/>
      <c r="O643" s="38"/>
      <c r="P643" s="38"/>
      <c r="Q643" s="38"/>
      <c r="R643" s="38"/>
      <c r="S643" s="38"/>
      <c r="T643" s="38"/>
      <c r="U643" s="38"/>
      <c r="V643" s="38"/>
      <c r="W643" s="38"/>
      <c r="Y643" s="39"/>
      <c r="Z643" s="39"/>
      <c r="AA643" s="69"/>
      <c r="AB643" s="76"/>
      <c r="AC643" s="76"/>
      <c r="AD643" s="76"/>
    </row>
    <row r="644" spans="1:30" ht="22.5" hidden="1" customHeight="1" thickBot="1" x14ac:dyDescent="0.25">
      <c r="A644" s="36"/>
      <c r="B644" s="44"/>
      <c r="C644" s="44"/>
      <c r="D644" s="44"/>
      <c r="E644" s="40"/>
      <c r="F644" s="1"/>
      <c r="G644" s="2"/>
      <c r="H644" s="2"/>
      <c r="I644" s="38"/>
      <c r="J644" s="38"/>
      <c r="K644" s="38"/>
      <c r="L644" s="38"/>
      <c r="M644" s="38"/>
      <c r="N644" s="38"/>
      <c r="O644" s="38"/>
      <c r="P644" s="38"/>
      <c r="Q644" s="38"/>
      <c r="R644" s="38"/>
      <c r="S644" s="38"/>
      <c r="T644" s="38"/>
      <c r="U644" s="38"/>
      <c r="V644" s="38"/>
      <c r="W644" s="38"/>
      <c r="Y644" s="161" t="s">
        <v>2205</v>
      </c>
      <c r="Z644" s="161"/>
      <c r="AA644" s="161"/>
      <c r="AB644" s="76"/>
      <c r="AC644" s="76"/>
      <c r="AD644" s="76"/>
    </row>
    <row r="645" spans="1:30" ht="22.5" hidden="1" customHeight="1" thickBot="1" x14ac:dyDescent="0.25">
      <c r="A645" s="36"/>
      <c r="B645" s="44"/>
      <c r="C645" s="44"/>
      <c r="D645" s="44"/>
      <c r="E645" s="40"/>
      <c r="F645" s="1"/>
      <c r="G645" s="2"/>
      <c r="H645" s="2"/>
      <c r="I645" s="38"/>
      <c r="J645" s="38"/>
      <c r="K645" s="38"/>
      <c r="L645" s="38"/>
      <c r="M645" s="38"/>
      <c r="N645" s="38"/>
      <c r="O645" s="38"/>
      <c r="P645" s="38"/>
      <c r="Q645" s="38"/>
      <c r="R645" s="38"/>
      <c r="S645" s="38"/>
      <c r="T645" s="38"/>
      <c r="U645" s="38"/>
      <c r="V645" s="38"/>
      <c r="W645" s="38"/>
      <c r="Y645" s="161"/>
      <c r="Z645" s="161"/>
      <c r="AA645" s="161"/>
      <c r="AB645" s="76"/>
      <c r="AC645" s="76"/>
      <c r="AD645" s="76"/>
    </row>
    <row r="646" spans="1:30" ht="22.5" hidden="1" customHeight="1" thickBot="1" x14ac:dyDescent="0.25">
      <c r="A646" s="36"/>
      <c r="B646" s="44"/>
      <c r="C646" s="44"/>
      <c r="D646" s="44"/>
      <c r="E646" s="40"/>
      <c r="F646" s="1"/>
      <c r="G646" s="2"/>
      <c r="H646" s="2"/>
      <c r="I646" s="38"/>
      <c r="J646" s="38"/>
      <c r="K646" s="38"/>
      <c r="L646" s="38"/>
      <c r="M646" s="38"/>
      <c r="N646" s="38"/>
      <c r="O646" s="38"/>
      <c r="P646" s="38"/>
      <c r="Q646" s="38"/>
      <c r="R646" s="38"/>
      <c r="S646" s="38"/>
      <c r="T646" s="38"/>
      <c r="U646" s="38"/>
      <c r="V646" s="38"/>
      <c r="W646" s="38"/>
      <c r="Y646" s="162" t="s">
        <v>1</v>
      </c>
      <c r="Z646" s="162"/>
      <c r="AA646" s="66">
        <f>SUM(T53:T54)</f>
        <v>17.428571428571427</v>
      </c>
      <c r="AB646" s="76"/>
      <c r="AC646" s="76"/>
      <c r="AD646" s="76"/>
    </row>
    <row r="647" spans="1:30" ht="22.5" hidden="1" customHeight="1" thickBot="1" x14ac:dyDescent="0.25">
      <c r="A647" s="36"/>
      <c r="B647" s="44"/>
      <c r="C647" s="44"/>
      <c r="D647" s="44"/>
      <c r="E647" s="40"/>
      <c r="F647" s="1"/>
      <c r="G647" s="2"/>
      <c r="H647" s="2"/>
      <c r="I647" s="38"/>
      <c r="J647" s="38"/>
      <c r="K647" s="38"/>
      <c r="L647" s="38"/>
      <c r="M647" s="38"/>
      <c r="N647" s="38"/>
      <c r="O647" s="38"/>
      <c r="P647" s="38"/>
      <c r="Q647" s="38"/>
      <c r="R647" s="38"/>
      <c r="S647" s="38"/>
      <c r="T647" s="38"/>
      <c r="U647" s="38"/>
      <c r="V647" s="38"/>
      <c r="W647" s="38"/>
      <c r="Y647" s="162" t="s">
        <v>2</v>
      </c>
      <c r="Z647" s="162"/>
      <c r="AA647" s="66">
        <f>SUM(N53:N54)</f>
        <v>17.428571428571427</v>
      </c>
      <c r="AB647" s="76"/>
      <c r="AC647" s="76"/>
      <c r="AD647" s="76"/>
    </row>
    <row r="648" spans="1:30" ht="22.5" hidden="1" customHeight="1" thickBot="1" x14ac:dyDescent="0.25">
      <c r="A648" s="36"/>
      <c r="B648" s="44"/>
      <c r="C648" s="44"/>
      <c r="D648" s="44"/>
      <c r="E648" s="40"/>
      <c r="F648" s="1"/>
      <c r="G648" s="2"/>
      <c r="H648" s="2"/>
      <c r="I648" s="38"/>
      <c r="J648" s="38"/>
      <c r="K648" s="38"/>
      <c r="L648" s="38"/>
      <c r="M648" s="38"/>
      <c r="N648" s="38"/>
      <c r="O648" s="38"/>
      <c r="P648" s="38"/>
      <c r="Q648" s="38"/>
      <c r="R648" s="38"/>
      <c r="S648" s="38"/>
      <c r="T648" s="38"/>
      <c r="U648" s="38"/>
      <c r="V648" s="38"/>
      <c r="W648" s="38"/>
      <c r="Y648" s="162" t="s">
        <v>4</v>
      </c>
      <c r="Z648" s="162"/>
      <c r="AA648" s="70">
        <f>IF(SUM(S53:S54)=0,0,+(SUM(S53:S54)/AA646))</f>
        <v>0</v>
      </c>
      <c r="AB648" s="76"/>
      <c r="AC648" s="76"/>
      <c r="AD648" s="76"/>
    </row>
    <row r="649" spans="1:30" ht="22.5" hidden="1" customHeight="1" thickBot="1" x14ac:dyDescent="0.25">
      <c r="A649" s="36"/>
      <c r="B649" s="44"/>
      <c r="C649" s="44"/>
      <c r="D649" s="44"/>
      <c r="E649" s="40"/>
      <c r="F649" s="1"/>
      <c r="G649" s="2"/>
      <c r="H649" s="2"/>
      <c r="I649" s="38"/>
      <c r="J649" s="38"/>
      <c r="K649" s="38"/>
      <c r="L649" s="38"/>
      <c r="M649" s="38"/>
      <c r="N649" s="38"/>
      <c r="O649" s="38"/>
      <c r="P649" s="38"/>
      <c r="Q649" s="38"/>
      <c r="R649" s="38"/>
      <c r="S649" s="38"/>
      <c r="T649" s="38"/>
      <c r="U649" s="38"/>
      <c r="V649" s="38"/>
      <c r="W649" s="38"/>
      <c r="Y649" s="162" t="s">
        <v>3</v>
      </c>
      <c r="Z649" s="162"/>
      <c r="AA649" s="71">
        <f>IF(SUM(R53:R54)=0,0,+(SUM(R53:R54)/AA647))</f>
        <v>0</v>
      </c>
      <c r="AB649" s="76"/>
      <c r="AC649" s="76"/>
      <c r="AD649" s="76"/>
    </row>
    <row r="650" spans="1:30" ht="22.5" hidden="1" customHeight="1" thickBot="1" x14ac:dyDescent="0.25">
      <c r="A650" s="36"/>
      <c r="B650" s="44"/>
      <c r="C650" s="44"/>
      <c r="D650" s="44"/>
      <c r="E650" s="40"/>
      <c r="F650" s="1"/>
      <c r="G650" s="2"/>
      <c r="H650" s="2"/>
      <c r="I650" s="38"/>
      <c r="J650" s="38"/>
      <c r="K650" s="38"/>
      <c r="L650" s="38"/>
      <c r="M650" s="38"/>
      <c r="N650" s="38"/>
      <c r="O650" s="38"/>
      <c r="P650" s="38"/>
      <c r="Q650" s="38"/>
      <c r="R650" s="38"/>
      <c r="S650" s="38"/>
      <c r="T650" s="38"/>
      <c r="U650" s="38"/>
      <c r="V650" s="38"/>
      <c r="W650" s="38"/>
      <c r="Y650" s="39"/>
      <c r="Z650" s="39"/>
      <c r="AA650" s="69"/>
      <c r="AB650" s="76"/>
      <c r="AC650" s="76"/>
      <c r="AD650" s="76"/>
    </row>
    <row r="651" spans="1:30" ht="22.5" hidden="1" customHeight="1" thickBot="1" x14ac:dyDescent="0.25">
      <c r="A651" s="36"/>
      <c r="B651" s="44"/>
      <c r="C651" s="44"/>
      <c r="D651" s="44"/>
      <c r="E651" s="40"/>
      <c r="F651" s="1"/>
      <c r="G651" s="2"/>
      <c r="H651" s="2"/>
      <c r="I651" s="38"/>
      <c r="J651" s="38"/>
      <c r="K651" s="38"/>
      <c r="L651" s="38"/>
      <c r="M651" s="38"/>
      <c r="N651" s="38"/>
      <c r="O651" s="38"/>
      <c r="P651" s="38"/>
      <c r="Q651" s="38"/>
      <c r="R651" s="38"/>
      <c r="S651" s="38"/>
      <c r="T651" s="38"/>
      <c r="U651" s="38"/>
      <c r="V651" s="38"/>
      <c r="W651" s="38"/>
      <c r="Y651" s="161" t="s">
        <v>2193</v>
      </c>
      <c r="Z651" s="161"/>
      <c r="AA651" s="161"/>
      <c r="AB651" s="76"/>
      <c r="AC651" s="76"/>
      <c r="AD651" s="76"/>
    </row>
    <row r="652" spans="1:30" ht="22.5" hidden="1" customHeight="1" thickBot="1" x14ac:dyDescent="0.25">
      <c r="A652" s="36"/>
      <c r="B652" s="44"/>
      <c r="C652" s="44"/>
      <c r="D652" s="44"/>
      <c r="E652" s="40"/>
      <c r="F652" s="1"/>
      <c r="G652" s="2"/>
      <c r="H652" s="2"/>
      <c r="I652" s="38"/>
      <c r="J652" s="38"/>
      <c r="K652" s="38"/>
      <c r="L652" s="38"/>
      <c r="M652" s="38"/>
      <c r="N652" s="38"/>
      <c r="O652" s="38"/>
      <c r="P652" s="38"/>
      <c r="Q652" s="38"/>
      <c r="R652" s="38"/>
      <c r="S652" s="38"/>
      <c r="T652" s="38"/>
      <c r="U652" s="38"/>
      <c r="V652" s="38"/>
      <c r="W652" s="38"/>
      <c r="Y652" s="161"/>
      <c r="Z652" s="161"/>
      <c r="AA652" s="161"/>
      <c r="AB652" s="76"/>
      <c r="AC652" s="76"/>
      <c r="AD652" s="76"/>
    </row>
    <row r="653" spans="1:30" ht="22.5" hidden="1" customHeight="1" thickBot="1" x14ac:dyDescent="0.25">
      <c r="A653" s="36"/>
      <c r="B653" s="44"/>
      <c r="C653" s="44"/>
      <c r="D653" s="44"/>
      <c r="E653" s="40"/>
      <c r="F653" s="1"/>
      <c r="G653" s="2"/>
      <c r="H653" s="2"/>
      <c r="I653" s="38"/>
      <c r="J653" s="38"/>
      <c r="K653" s="38"/>
      <c r="L653" s="38"/>
      <c r="M653" s="38"/>
      <c r="N653" s="38"/>
      <c r="O653" s="38"/>
      <c r="P653" s="38"/>
      <c r="Q653" s="38"/>
      <c r="R653" s="38"/>
      <c r="S653" s="38"/>
      <c r="T653" s="38"/>
      <c r="U653" s="38"/>
      <c r="V653" s="38"/>
      <c r="W653" s="38"/>
      <c r="Y653" s="162" t="s">
        <v>1</v>
      </c>
      <c r="Z653" s="162"/>
      <c r="AA653" s="66">
        <f>SUM(T55:T75)</f>
        <v>267.28571428571428</v>
      </c>
      <c r="AB653" s="76"/>
      <c r="AC653" s="76"/>
      <c r="AD653" s="76"/>
    </row>
    <row r="654" spans="1:30" ht="22.5" hidden="1" customHeight="1" thickBot="1" x14ac:dyDescent="0.25">
      <c r="A654" s="36"/>
      <c r="B654" s="44"/>
      <c r="C654" s="44"/>
      <c r="D654" s="44"/>
      <c r="E654" s="40"/>
      <c r="F654" s="1"/>
      <c r="G654" s="2"/>
      <c r="H654" s="2"/>
      <c r="I654" s="38"/>
      <c r="J654" s="38"/>
      <c r="K654" s="38"/>
      <c r="L654" s="38"/>
      <c r="M654" s="38"/>
      <c r="N654" s="38"/>
      <c r="O654" s="38"/>
      <c r="P654" s="38"/>
      <c r="Q654" s="38"/>
      <c r="R654" s="38"/>
      <c r="S654" s="38"/>
      <c r="T654" s="38"/>
      <c r="U654" s="38"/>
      <c r="V654" s="38"/>
      <c r="W654" s="38"/>
      <c r="Y654" s="162" t="s">
        <v>2</v>
      </c>
      <c r="Z654" s="162"/>
      <c r="AA654" s="66">
        <f>SUM(N55:N75)</f>
        <v>267.28571428571428</v>
      </c>
      <c r="AB654" s="76"/>
      <c r="AC654" s="76"/>
      <c r="AD654" s="76"/>
    </row>
    <row r="655" spans="1:30" ht="22.5" hidden="1" customHeight="1" thickBot="1" x14ac:dyDescent="0.25">
      <c r="A655" s="36"/>
      <c r="B655" s="44"/>
      <c r="C655" s="44"/>
      <c r="D655" s="44"/>
      <c r="E655" s="40"/>
      <c r="F655" s="1"/>
      <c r="G655" s="2"/>
      <c r="H655" s="2"/>
      <c r="I655" s="38"/>
      <c r="J655" s="38"/>
      <c r="K655" s="38"/>
      <c r="L655" s="38"/>
      <c r="M655" s="38"/>
      <c r="N655" s="38"/>
      <c r="O655" s="38"/>
      <c r="P655" s="38"/>
      <c r="Q655" s="38"/>
      <c r="R655" s="38"/>
      <c r="S655" s="38"/>
      <c r="T655" s="38"/>
      <c r="U655" s="38"/>
      <c r="V655" s="38"/>
      <c r="W655" s="38"/>
      <c r="Y655" s="162" t="s">
        <v>4</v>
      </c>
      <c r="Z655" s="162"/>
      <c r="AA655" s="70">
        <f>IF(SUM(S55:S75)=0,0,+(SUM(S55:S75)/AA653))</f>
        <v>0.45056119722073756</v>
      </c>
      <c r="AB655" s="76"/>
      <c r="AC655" s="76"/>
      <c r="AD655" s="76"/>
    </row>
    <row r="656" spans="1:30" ht="22.5" hidden="1" customHeight="1" thickBot="1" x14ac:dyDescent="0.25">
      <c r="A656" s="36"/>
      <c r="B656" s="44"/>
      <c r="C656" s="44"/>
      <c r="D656" s="44"/>
      <c r="E656" s="40"/>
      <c r="F656" s="1"/>
      <c r="G656" s="2"/>
      <c r="H656" s="2"/>
      <c r="I656" s="38"/>
      <c r="J656" s="38"/>
      <c r="K656" s="38"/>
      <c r="L656" s="38"/>
      <c r="M656" s="38"/>
      <c r="N656" s="38"/>
      <c r="O656" s="38"/>
      <c r="P656" s="38"/>
      <c r="Q656" s="38"/>
      <c r="R656" s="38"/>
      <c r="S656" s="38"/>
      <c r="T656" s="38"/>
      <c r="U656" s="38"/>
      <c r="V656" s="38"/>
      <c r="W656" s="38"/>
      <c r="Y656" s="162" t="s">
        <v>3</v>
      </c>
      <c r="Z656" s="162"/>
      <c r="AA656" s="71">
        <f>IF(SUM(R55:R75)=0,0,+(SUM(R55:R75)/AA654))</f>
        <v>0.45056119722073756</v>
      </c>
      <c r="AB656" s="76"/>
      <c r="AC656" s="76"/>
      <c r="AD656" s="76"/>
    </row>
    <row r="657" spans="1:30" ht="22.5" hidden="1" customHeight="1" thickBot="1" x14ac:dyDescent="0.25">
      <c r="A657" s="36"/>
      <c r="B657" s="44"/>
      <c r="C657" s="44"/>
      <c r="D657" s="44"/>
      <c r="E657" s="40"/>
      <c r="F657" s="1"/>
      <c r="G657" s="2"/>
      <c r="H657" s="2"/>
      <c r="I657" s="38"/>
      <c r="J657" s="38"/>
      <c r="K657" s="38"/>
      <c r="L657" s="38"/>
      <c r="M657" s="38"/>
      <c r="N657" s="38"/>
      <c r="O657" s="38"/>
      <c r="P657" s="38"/>
      <c r="Q657" s="38"/>
      <c r="R657" s="38"/>
      <c r="S657" s="38"/>
      <c r="T657" s="38"/>
      <c r="U657" s="38"/>
      <c r="V657" s="38"/>
      <c r="W657" s="38"/>
      <c r="Y657" s="39"/>
      <c r="Z657" s="39"/>
      <c r="AA657" s="69"/>
      <c r="AB657" s="76"/>
      <c r="AC657" s="76"/>
      <c r="AD657" s="76"/>
    </row>
    <row r="658" spans="1:30" ht="22.5" hidden="1" customHeight="1" thickBot="1" x14ac:dyDescent="0.25">
      <c r="A658" s="36"/>
      <c r="B658" s="44"/>
      <c r="C658" s="44"/>
      <c r="D658" s="44"/>
      <c r="E658" s="40"/>
      <c r="F658" s="1"/>
      <c r="G658" s="2"/>
      <c r="H658" s="2"/>
      <c r="I658" s="38"/>
      <c r="J658" s="38"/>
      <c r="K658" s="38"/>
      <c r="L658" s="38"/>
      <c r="M658" s="38"/>
      <c r="N658" s="38"/>
      <c r="O658" s="38"/>
      <c r="P658" s="38"/>
      <c r="Q658" s="38"/>
      <c r="R658" s="38"/>
      <c r="S658" s="38"/>
      <c r="T658" s="38"/>
      <c r="U658" s="38"/>
      <c r="V658" s="38"/>
      <c r="W658" s="38"/>
      <c r="Y658" s="161" t="s">
        <v>2194</v>
      </c>
      <c r="Z658" s="161"/>
      <c r="AA658" s="161"/>
      <c r="AB658" s="76"/>
      <c r="AC658" s="76"/>
      <c r="AD658" s="76"/>
    </row>
    <row r="659" spans="1:30" ht="22.5" hidden="1" customHeight="1" thickBot="1" x14ac:dyDescent="0.25">
      <c r="A659" s="36"/>
      <c r="B659" s="44"/>
      <c r="C659" s="44"/>
      <c r="D659" s="44"/>
      <c r="E659" s="40"/>
      <c r="F659" s="1"/>
      <c r="G659" s="2"/>
      <c r="H659" s="2"/>
      <c r="I659" s="38"/>
      <c r="J659" s="38"/>
      <c r="K659" s="38"/>
      <c r="L659" s="38"/>
      <c r="M659" s="38"/>
      <c r="N659" s="38"/>
      <c r="O659" s="38"/>
      <c r="P659" s="38"/>
      <c r="Q659" s="38"/>
      <c r="R659" s="38"/>
      <c r="S659" s="38"/>
      <c r="T659" s="38"/>
      <c r="U659" s="38"/>
      <c r="V659" s="38"/>
      <c r="W659" s="38"/>
      <c r="Y659" s="161"/>
      <c r="Z659" s="161"/>
      <c r="AA659" s="161"/>
      <c r="AB659" s="76"/>
      <c r="AC659" s="76"/>
      <c r="AD659" s="76"/>
    </row>
    <row r="660" spans="1:30" ht="22.5" hidden="1" customHeight="1" thickBot="1" x14ac:dyDescent="0.25">
      <c r="A660" s="36"/>
      <c r="B660" s="44"/>
      <c r="C660" s="44"/>
      <c r="D660" s="44"/>
      <c r="E660" s="40"/>
      <c r="F660" s="1"/>
      <c r="G660" s="2"/>
      <c r="H660" s="2"/>
      <c r="I660" s="38"/>
      <c r="J660" s="38"/>
      <c r="K660" s="38"/>
      <c r="L660" s="38"/>
      <c r="M660" s="38"/>
      <c r="N660" s="38"/>
      <c r="O660" s="38"/>
      <c r="P660" s="38"/>
      <c r="Q660" s="38"/>
      <c r="R660" s="38"/>
      <c r="S660" s="38"/>
      <c r="T660" s="38"/>
      <c r="U660" s="38"/>
      <c r="V660" s="38"/>
      <c r="W660" s="38"/>
      <c r="Y660" s="162" t="s">
        <v>1</v>
      </c>
      <c r="Z660" s="162"/>
      <c r="AA660" s="66">
        <f>SUM(T76:T105)</f>
        <v>331.71428571428572</v>
      </c>
      <c r="AB660" s="76"/>
      <c r="AC660" s="76"/>
      <c r="AD660" s="76"/>
    </row>
    <row r="661" spans="1:30" ht="22.5" hidden="1" customHeight="1" thickBot="1" x14ac:dyDescent="0.25">
      <c r="A661" s="36"/>
      <c r="B661" s="44"/>
      <c r="C661" s="44"/>
      <c r="D661" s="44"/>
      <c r="E661" s="40"/>
      <c r="F661" s="1"/>
      <c r="G661" s="2"/>
      <c r="H661" s="2"/>
      <c r="I661" s="38"/>
      <c r="J661" s="38"/>
      <c r="K661" s="38"/>
      <c r="L661" s="38"/>
      <c r="M661" s="38"/>
      <c r="N661" s="38"/>
      <c r="O661" s="38"/>
      <c r="P661" s="38"/>
      <c r="Q661" s="38"/>
      <c r="R661" s="38"/>
      <c r="S661" s="38"/>
      <c r="T661" s="38"/>
      <c r="U661" s="38"/>
      <c r="V661" s="38"/>
      <c r="W661" s="38"/>
      <c r="Y661" s="162" t="s">
        <v>2</v>
      </c>
      <c r="Z661" s="162"/>
      <c r="AA661" s="66">
        <f>SUM(N76:N105)</f>
        <v>432.28571428571428</v>
      </c>
      <c r="AB661" s="76"/>
      <c r="AC661" s="76"/>
      <c r="AD661" s="76"/>
    </row>
    <row r="662" spans="1:30" ht="22.5" hidden="1" customHeight="1" thickBot="1" x14ac:dyDescent="0.25">
      <c r="A662" s="36"/>
      <c r="B662" s="44"/>
      <c r="C662" s="44"/>
      <c r="D662" s="44"/>
      <c r="E662" s="40"/>
      <c r="F662" s="1"/>
      <c r="G662" s="2"/>
      <c r="H662" s="2"/>
      <c r="I662" s="38"/>
      <c r="J662" s="38"/>
      <c r="K662" s="38"/>
      <c r="L662" s="38"/>
      <c r="M662" s="38"/>
      <c r="N662" s="38"/>
      <c r="O662" s="38"/>
      <c r="P662" s="38"/>
      <c r="Q662" s="38"/>
      <c r="R662" s="38"/>
      <c r="S662" s="38"/>
      <c r="T662" s="38"/>
      <c r="U662" s="38"/>
      <c r="V662" s="38"/>
      <c r="W662" s="38"/>
      <c r="Y662" s="162" t="s">
        <v>4</v>
      </c>
      <c r="Z662" s="162"/>
      <c r="AA662" s="70">
        <f>IF(SUM(S76:S105)=0,0,+(SUM(S76:S105)/AA660))</f>
        <v>9.8621877691645141E-2</v>
      </c>
      <c r="AB662" s="76"/>
      <c r="AC662" s="76"/>
      <c r="AD662" s="76"/>
    </row>
    <row r="663" spans="1:30" ht="22.5" hidden="1" customHeight="1" thickBot="1" x14ac:dyDescent="0.25">
      <c r="A663" s="36"/>
      <c r="B663" s="44"/>
      <c r="C663" s="44"/>
      <c r="D663" s="44"/>
      <c r="E663" s="40"/>
      <c r="F663" s="1"/>
      <c r="G663" s="2"/>
      <c r="H663" s="2"/>
      <c r="I663" s="38"/>
      <c r="J663" s="38"/>
      <c r="K663" s="38"/>
      <c r="L663" s="38"/>
      <c r="M663" s="38"/>
      <c r="N663" s="38"/>
      <c r="O663" s="38"/>
      <c r="P663" s="38"/>
      <c r="Q663" s="38"/>
      <c r="R663" s="38"/>
      <c r="S663" s="38"/>
      <c r="T663" s="38"/>
      <c r="U663" s="38"/>
      <c r="V663" s="38"/>
      <c r="W663" s="38"/>
      <c r="Y663" s="162" t="s">
        <v>3</v>
      </c>
      <c r="Z663" s="162"/>
      <c r="AA663" s="71">
        <f>IF(SUM(R76:R105)=0,0,+(SUM(R76:R105)/AA661))</f>
        <v>7.5677461996034368E-2</v>
      </c>
      <c r="AB663" s="76"/>
      <c r="AC663" s="76"/>
      <c r="AD663" s="76"/>
    </row>
    <row r="664" spans="1:30" ht="22.5" hidden="1" customHeight="1" thickBot="1" x14ac:dyDescent="0.25">
      <c r="A664" s="36"/>
      <c r="B664" s="44"/>
      <c r="C664" s="44"/>
      <c r="D664" s="44"/>
      <c r="E664" s="40"/>
      <c r="F664" s="1"/>
      <c r="G664" s="2"/>
      <c r="H664" s="2"/>
      <c r="I664" s="38"/>
      <c r="J664" s="38"/>
      <c r="K664" s="38"/>
      <c r="L664" s="38"/>
      <c r="M664" s="38"/>
      <c r="N664" s="38"/>
      <c r="O664" s="38"/>
      <c r="P664" s="38"/>
      <c r="Q664" s="38"/>
      <c r="R664" s="38"/>
      <c r="S664" s="38"/>
      <c r="T664" s="38"/>
      <c r="U664" s="38"/>
      <c r="V664" s="38"/>
      <c r="W664" s="38"/>
      <c r="Y664" s="39"/>
      <c r="Z664" s="39"/>
      <c r="AA664" s="69"/>
      <c r="AB664" s="76"/>
      <c r="AC664" s="76"/>
      <c r="AD664" s="76"/>
    </row>
    <row r="665" spans="1:30" ht="22.5" hidden="1" customHeight="1" thickBot="1" x14ac:dyDescent="0.25">
      <c r="A665" s="36"/>
      <c r="B665" s="44"/>
      <c r="C665" s="44"/>
      <c r="D665" s="44"/>
      <c r="E665" s="40"/>
      <c r="F665" s="1"/>
      <c r="G665" s="2"/>
      <c r="H665" s="2"/>
      <c r="I665" s="38"/>
      <c r="J665" s="38"/>
      <c r="K665" s="38"/>
      <c r="L665" s="38"/>
      <c r="M665" s="38"/>
      <c r="N665" s="38"/>
      <c r="O665" s="38"/>
      <c r="P665" s="38"/>
      <c r="Q665" s="38"/>
      <c r="R665" s="38"/>
      <c r="S665" s="38"/>
      <c r="T665" s="38"/>
      <c r="U665" s="38"/>
      <c r="V665" s="38"/>
      <c r="W665" s="38"/>
      <c r="Y665" s="161" t="s">
        <v>2026</v>
      </c>
      <c r="Z665" s="161"/>
      <c r="AA665" s="161"/>
      <c r="AB665" s="76"/>
      <c r="AC665" s="76"/>
      <c r="AD665" s="76"/>
    </row>
    <row r="666" spans="1:30" ht="22.5" hidden="1" customHeight="1" thickBot="1" x14ac:dyDescent="0.25">
      <c r="A666" s="36"/>
      <c r="B666" s="44"/>
      <c r="C666" s="44"/>
      <c r="D666" s="44"/>
      <c r="E666" s="40"/>
      <c r="F666" s="1"/>
      <c r="G666" s="2"/>
      <c r="H666" s="2"/>
      <c r="I666" s="38"/>
      <c r="J666" s="38"/>
      <c r="K666" s="38"/>
      <c r="L666" s="38"/>
      <c r="M666" s="38"/>
      <c r="N666" s="38"/>
      <c r="O666" s="38"/>
      <c r="P666" s="38"/>
      <c r="Q666" s="38"/>
      <c r="R666" s="38"/>
      <c r="S666" s="38"/>
      <c r="T666" s="38"/>
      <c r="U666" s="38"/>
      <c r="V666" s="38"/>
      <c r="W666" s="38"/>
      <c r="Y666" s="161"/>
      <c r="Z666" s="161"/>
      <c r="AA666" s="161"/>
      <c r="AB666" s="76"/>
      <c r="AC666" s="76"/>
      <c r="AD666" s="76"/>
    </row>
    <row r="667" spans="1:30" ht="22.5" hidden="1" customHeight="1" thickBot="1" x14ac:dyDescent="0.25">
      <c r="A667" s="36"/>
      <c r="B667" s="44"/>
      <c r="C667" s="44"/>
      <c r="D667" s="44"/>
      <c r="E667" s="40"/>
      <c r="F667" s="1"/>
      <c r="G667" s="2"/>
      <c r="H667" s="2"/>
      <c r="I667" s="38"/>
      <c r="J667" s="38"/>
      <c r="K667" s="38"/>
      <c r="L667" s="38"/>
      <c r="M667" s="38"/>
      <c r="N667" s="38"/>
      <c r="O667" s="38"/>
      <c r="P667" s="38"/>
      <c r="Q667" s="38"/>
      <c r="R667" s="38"/>
      <c r="S667" s="38"/>
      <c r="T667" s="38"/>
      <c r="U667" s="38"/>
      <c r="V667" s="38"/>
      <c r="W667" s="38"/>
      <c r="Y667" s="162" t="s">
        <v>1</v>
      </c>
      <c r="Z667" s="162"/>
      <c r="AA667" s="66">
        <f>SUM(T106)</f>
        <v>0</v>
      </c>
      <c r="AB667" s="76"/>
      <c r="AC667" s="76"/>
      <c r="AD667" s="76"/>
    </row>
    <row r="668" spans="1:30" ht="22.5" hidden="1" customHeight="1" thickBot="1" x14ac:dyDescent="0.25">
      <c r="A668" s="36"/>
      <c r="B668" s="44"/>
      <c r="C668" s="44"/>
      <c r="D668" s="44"/>
      <c r="E668" s="40"/>
      <c r="F668" s="1"/>
      <c r="G668" s="2"/>
      <c r="H668" s="2"/>
      <c r="I668" s="38"/>
      <c r="J668" s="38"/>
      <c r="K668" s="38"/>
      <c r="L668" s="38"/>
      <c r="M668" s="38"/>
      <c r="N668" s="38"/>
      <c r="O668" s="38"/>
      <c r="P668" s="38"/>
      <c r="Q668" s="38"/>
      <c r="R668" s="38"/>
      <c r="S668" s="38"/>
      <c r="T668" s="38"/>
      <c r="U668" s="38"/>
      <c r="V668" s="38"/>
      <c r="W668" s="38"/>
      <c r="Y668" s="162" t="s">
        <v>2</v>
      </c>
      <c r="Z668" s="162"/>
      <c r="AA668" s="66">
        <f>SUM(N106)</f>
        <v>52</v>
      </c>
      <c r="AB668" s="76"/>
      <c r="AC668" s="76"/>
      <c r="AD668" s="76"/>
    </row>
    <row r="669" spans="1:30" ht="22.5" hidden="1" customHeight="1" thickBot="1" x14ac:dyDescent="0.25">
      <c r="A669" s="36"/>
      <c r="B669" s="44"/>
      <c r="C669" s="44"/>
      <c r="D669" s="44"/>
      <c r="E669" s="40"/>
      <c r="F669" s="1"/>
      <c r="G669" s="2"/>
      <c r="H669" s="2"/>
      <c r="I669" s="38"/>
      <c r="J669" s="38"/>
      <c r="K669" s="38"/>
      <c r="L669" s="38"/>
      <c r="M669" s="38"/>
      <c r="N669" s="38"/>
      <c r="O669" s="38"/>
      <c r="P669" s="38"/>
      <c r="Q669" s="38"/>
      <c r="R669" s="38"/>
      <c r="S669" s="38"/>
      <c r="T669" s="38"/>
      <c r="U669" s="38"/>
      <c r="V669" s="38"/>
      <c r="W669" s="38"/>
      <c r="Y669" s="162" t="s">
        <v>4</v>
      </c>
      <c r="Z669" s="162"/>
      <c r="AA669" s="70">
        <f>IF(SUM(S106)=0,0,+(SUM(S106)/AA667))</f>
        <v>0</v>
      </c>
      <c r="AB669" s="76"/>
      <c r="AC669" s="76"/>
      <c r="AD669" s="76"/>
    </row>
    <row r="670" spans="1:30" ht="22.5" hidden="1" customHeight="1" thickBot="1" x14ac:dyDescent="0.25">
      <c r="A670" s="36"/>
      <c r="B670" s="44"/>
      <c r="C670" s="44"/>
      <c r="D670" s="44"/>
      <c r="E670" s="40"/>
      <c r="F670" s="1"/>
      <c r="G670" s="2"/>
      <c r="H670" s="2"/>
      <c r="I670" s="38"/>
      <c r="J670" s="38"/>
      <c r="K670" s="38"/>
      <c r="L670" s="38"/>
      <c r="M670" s="38"/>
      <c r="N670" s="38"/>
      <c r="O670" s="38"/>
      <c r="P670" s="38"/>
      <c r="Q670" s="38"/>
      <c r="R670" s="38"/>
      <c r="S670" s="38"/>
      <c r="T670" s="38"/>
      <c r="U670" s="38"/>
      <c r="V670" s="38"/>
      <c r="W670" s="38"/>
      <c r="Y670" s="162" t="s">
        <v>3</v>
      </c>
      <c r="Z670" s="162"/>
      <c r="AA670" s="71">
        <f>IF(SUM(R106)=0,0,+(SUM(R106)/AA668))</f>
        <v>0.5</v>
      </c>
      <c r="AB670" s="76"/>
      <c r="AC670" s="76"/>
      <c r="AD670" s="76"/>
    </row>
    <row r="671" spans="1:30" ht="22.5" hidden="1" customHeight="1" thickBot="1" x14ac:dyDescent="0.25">
      <c r="A671" s="36"/>
      <c r="B671" s="44"/>
      <c r="C671" s="44"/>
      <c r="D671" s="44"/>
      <c r="E671" s="40"/>
      <c r="F671" s="1"/>
      <c r="G671" s="2"/>
      <c r="H671" s="2"/>
      <c r="I671" s="38"/>
      <c r="J671" s="38"/>
      <c r="K671" s="38"/>
      <c r="L671" s="38"/>
      <c r="M671" s="38"/>
      <c r="N671" s="38"/>
      <c r="O671" s="38"/>
      <c r="P671" s="38"/>
      <c r="Q671" s="38"/>
      <c r="R671" s="38"/>
      <c r="S671" s="38"/>
      <c r="T671" s="38"/>
      <c r="U671" s="38"/>
      <c r="V671" s="38"/>
      <c r="W671" s="38"/>
      <c r="Y671" s="39"/>
      <c r="Z671" s="39"/>
      <c r="AA671" s="69"/>
      <c r="AB671" s="76"/>
      <c r="AC671" s="76"/>
      <c r="AD671" s="76"/>
    </row>
    <row r="672" spans="1:30" ht="22.5" hidden="1" customHeight="1" thickBot="1" x14ac:dyDescent="0.25">
      <c r="A672" s="36"/>
      <c r="B672" s="44"/>
      <c r="C672" s="44"/>
      <c r="D672" s="44"/>
      <c r="E672" s="40"/>
      <c r="F672" s="1"/>
      <c r="G672" s="2"/>
      <c r="H672" s="2"/>
      <c r="I672" s="38"/>
      <c r="J672" s="38"/>
      <c r="K672" s="38"/>
      <c r="L672" s="38"/>
      <c r="M672" s="38"/>
      <c r="N672" s="38"/>
      <c r="O672" s="38"/>
      <c r="P672" s="38"/>
      <c r="Q672" s="38"/>
      <c r="R672" s="38"/>
      <c r="S672" s="38"/>
      <c r="T672" s="38"/>
      <c r="U672" s="38"/>
      <c r="V672" s="38"/>
      <c r="W672" s="38"/>
      <c r="Y672" s="161" t="s">
        <v>1980</v>
      </c>
      <c r="Z672" s="161"/>
      <c r="AA672" s="161"/>
      <c r="AB672" s="76"/>
      <c r="AC672" s="76"/>
      <c r="AD672" s="76"/>
    </row>
    <row r="673" spans="1:30" ht="22.5" hidden="1" customHeight="1" thickBot="1" x14ac:dyDescent="0.25">
      <c r="A673" s="36"/>
      <c r="B673" s="44"/>
      <c r="C673" s="44"/>
      <c r="D673" s="44"/>
      <c r="E673" s="40"/>
      <c r="F673" s="1"/>
      <c r="G673" s="2"/>
      <c r="H673" s="2"/>
      <c r="I673" s="38"/>
      <c r="J673" s="38"/>
      <c r="K673" s="38"/>
      <c r="L673" s="38"/>
      <c r="M673" s="38"/>
      <c r="N673" s="38"/>
      <c r="O673" s="38"/>
      <c r="P673" s="38"/>
      <c r="Q673" s="38"/>
      <c r="R673" s="38"/>
      <c r="S673" s="38"/>
      <c r="T673" s="38"/>
      <c r="U673" s="38"/>
      <c r="V673" s="38"/>
      <c r="W673" s="38"/>
      <c r="Y673" s="161"/>
      <c r="Z673" s="161"/>
      <c r="AA673" s="161"/>
      <c r="AB673" s="76"/>
      <c r="AC673" s="76"/>
      <c r="AD673" s="76"/>
    </row>
    <row r="674" spans="1:30" ht="22.5" hidden="1" customHeight="1" thickBot="1" x14ac:dyDescent="0.25">
      <c r="A674" s="36"/>
      <c r="B674" s="44"/>
      <c r="C674" s="44"/>
      <c r="D674" s="44"/>
      <c r="E674" s="40"/>
      <c r="F674" s="1"/>
      <c r="G674" s="2"/>
      <c r="H674" s="2"/>
      <c r="I674" s="38"/>
      <c r="J674" s="38"/>
      <c r="K674" s="38"/>
      <c r="L674" s="38"/>
      <c r="M674" s="38"/>
      <c r="N674" s="38"/>
      <c r="O674" s="38"/>
      <c r="P674" s="38"/>
      <c r="Q674" s="38"/>
      <c r="R674" s="38"/>
      <c r="S674" s="38"/>
      <c r="T674" s="38"/>
      <c r="U674" s="38"/>
      <c r="V674" s="38"/>
      <c r="W674" s="38"/>
      <c r="Y674" s="162" t="s">
        <v>1</v>
      </c>
      <c r="Z674" s="162"/>
      <c r="AA674" s="66">
        <f>SUM(T107:T109)</f>
        <v>19.714285714285715</v>
      </c>
      <c r="AB674" s="76"/>
      <c r="AC674" s="76"/>
      <c r="AD674" s="76"/>
    </row>
    <row r="675" spans="1:30" ht="22.5" hidden="1" customHeight="1" thickBot="1" x14ac:dyDescent="0.25">
      <c r="A675" s="36"/>
      <c r="B675" s="44"/>
      <c r="C675" s="44"/>
      <c r="D675" s="44"/>
      <c r="E675" s="40"/>
      <c r="F675" s="1"/>
      <c r="G675" s="2"/>
      <c r="H675" s="2"/>
      <c r="I675" s="38"/>
      <c r="J675" s="38"/>
      <c r="K675" s="38"/>
      <c r="L675" s="38"/>
      <c r="M675" s="38"/>
      <c r="N675" s="38"/>
      <c r="O675" s="38"/>
      <c r="P675" s="38"/>
      <c r="Q675" s="38"/>
      <c r="R675" s="38"/>
      <c r="S675" s="38"/>
      <c r="T675" s="38"/>
      <c r="U675" s="38"/>
      <c r="V675" s="38"/>
      <c r="W675" s="38"/>
      <c r="Y675" s="162" t="s">
        <v>2</v>
      </c>
      <c r="Z675" s="162"/>
      <c r="AA675" s="66">
        <f>SUM(N107:N109)</f>
        <v>19.714285714285715</v>
      </c>
      <c r="AB675" s="76"/>
      <c r="AC675" s="76"/>
      <c r="AD675" s="76"/>
    </row>
    <row r="676" spans="1:30" ht="22.5" hidden="1" customHeight="1" thickBot="1" x14ac:dyDescent="0.25">
      <c r="A676" s="36"/>
      <c r="B676" s="44"/>
      <c r="C676" s="44"/>
      <c r="D676" s="44"/>
      <c r="E676" s="40"/>
      <c r="F676" s="1"/>
      <c r="G676" s="2"/>
      <c r="H676" s="2"/>
      <c r="I676" s="38"/>
      <c r="J676" s="38"/>
      <c r="K676" s="38"/>
      <c r="L676" s="38"/>
      <c r="M676" s="38"/>
      <c r="N676" s="38"/>
      <c r="O676" s="38"/>
      <c r="P676" s="38"/>
      <c r="Q676" s="38"/>
      <c r="R676" s="38"/>
      <c r="S676" s="38"/>
      <c r="T676" s="38"/>
      <c r="U676" s="38"/>
      <c r="V676" s="38"/>
      <c r="W676" s="38"/>
      <c r="Y676" s="162" t="s">
        <v>4</v>
      </c>
      <c r="Z676" s="162"/>
      <c r="AA676" s="70">
        <f>IF(SUM(S107:S109)=0,0,+(SUM(S107:S109)/AA674))</f>
        <v>1</v>
      </c>
      <c r="AB676" s="76"/>
      <c r="AC676" s="76"/>
      <c r="AD676" s="76"/>
    </row>
    <row r="677" spans="1:30" ht="22.5" hidden="1" customHeight="1" thickBot="1" x14ac:dyDescent="0.25">
      <c r="A677" s="36"/>
      <c r="B677" s="44"/>
      <c r="C677" s="44"/>
      <c r="D677" s="44"/>
      <c r="E677" s="40"/>
      <c r="F677" s="1"/>
      <c r="G677" s="2"/>
      <c r="H677" s="2"/>
      <c r="I677" s="38"/>
      <c r="J677" s="38"/>
      <c r="K677" s="38"/>
      <c r="L677" s="38"/>
      <c r="M677" s="38"/>
      <c r="N677" s="38"/>
      <c r="O677" s="38"/>
      <c r="P677" s="38"/>
      <c r="Q677" s="38"/>
      <c r="R677" s="38"/>
      <c r="S677" s="38"/>
      <c r="T677" s="38"/>
      <c r="U677" s="38"/>
      <c r="V677" s="38"/>
      <c r="W677" s="38"/>
      <c r="Y677" s="162" t="s">
        <v>3</v>
      </c>
      <c r="Z677" s="162"/>
      <c r="AA677" s="71">
        <f>IF(SUM(R107:R109)=0,0,+(SUM(R107:R109)/AA675))</f>
        <v>1</v>
      </c>
      <c r="AB677" s="76"/>
      <c r="AC677" s="76"/>
      <c r="AD677" s="76"/>
    </row>
    <row r="678" spans="1:30" ht="22.5" hidden="1" customHeight="1" thickBot="1" x14ac:dyDescent="0.25">
      <c r="A678" s="36"/>
      <c r="B678" s="44"/>
      <c r="C678" s="44"/>
      <c r="D678" s="44"/>
      <c r="E678" s="40"/>
      <c r="F678" s="1"/>
      <c r="G678" s="2"/>
      <c r="H678" s="2"/>
      <c r="I678" s="38"/>
      <c r="J678" s="38"/>
      <c r="K678" s="38"/>
      <c r="L678" s="38"/>
      <c r="M678" s="38"/>
      <c r="N678" s="38"/>
      <c r="O678" s="38"/>
      <c r="P678" s="38"/>
      <c r="Q678" s="38"/>
      <c r="R678" s="38"/>
      <c r="S678" s="38"/>
      <c r="T678" s="38"/>
      <c r="U678" s="38"/>
      <c r="V678" s="38"/>
      <c r="W678" s="38"/>
      <c r="Y678" s="39"/>
      <c r="Z678" s="39"/>
      <c r="AA678" s="69"/>
      <c r="AB678" s="76"/>
      <c r="AC678" s="76"/>
      <c r="AD678" s="76"/>
    </row>
    <row r="679" spans="1:30" ht="22.5" hidden="1" customHeight="1" thickBot="1" x14ac:dyDescent="0.25">
      <c r="A679" s="36"/>
      <c r="B679" s="44"/>
      <c r="C679" s="44"/>
      <c r="D679" s="44"/>
      <c r="E679" s="40"/>
      <c r="F679" s="1"/>
      <c r="G679" s="2"/>
      <c r="H679" s="2"/>
      <c r="I679" s="38"/>
      <c r="J679" s="38"/>
      <c r="K679" s="38"/>
      <c r="L679" s="38"/>
      <c r="M679" s="38"/>
      <c r="N679" s="38"/>
      <c r="O679" s="38"/>
      <c r="P679" s="38"/>
      <c r="Q679" s="38"/>
      <c r="R679" s="38"/>
      <c r="S679" s="38"/>
      <c r="T679" s="38"/>
      <c r="U679" s="38"/>
      <c r="V679" s="38"/>
      <c r="W679" s="38"/>
      <c r="Y679" s="161" t="s">
        <v>1964</v>
      </c>
      <c r="Z679" s="161"/>
      <c r="AA679" s="161"/>
      <c r="AB679" s="76"/>
      <c r="AC679" s="76"/>
      <c r="AD679" s="76"/>
    </row>
    <row r="680" spans="1:30" ht="22.5" hidden="1" customHeight="1" thickBot="1" x14ac:dyDescent="0.25">
      <c r="A680" s="36"/>
      <c r="B680" s="44"/>
      <c r="C680" s="44"/>
      <c r="D680" s="44"/>
      <c r="E680" s="40"/>
      <c r="F680" s="1"/>
      <c r="G680" s="2"/>
      <c r="H680" s="2"/>
      <c r="I680" s="38"/>
      <c r="J680" s="38"/>
      <c r="K680" s="38"/>
      <c r="L680" s="38"/>
      <c r="M680" s="38"/>
      <c r="N680" s="38"/>
      <c r="O680" s="38"/>
      <c r="P680" s="38"/>
      <c r="Q680" s="38"/>
      <c r="R680" s="38"/>
      <c r="S680" s="38"/>
      <c r="T680" s="38"/>
      <c r="U680" s="38"/>
      <c r="V680" s="38"/>
      <c r="W680" s="38"/>
      <c r="Y680" s="161"/>
      <c r="Z680" s="161"/>
      <c r="AA680" s="161"/>
      <c r="AB680" s="76"/>
      <c r="AC680" s="76"/>
      <c r="AD680" s="76"/>
    </row>
    <row r="681" spans="1:30" ht="22.5" hidden="1" customHeight="1" thickBot="1" x14ac:dyDescent="0.25">
      <c r="A681" s="36"/>
      <c r="B681" s="44"/>
      <c r="C681" s="44"/>
      <c r="D681" s="44"/>
      <c r="E681" s="40"/>
      <c r="F681" s="1"/>
      <c r="G681" s="2"/>
      <c r="H681" s="2"/>
      <c r="I681" s="38"/>
      <c r="J681" s="38"/>
      <c r="K681" s="38"/>
      <c r="L681" s="38"/>
      <c r="M681" s="38"/>
      <c r="N681" s="38"/>
      <c r="O681" s="38"/>
      <c r="P681" s="38"/>
      <c r="Q681" s="38"/>
      <c r="R681" s="38"/>
      <c r="S681" s="38"/>
      <c r="T681" s="38"/>
      <c r="U681" s="38"/>
      <c r="V681" s="38"/>
      <c r="W681" s="38"/>
      <c r="Y681" s="162" t="s">
        <v>1</v>
      </c>
      <c r="Z681" s="162"/>
      <c r="AA681" s="66">
        <f>SUM(T110:T122)</f>
        <v>241.42857142857147</v>
      </c>
      <c r="AB681" s="76"/>
      <c r="AC681" s="76"/>
      <c r="AD681" s="76"/>
    </row>
    <row r="682" spans="1:30" ht="22.5" hidden="1" customHeight="1" thickBot="1" x14ac:dyDescent="0.25">
      <c r="A682" s="36"/>
      <c r="B682" s="44"/>
      <c r="C682" s="44"/>
      <c r="D682" s="44"/>
      <c r="E682" s="40"/>
      <c r="F682" s="1"/>
      <c r="G682" s="2"/>
      <c r="H682" s="2"/>
      <c r="I682" s="38"/>
      <c r="J682" s="38"/>
      <c r="K682" s="38"/>
      <c r="L682" s="38"/>
      <c r="M682" s="38"/>
      <c r="N682" s="38"/>
      <c r="O682" s="38"/>
      <c r="P682" s="38"/>
      <c r="Q682" s="38"/>
      <c r="R682" s="38"/>
      <c r="S682" s="38"/>
      <c r="T682" s="38"/>
      <c r="U682" s="38"/>
      <c r="V682" s="38"/>
      <c r="W682" s="38"/>
      <c r="Y682" s="162" t="s">
        <v>2</v>
      </c>
      <c r="Z682" s="162"/>
      <c r="AA682" s="66">
        <f>SUM(N110:N122)</f>
        <v>241.42857142857147</v>
      </c>
      <c r="AB682" s="76"/>
      <c r="AC682" s="76"/>
      <c r="AD682" s="76"/>
    </row>
    <row r="683" spans="1:30" ht="22.5" hidden="1" customHeight="1" thickBot="1" x14ac:dyDescent="0.25">
      <c r="A683" s="36"/>
      <c r="B683" s="44"/>
      <c r="C683" s="44"/>
      <c r="D683" s="44"/>
      <c r="E683" s="40"/>
      <c r="F683" s="1"/>
      <c r="G683" s="2"/>
      <c r="H683" s="2"/>
      <c r="I683" s="38"/>
      <c r="J683" s="38"/>
      <c r="K683" s="38"/>
      <c r="L683" s="38"/>
      <c r="M683" s="38"/>
      <c r="N683" s="38"/>
      <c r="O683" s="38"/>
      <c r="P683" s="38"/>
      <c r="Q683" s="38"/>
      <c r="R683" s="38"/>
      <c r="S683" s="38"/>
      <c r="T683" s="38"/>
      <c r="U683" s="38"/>
      <c r="V683" s="38"/>
      <c r="W683" s="38"/>
      <c r="Y683" s="162" t="s">
        <v>4</v>
      </c>
      <c r="Z683" s="162"/>
      <c r="AA683" s="70">
        <f>IF(SUM(S110:S122)=0,0,+(SUM(S110:S122)/AA681))</f>
        <v>1</v>
      </c>
      <c r="AB683" s="76"/>
      <c r="AC683" s="76"/>
      <c r="AD683" s="76"/>
    </row>
    <row r="684" spans="1:30" ht="22.5" hidden="1" customHeight="1" thickBot="1" x14ac:dyDescent="0.25">
      <c r="A684" s="36"/>
      <c r="B684" s="44"/>
      <c r="C684" s="44"/>
      <c r="D684" s="44"/>
      <c r="E684" s="40"/>
      <c r="F684" s="1"/>
      <c r="G684" s="2"/>
      <c r="H684" s="2"/>
      <c r="I684" s="38"/>
      <c r="J684" s="38"/>
      <c r="K684" s="38"/>
      <c r="L684" s="38"/>
      <c r="M684" s="38"/>
      <c r="N684" s="38"/>
      <c r="O684" s="38"/>
      <c r="P684" s="38"/>
      <c r="Q684" s="38"/>
      <c r="R684" s="38"/>
      <c r="S684" s="38"/>
      <c r="T684" s="38"/>
      <c r="U684" s="38"/>
      <c r="V684" s="38"/>
      <c r="W684" s="38"/>
      <c r="Y684" s="162" t="s">
        <v>3</v>
      </c>
      <c r="Z684" s="162"/>
      <c r="AA684" s="71">
        <f>IF(SUM(R110:R122)=0,0,+(SUM(R110:R122)/AA682))</f>
        <v>1</v>
      </c>
      <c r="AB684" s="76"/>
      <c r="AC684" s="76"/>
      <c r="AD684" s="76"/>
    </row>
    <row r="685" spans="1:30" ht="22.5" hidden="1" customHeight="1" thickBot="1" x14ac:dyDescent="0.25">
      <c r="A685" s="36"/>
      <c r="B685" s="44"/>
      <c r="C685" s="44"/>
      <c r="D685" s="44"/>
      <c r="E685" s="40"/>
      <c r="F685" s="1"/>
      <c r="G685" s="2"/>
      <c r="H685" s="2"/>
      <c r="I685" s="38"/>
      <c r="J685" s="38"/>
      <c r="K685" s="38"/>
      <c r="L685" s="38"/>
      <c r="M685" s="38"/>
      <c r="N685" s="38"/>
      <c r="O685" s="38"/>
      <c r="P685" s="38"/>
      <c r="Q685" s="38"/>
      <c r="R685" s="38"/>
      <c r="S685" s="38"/>
      <c r="T685" s="38"/>
      <c r="U685" s="38"/>
      <c r="V685" s="38"/>
      <c r="W685" s="38"/>
      <c r="Y685" s="39"/>
      <c r="Z685" s="39"/>
      <c r="AA685" s="69"/>
      <c r="AB685" s="76"/>
      <c r="AC685" s="76"/>
      <c r="AD685" s="76"/>
    </row>
    <row r="686" spans="1:30" ht="22.5" hidden="1" customHeight="1" thickBot="1" x14ac:dyDescent="0.25">
      <c r="A686" s="36"/>
      <c r="B686" s="44"/>
      <c r="C686" s="44"/>
      <c r="D686" s="44"/>
      <c r="E686" s="40"/>
      <c r="F686" s="1"/>
      <c r="G686" s="2"/>
      <c r="H686" s="2"/>
      <c r="I686" s="38"/>
      <c r="J686" s="38"/>
      <c r="K686" s="38"/>
      <c r="L686" s="38"/>
      <c r="M686" s="38"/>
      <c r="N686" s="38"/>
      <c r="O686" s="38"/>
      <c r="P686" s="38"/>
      <c r="Q686" s="38"/>
      <c r="R686" s="38"/>
      <c r="S686" s="38"/>
      <c r="T686" s="38"/>
      <c r="U686" s="38"/>
      <c r="V686" s="38"/>
      <c r="W686" s="38"/>
      <c r="Y686" s="161" t="s">
        <v>1965</v>
      </c>
      <c r="Z686" s="161"/>
      <c r="AA686" s="161"/>
      <c r="AB686" s="76"/>
      <c r="AC686" s="76"/>
      <c r="AD686" s="76"/>
    </row>
    <row r="687" spans="1:30" ht="22.5" hidden="1" customHeight="1" thickBot="1" x14ac:dyDescent="0.25">
      <c r="A687" s="36"/>
      <c r="B687" s="44"/>
      <c r="C687" s="44"/>
      <c r="D687" s="44"/>
      <c r="E687" s="40"/>
      <c r="F687" s="1"/>
      <c r="G687" s="2"/>
      <c r="H687" s="2"/>
      <c r="I687" s="38"/>
      <c r="J687" s="38"/>
      <c r="K687" s="38"/>
      <c r="L687" s="38"/>
      <c r="M687" s="38"/>
      <c r="N687" s="38"/>
      <c r="O687" s="38"/>
      <c r="P687" s="38"/>
      <c r="Q687" s="38"/>
      <c r="R687" s="38"/>
      <c r="S687" s="38"/>
      <c r="T687" s="38"/>
      <c r="U687" s="38"/>
      <c r="V687" s="38"/>
      <c r="W687" s="38"/>
      <c r="Y687" s="161"/>
      <c r="Z687" s="161"/>
      <c r="AA687" s="161"/>
      <c r="AB687" s="76"/>
      <c r="AC687" s="76"/>
      <c r="AD687" s="76"/>
    </row>
    <row r="688" spans="1:30" ht="22.5" hidden="1" customHeight="1" thickBot="1" x14ac:dyDescent="0.25">
      <c r="A688" s="36"/>
      <c r="B688" s="44"/>
      <c r="C688" s="44"/>
      <c r="D688" s="44"/>
      <c r="E688" s="40"/>
      <c r="F688" s="1"/>
      <c r="G688" s="2"/>
      <c r="H688" s="2"/>
      <c r="I688" s="38"/>
      <c r="J688" s="38"/>
      <c r="K688" s="38"/>
      <c r="L688" s="38"/>
      <c r="M688" s="38"/>
      <c r="N688" s="38"/>
      <c r="O688" s="38"/>
      <c r="P688" s="38"/>
      <c r="Q688" s="38"/>
      <c r="R688" s="38"/>
      <c r="S688" s="38"/>
      <c r="T688" s="38"/>
      <c r="U688" s="38"/>
      <c r="V688" s="38"/>
      <c r="W688" s="38"/>
      <c r="Y688" s="162" t="s">
        <v>1</v>
      </c>
      <c r="Z688" s="162"/>
      <c r="AA688" s="66">
        <f>SUM(T123)</f>
        <v>4</v>
      </c>
      <c r="AB688" s="76"/>
      <c r="AC688" s="76"/>
      <c r="AD688" s="76"/>
    </row>
    <row r="689" spans="1:30" ht="22.5" hidden="1" customHeight="1" thickBot="1" x14ac:dyDescent="0.25">
      <c r="A689" s="36"/>
      <c r="B689" s="44"/>
      <c r="C689" s="44"/>
      <c r="D689" s="44"/>
      <c r="E689" s="40"/>
      <c r="F689" s="1"/>
      <c r="G689" s="2"/>
      <c r="H689" s="2"/>
      <c r="I689" s="38"/>
      <c r="J689" s="38"/>
      <c r="K689" s="38"/>
      <c r="L689" s="38"/>
      <c r="M689" s="38"/>
      <c r="N689" s="38"/>
      <c r="O689" s="38"/>
      <c r="P689" s="38"/>
      <c r="Q689" s="38"/>
      <c r="R689" s="38"/>
      <c r="S689" s="38"/>
      <c r="T689" s="38"/>
      <c r="U689" s="38"/>
      <c r="V689" s="38"/>
      <c r="W689" s="38"/>
      <c r="Y689" s="162" t="s">
        <v>2</v>
      </c>
      <c r="Z689" s="162"/>
      <c r="AA689" s="66">
        <f>SUM(N123)</f>
        <v>4</v>
      </c>
      <c r="AB689" s="76"/>
      <c r="AC689" s="76"/>
      <c r="AD689" s="76"/>
    </row>
    <row r="690" spans="1:30" ht="22.5" hidden="1" customHeight="1" thickBot="1" x14ac:dyDescent="0.25">
      <c r="A690" s="36"/>
      <c r="B690" s="44"/>
      <c r="C690" s="44"/>
      <c r="D690" s="44"/>
      <c r="E690" s="40"/>
      <c r="F690" s="1"/>
      <c r="G690" s="2"/>
      <c r="H690" s="2"/>
      <c r="I690" s="38"/>
      <c r="J690" s="38"/>
      <c r="K690" s="38"/>
      <c r="L690" s="38"/>
      <c r="M690" s="38"/>
      <c r="N690" s="38"/>
      <c r="O690" s="38"/>
      <c r="P690" s="38"/>
      <c r="Q690" s="38"/>
      <c r="R690" s="38"/>
      <c r="S690" s="38"/>
      <c r="T690" s="38"/>
      <c r="U690" s="38"/>
      <c r="V690" s="38"/>
      <c r="W690" s="38"/>
      <c r="Y690" s="162" t="s">
        <v>4</v>
      </c>
      <c r="Z690" s="162"/>
      <c r="AA690" s="70">
        <f>IF(SUM(S123)=0,0,+(SUM(S123)/AA688))</f>
        <v>0</v>
      </c>
      <c r="AB690" s="76"/>
      <c r="AC690" s="76"/>
      <c r="AD690" s="76"/>
    </row>
    <row r="691" spans="1:30" ht="22.5" hidden="1" customHeight="1" thickBot="1" x14ac:dyDescent="0.25">
      <c r="A691" s="36"/>
      <c r="B691" s="44"/>
      <c r="C691" s="44"/>
      <c r="D691" s="44"/>
      <c r="E691" s="40"/>
      <c r="F691" s="1"/>
      <c r="G691" s="2"/>
      <c r="H691" s="2"/>
      <c r="I691" s="38"/>
      <c r="J691" s="38"/>
      <c r="K691" s="38"/>
      <c r="L691" s="38"/>
      <c r="M691" s="38"/>
      <c r="N691" s="38"/>
      <c r="O691" s="38"/>
      <c r="P691" s="38"/>
      <c r="Q691" s="38"/>
      <c r="R691" s="38"/>
      <c r="S691" s="38"/>
      <c r="T691" s="38"/>
      <c r="U691" s="38"/>
      <c r="V691" s="38"/>
      <c r="W691" s="38"/>
      <c r="Y691" s="162" t="s">
        <v>3</v>
      </c>
      <c r="Z691" s="162"/>
      <c r="AA691" s="71">
        <f>IF(SUM(R123)=0,0,+(SUM(R123)/AA689))</f>
        <v>0</v>
      </c>
      <c r="AB691" s="76"/>
      <c r="AC691" s="76"/>
      <c r="AD691" s="76"/>
    </row>
    <row r="692" spans="1:30" ht="22.5" hidden="1" customHeight="1" thickBot="1" x14ac:dyDescent="0.25">
      <c r="A692" s="36"/>
      <c r="B692" s="44"/>
      <c r="C692" s="44"/>
      <c r="D692" s="44"/>
      <c r="E692" s="40"/>
      <c r="F692" s="1"/>
      <c r="G692" s="2"/>
      <c r="H692" s="2"/>
      <c r="I692" s="38"/>
      <c r="J692" s="38"/>
      <c r="K692" s="38"/>
      <c r="L692" s="38"/>
      <c r="M692" s="38"/>
      <c r="N692" s="38"/>
      <c r="O692" s="38"/>
      <c r="P692" s="38"/>
      <c r="Q692" s="38"/>
      <c r="R692" s="38"/>
      <c r="S692" s="38"/>
      <c r="T692" s="38"/>
      <c r="U692" s="38"/>
      <c r="V692" s="38"/>
      <c r="W692" s="38"/>
      <c r="Y692" s="39"/>
      <c r="Z692" s="39"/>
      <c r="AA692" s="69"/>
      <c r="AB692" s="76"/>
      <c r="AC692" s="76"/>
      <c r="AD692" s="76"/>
    </row>
    <row r="693" spans="1:30" ht="22.5" hidden="1" customHeight="1" thickBot="1" x14ac:dyDescent="0.25">
      <c r="A693" s="36"/>
      <c r="B693" s="44"/>
      <c r="C693" s="44"/>
      <c r="D693" s="44"/>
      <c r="E693" s="40"/>
      <c r="F693" s="1"/>
      <c r="G693" s="2"/>
      <c r="H693" s="2"/>
      <c r="I693" s="38"/>
      <c r="J693" s="38"/>
      <c r="K693" s="38"/>
      <c r="L693" s="38"/>
      <c r="M693" s="38"/>
      <c r="N693" s="38"/>
      <c r="O693" s="38"/>
      <c r="P693" s="38"/>
      <c r="Q693" s="38"/>
      <c r="R693" s="38"/>
      <c r="S693" s="38"/>
      <c r="T693" s="38"/>
      <c r="U693" s="38"/>
      <c r="V693" s="38"/>
      <c r="W693" s="38"/>
      <c r="Y693" s="163" t="s">
        <v>1966</v>
      </c>
      <c r="Z693" s="163"/>
      <c r="AA693" s="163"/>
      <c r="AB693" s="76"/>
      <c r="AC693" s="76"/>
      <c r="AD693" s="76"/>
    </row>
    <row r="694" spans="1:30" ht="22.5" hidden="1" customHeight="1" thickBot="1" x14ac:dyDescent="0.25">
      <c r="A694" s="36"/>
      <c r="B694" s="44"/>
      <c r="C694" s="44"/>
      <c r="D694" s="44"/>
      <c r="E694" s="40"/>
      <c r="F694" s="1"/>
      <c r="G694" s="2"/>
      <c r="H694" s="2"/>
      <c r="I694" s="38"/>
      <c r="J694" s="38"/>
      <c r="K694" s="38"/>
      <c r="L694" s="38"/>
      <c r="M694" s="38"/>
      <c r="N694" s="38"/>
      <c r="O694" s="38"/>
      <c r="P694" s="38"/>
      <c r="Q694" s="38"/>
      <c r="R694" s="38"/>
      <c r="S694" s="38"/>
      <c r="T694" s="38"/>
      <c r="U694" s="38"/>
      <c r="V694" s="38"/>
      <c r="W694" s="38"/>
      <c r="Y694" s="163"/>
      <c r="Z694" s="163"/>
      <c r="AA694" s="163"/>
      <c r="AB694" s="76"/>
      <c r="AC694" s="76"/>
      <c r="AD694" s="76"/>
    </row>
    <row r="695" spans="1:30" ht="22.5" hidden="1" customHeight="1" thickBot="1" x14ac:dyDescent="0.25">
      <c r="A695" s="36"/>
      <c r="B695" s="44"/>
      <c r="C695" s="44"/>
      <c r="D695" s="44"/>
      <c r="E695" s="40"/>
      <c r="F695" s="1"/>
      <c r="G695" s="2"/>
      <c r="H695" s="2"/>
      <c r="I695" s="38"/>
      <c r="J695" s="38"/>
      <c r="K695" s="38"/>
      <c r="L695" s="38"/>
      <c r="M695" s="38"/>
      <c r="N695" s="38"/>
      <c r="O695" s="38"/>
      <c r="P695" s="38"/>
      <c r="Q695" s="38"/>
      <c r="R695" s="38"/>
      <c r="S695" s="38"/>
      <c r="T695" s="38"/>
      <c r="U695" s="38"/>
      <c r="V695" s="38"/>
      <c r="W695" s="38"/>
      <c r="Y695" s="162" t="s">
        <v>1</v>
      </c>
      <c r="Z695" s="162"/>
      <c r="AA695" s="66">
        <f>SUM(T124:T143)</f>
        <v>302.28571428571433</v>
      </c>
      <c r="AB695" s="76"/>
      <c r="AC695" s="76"/>
      <c r="AD695" s="76"/>
    </row>
    <row r="696" spans="1:30" ht="22.5" hidden="1" customHeight="1" thickBot="1" x14ac:dyDescent="0.25">
      <c r="A696" s="36"/>
      <c r="B696" s="44"/>
      <c r="C696" s="44"/>
      <c r="D696" s="44"/>
      <c r="E696" s="40"/>
      <c r="F696" s="1"/>
      <c r="G696" s="2"/>
      <c r="H696" s="2"/>
      <c r="I696" s="38"/>
      <c r="J696" s="38"/>
      <c r="K696" s="38"/>
      <c r="L696" s="38"/>
      <c r="M696" s="38"/>
      <c r="N696" s="38"/>
      <c r="O696" s="38"/>
      <c r="P696" s="38"/>
      <c r="Q696" s="38"/>
      <c r="R696" s="38"/>
      <c r="S696" s="38"/>
      <c r="T696" s="38"/>
      <c r="U696" s="38"/>
      <c r="V696" s="38"/>
      <c r="W696" s="38"/>
      <c r="Y696" s="162" t="s">
        <v>2</v>
      </c>
      <c r="Z696" s="162"/>
      <c r="AA696" s="66">
        <f>SUM(N124:N143)</f>
        <v>302.28571428571433</v>
      </c>
      <c r="AB696" s="76"/>
      <c r="AC696" s="76"/>
      <c r="AD696" s="76"/>
    </row>
    <row r="697" spans="1:30" ht="22.5" hidden="1" customHeight="1" thickBot="1" x14ac:dyDescent="0.25">
      <c r="A697" s="36"/>
      <c r="B697" s="44"/>
      <c r="C697" s="44"/>
      <c r="D697" s="44"/>
      <c r="E697" s="40"/>
      <c r="F697" s="1"/>
      <c r="G697" s="2"/>
      <c r="H697" s="2"/>
      <c r="I697" s="38"/>
      <c r="J697" s="38"/>
      <c r="K697" s="38"/>
      <c r="L697" s="38"/>
      <c r="M697" s="38"/>
      <c r="N697" s="38"/>
      <c r="O697" s="38"/>
      <c r="P697" s="38"/>
      <c r="Q697" s="38"/>
      <c r="R697" s="38"/>
      <c r="S697" s="38"/>
      <c r="T697" s="38"/>
      <c r="U697" s="38"/>
      <c r="V697" s="38"/>
      <c r="W697" s="38"/>
      <c r="Y697" s="162" t="s">
        <v>4</v>
      </c>
      <c r="Z697" s="162"/>
      <c r="AA697" s="70">
        <f>IF(SUM(S124:S143)=0,0,+(SUM(S124:S143)/AA695))</f>
        <v>0.48492911153119084</v>
      </c>
      <c r="AB697" s="76"/>
      <c r="AC697" s="76"/>
      <c r="AD697" s="76"/>
    </row>
    <row r="698" spans="1:30" ht="22.5" hidden="1" customHeight="1" thickBot="1" x14ac:dyDescent="0.25">
      <c r="A698" s="36"/>
      <c r="B698" s="44"/>
      <c r="C698" s="44"/>
      <c r="D698" s="44"/>
      <c r="E698" s="40"/>
      <c r="F698" s="1"/>
      <c r="G698" s="2"/>
      <c r="H698" s="2"/>
      <c r="I698" s="38"/>
      <c r="J698" s="38"/>
      <c r="K698" s="38"/>
      <c r="L698" s="38"/>
      <c r="M698" s="38"/>
      <c r="N698" s="38"/>
      <c r="O698" s="38"/>
      <c r="P698" s="38"/>
      <c r="Q698" s="38"/>
      <c r="R698" s="38"/>
      <c r="S698" s="38"/>
      <c r="T698" s="38"/>
      <c r="U698" s="38"/>
      <c r="V698" s="38"/>
      <c r="W698" s="38"/>
      <c r="Y698" s="162" t="s">
        <v>3</v>
      </c>
      <c r="Z698" s="162"/>
      <c r="AA698" s="71">
        <f>IF(SUM(R124:R143)=0,0,+(SUM(R124:R143)/AA696))</f>
        <v>0.48492911153119084</v>
      </c>
      <c r="AB698" s="76"/>
      <c r="AC698" s="76"/>
      <c r="AD698" s="76"/>
    </row>
    <row r="699" spans="1:30" ht="22.5" hidden="1" customHeight="1" thickBot="1" x14ac:dyDescent="0.25">
      <c r="A699" s="36"/>
      <c r="B699" s="44"/>
      <c r="C699" s="44"/>
      <c r="D699" s="44"/>
      <c r="E699" s="40"/>
      <c r="F699" s="1"/>
      <c r="G699" s="2"/>
      <c r="H699" s="2"/>
      <c r="I699" s="38"/>
      <c r="J699" s="38"/>
      <c r="K699" s="38"/>
      <c r="L699" s="38"/>
      <c r="M699" s="38"/>
      <c r="N699" s="38"/>
      <c r="O699" s="38"/>
      <c r="P699" s="38"/>
      <c r="Q699" s="38"/>
      <c r="R699" s="38"/>
      <c r="S699" s="38"/>
      <c r="T699" s="38"/>
      <c r="U699" s="38"/>
      <c r="V699" s="38"/>
      <c r="W699" s="38"/>
      <c r="Y699" s="39"/>
      <c r="Z699" s="39"/>
      <c r="AA699" s="69"/>
      <c r="AB699" s="76"/>
      <c r="AC699" s="76"/>
      <c r="AD699" s="76"/>
    </row>
    <row r="700" spans="1:30" ht="22.5" hidden="1" customHeight="1" thickBot="1" x14ac:dyDescent="0.25">
      <c r="A700" s="36"/>
      <c r="B700" s="44"/>
      <c r="C700" s="44"/>
      <c r="D700" s="44"/>
      <c r="E700" s="40"/>
      <c r="F700" s="1"/>
      <c r="G700" s="2"/>
      <c r="H700" s="2"/>
      <c r="I700" s="38"/>
      <c r="J700" s="38"/>
      <c r="K700" s="38"/>
      <c r="L700" s="38"/>
      <c r="M700" s="38"/>
      <c r="N700" s="38"/>
      <c r="O700" s="38"/>
      <c r="P700" s="38"/>
      <c r="Q700" s="38"/>
      <c r="R700" s="38"/>
      <c r="S700" s="38"/>
      <c r="T700" s="38"/>
      <c r="U700" s="38"/>
      <c r="V700" s="38"/>
      <c r="W700" s="38"/>
      <c r="Y700" s="163" t="s">
        <v>1825</v>
      </c>
      <c r="Z700" s="163"/>
      <c r="AA700" s="163"/>
      <c r="AB700" s="76"/>
      <c r="AC700" s="76"/>
      <c r="AD700" s="76"/>
    </row>
    <row r="701" spans="1:30" ht="22.5" hidden="1" customHeight="1" thickBot="1" x14ac:dyDescent="0.25">
      <c r="A701" s="36"/>
      <c r="B701" s="44"/>
      <c r="C701" s="44"/>
      <c r="D701" s="44"/>
      <c r="E701" s="40"/>
      <c r="F701" s="1"/>
      <c r="G701" s="2"/>
      <c r="H701" s="2"/>
      <c r="I701" s="38"/>
      <c r="J701" s="38"/>
      <c r="K701" s="38"/>
      <c r="L701" s="38"/>
      <c r="M701" s="38"/>
      <c r="N701" s="38"/>
      <c r="O701" s="38"/>
      <c r="P701" s="38"/>
      <c r="Q701" s="38"/>
      <c r="R701" s="38"/>
      <c r="S701" s="38"/>
      <c r="T701" s="38"/>
      <c r="U701" s="38"/>
      <c r="V701" s="38"/>
      <c r="W701" s="38"/>
      <c r="Y701" s="163"/>
      <c r="Z701" s="163"/>
      <c r="AA701" s="163"/>
      <c r="AB701" s="76"/>
      <c r="AC701" s="76"/>
      <c r="AD701" s="76"/>
    </row>
    <row r="702" spans="1:30" ht="22.5" hidden="1" customHeight="1" thickBot="1" x14ac:dyDescent="0.25">
      <c r="A702" s="36"/>
      <c r="B702" s="44"/>
      <c r="C702" s="44"/>
      <c r="D702" s="44"/>
      <c r="E702" s="40"/>
      <c r="F702" s="1"/>
      <c r="G702" s="2"/>
      <c r="H702" s="2"/>
      <c r="I702" s="38"/>
      <c r="J702" s="38"/>
      <c r="K702" s="38"/>
      <c r="L702" s="38"/>
      <c r="M702" s="38"/>
      <c r="N702" s="38"/>
      <c r="O702" s="38"/>
      <c r="P702" s="38"/>
      <c r="Q702" s="38"/>
      <c r="R702" s="38"/>
      <c r="S702" s="38"/>
      <c r="T702" s="38"/>
      <c r="U702" s="38"/>
      <c r="V702" s="38"/>
      <c r="W702" s="38"/>
      <c r="Y702" s="162" t="s">
        <v>1</v>
      </c>
      <c r="Z702" s="162"/>
      <c r="AA702" s="66">
        <f>SUM(T144:T145)</f>
        <v>30.857142857142858</v>
      </c>
      <c r="AB702" s="76"/>
      <c r="AC702" s="76"/>
      <c r="AD702" s="76"/>
    </row>
    <row r="703" spans="1:30" ht="22.5" hidden="1" customHeight="1" thickBot="1" x14ac:dyDescent="0.25">
      <c r="A703" s="36"/>
      <c r="B703" s="44"/>
      <c r="C703" s="44"/>
      <c r="D703" s="44"/>
      <c r="E703" s="40"/>
      <c r="F703" s="1"/>
      <c r="G703" s="2"/>
      <c r="H703" s="2"/>
      <c r="I703" s="38"/>
      <c r="J703" s="38"/>
      <c r="K703" s="38"/>
      <c r="L703" s="38"/>
      <c r="M703" s="38"/>
      <c r="N703" s="38"/>
      <c r="O703" s="38"/>
      <c r="P703" s="38"/>
      <c r="Q703" s="38"/>
      <c r="R703" s="38"/>
      <c r="S703" s="38"/>
      <c r="T703" s="38"/>
      <c r="U703" s="38"/>
      <c r="V703" s="38"/>
      <c r="W703" s="38"/>
      <c r="Y703" s="162" t="s">
        <v>2</v>
      </c>
      <c r="Z703" s="162"/>
      <c r="AA703" s="66">
        <f>SUM(N144:N145)</f>
        <v>30.857142857142858</v>
      </c>
      <c r="AB703" s="76"/>
      <c r="AC703" s="76"/>
      <c r="AD703" s="76"/>
    </row>
    <row r="704" spans="1:30" ht="22.5" hidden="1" customHeight="1" thickBot="1" x14ac:dyDescent="0.25">
      <c r="A704" s="36"/>
      <c r="B704" s="44"/>
      <c r="C704" s="44"/>
      <c r="D704" s="44"/>
      <c r="E704" s="40"/>
      <c r="F704" s="1"/>
      <c r="G704" s="2"/>
      <c r="H704" s="2"/>
      <c r="I704" s="38"/>
      <c r="J704" s="38"/>
      <c r="K704" s="38"/>
      <c r="L704" s="38"/>
      <c r="M704" s="38"/>
      <c r="N704" s="38"/>
      <c r="O704" s="38"/>
      <c r="P704" s="38"/>
      <c r="Q704" s="38"/>
      <c r="R704" s="38"/>
      <c r="S704" s="38"/>
      <c r="T704" s="38"/>
      <c r="U704" s="38"/>
      <c r="V704" s="38"/>
      <c r="W704" s="38"/>
      <c r="Y704" s="162" t="s">
        <v>4</v>
      </c>
      <c r="Z704" s="162"/>
      <c r="AA704" s="70">
        <f>IF(SUM(S144:S145)=0,0,+(SUM(S144:S145)/AA702))</f>
        <v>3.2407407407407406E-2</v>
      </c>
      <c r="AB704" s="76"/>
      <c r="AC704" s="76"/>
      <c r="AD704" s="76"/>
    </row>
    <row r="705" spans="1:30" ht="22.5" hidden="1" customHeight="1" thickBot="1" x14ac:dyDescent="0.25">
      <c r="A705" s="36"/>
      <c r="B705" s="44"/>
      <c r="C705" s="44"/>
      <c r="D705" s="44"/>
      <c r="E705" s="40"/>
      <c r="F705" s="1"/>
      <c r="G705" s="2"/>
      <c r="H705" s="2"/>
      <c r="I705" s="38"/>
      <c r="J705" s="38"/>
      <c r="K705" s="38"/>
      <c r="L705" s="38"/>
      <c r="M705" s="38"/>
      <c r="N705" s="38"/>
      <c r="O705" s="38"/>
      <c r="P705" s="38"/>
      <c r="Q705" s="38"/>
      <c r="R705" s="38"/>
      <c r="S705" s="38"/>
      <c r="T705" s="38"/>
      <c r="U705" s="38"/>
      <c r="V705" s="38"/>
      <c r="W705" s="38"/>
      <c r="Y705" s="162" t="s">
        <v>3</v>
      </c>
      <c r="Z705" s="162"/>
      <c r="AA705" s="71">
        <f>IF(SUM(R144:R145)=0,0,+(SUM(R144:R145)/AA703))</f>
        <v>3.2407407407407406E-2</v>
      </c>
      <c r="AB705" s="76"/>
      <c r="AC705" s="76"/>
      <c r="AD705" s="76"/>
    </row>
    <row r="706" spans="1:30" ht="22.5" hidden="1" customHeight="1" thickBot="1" x14ac:dyDescent="0.25">
      <c r="A706" s="36"/>
      <c r="B706" s="44"/>
      <c r="C706" s="44"/>
      <c r="D706" s="44"/>
      <c r="E706" s="40"/>
      <c r="F706" s="1"/>
      <c r="G706" s="2"/>
      <c r="H706" s="2"/>
      <c r="I706" s="38"/>
      <c r="J706" s="38"/>
      <c r="K706" s="38"/>
      <c r="L706" s="38"/>
      <c r="M706" s="38"/>
      <c r="N706" s="38"/>
      <c r="O706" s="38"/>
      <c r="P706" s="38"/>
      <c r="Q706" s="38"/>
      <c r="R706" s="38"/>
      <c r="S706" s="38"/>
      <c r="T706" s="38"/>
      <c r="U706" s="38"/>
      <c r="V706" s="38"/>
      <c r="W706" s="38"/>
      <c r="Y706" s="39"/>
      <c r="Z706" s="39"/>
      <c r="AA706" s="69"/>
      <c r="AB706" s="76"/>
      <c r="AC706" s="76"/>
      <c r="AD706" s="76"/>
    </row>
    <row r="707" spans="1:30" ht="22.5" hidden="1" customHeight="1" thickBot="1" x14ac:dyDescent="0.25">
      <c r="A707" s="36"/>
      <c r="B707" s="44"/>
      <c r="C707" s="44"/>
      <c r="D707" s="44"/>
      <c r="E707" s="40"/>
      <c r="F707" s="1"/>
      <c r="G707" s="2"/>
      <c r="H707" s="2"/>
      <c r="I707" s="38"/>
      <c r="J707" s="38"/>
      <c r="K707" s="38"/>
      <c r="L707" s="38"/>
      <c r="M707" s="38"/>
      <c r="N707" s="38"/>
      <c r="O707" s="38"/>
      <c r="P707" s="38"/>
      <c r="Q707" s="38"/>
      <c r="R707" s="38"/>
      <c r="S707" s="38"/>
      <c r="T707" s="38"/>
      <c r="U707" s="38"/>
      <c r="V707" s="38"/>
      <c r="W707" s="38"/>
      <c r="Y707" s="163" t="s">
        <v>1782</v>
      </c>
      <c r="Z707" s="163"/>
      <c r="AA707" s="163"/>
      <c r="AB707" s="76"/>
      <c r="AC707" s="76"/>
      <c r="AD707" s="76"/>
    </row>
    <row r="708" spans="1:30" ht="22.5" hidden="1" customHeight="1" thickBot="1" x14ac:dyDescent="0.25">
      <c r="A708" s="36"/>
      <c r="B708" s="44"/>
      <c r="C708" s="44"/>
      <c r="D708" s="44"/>
      <c r="E708" s="40"/>
      <c r="F708" s="1"/>
      <c r="G708" s="2"/>
      <c r="H708" s="2"/>
      <c r="I708" s="38"/>
      <c r="J708" s="38"/>
      <c r="K708" s="38"/>
      <c r="L708" s="38"/>
      <c r="M708" s="38"/>
      <c r="N708" s="38"/>
      <c r="O708" s="38"/>
      <c r="P708" s="38"/>
      <c r="Q708" s="38"/>
      <c r="R708" s="38"/>
      <c r="S708" s="38"/>
      <c r="T708" s="38"/>
      <c r="U708" s="38"/>
      <c r="V708" s="38"/>
      <c r="W708" s="38"/>
      <c r="Y708" s="163"/>
      <c r="Z708" s="163"/>
      <c r="AA708" s="163"/>
      <c r="AB708" s="76"/>
      <c r="AC708" s="76"/>
      <c r="AD708" s="76"/>
    </row>
    <row r="709" spans="1:30" ht="22.5" hidden="1" customHeight="1" thickBot="1" x14ac:dyDescent="0.25">
      <c r="A709" s="36"/>
      <c r="B709" s="44"/>
      <c r="C709" s="44"/>
      <c r="D709" s="44"/>
      <c r="E709" s="40"/>
      <c r="F709" s="1"/>
      <c r="G709" s="2"/>
      <c r="H709" s="2"/>
      <c r="I709" s="38"/>
      <c r="J709" s="38"/>
      <c r="K709" s="38"/>
      <c r="L709" s="38"/>
      <c r="M709" s="38"/>
      <c r="N709" s="38"/>
      <c r="O709" s="38"/>
      <c r="P709" s="38"/>
      <c r="Q709" s="38"/>
      <c r="R709" s="38"/>
      <c r="S709" s="38"/>
      <c r="T709" s="38"/>
      <c r="U709" s="38"/>
      <c r="V709" s="38"/>
      <c r="W709" s="38"/>
      <c r="Y709" s="162" t="s">
        <v>1</v>
      </c>
      <c r="Z709" s="162"/>
      <c r="AA709" s="66">
        <f>SUM(T146:T163)</f>
        <v>210.71428571428575</v>
      </c>
      <c r="AB709" s="76"/>
      <c r="AC709" s="76"/>
      <c r="AD709" s="76"/>
    </row>
    <row r="710" spans="1:30" ht="22.5" hidden="1" customHeight="1" thickBot="1" x14ac:dyDescent="0.25">
      <c r="A710" s="36"/>
      <c r="B710" s="44"/>
      <c r="C710" s="44"/>
      <c r="D710" s="44"/>
      <c r="E710" s="40"/>
      <c r="F710" s="1"/>
      <c r="G710" s="2"/>
      <c r="H710" s="2"/>
      <c r="I710" s="38"/>
      <c r="J710" s="38"/>
      <c r="K710" s="38"/>
      <c r="L710" s="38"/>
      <c r="M710" s="38"/>
      <c r="N710" s="38"/>
      <c r="O710" s="38"/>
      <c r="P710" s="38"/>
      <c r="Q710" s="38"/>
      <c r="R710" s="38"/>
      <c r="S710" s="38"/>
      <c r="T710" s="38"/>
      <c r="U710" s="38"/>
      <c r="V710" s="38"/>
      <c r="W710" s="38"/>
      <c r="Y710" s="162" t="s">
        <v>2</v>
      </c>
      <c r="Z710" s="162"/>
      <c r="AA710" s="66">
        <f>SUM(N146:N163)</f>
        <v>240.85714285714289</v>
      </c>
      <c r="AB710" s="76"/>
      <c r="AC710" s="76"/>
      <c r="AD710" s="76"/>
    </row>
    <row r="711" spans="1:30" ht="22.5" hidden="1" customHeight="1" thickBot="1" x14ac:dyDescent="0.25">
      <c r="A711" s="36"/>
      <c r="B711" s="44"/>
      <c r="C711" s="44"/>
      <c r="D711" s="44"/>
      <c r="E711" s="40"/>
      <c r="F711" s="1"/>
      <c r="G711" s="2"/>
      <c r="H711" s="2"/>
      <c r="I711" s="38"/>
      <c r="J711" s="38"/>
      <c r="K711" s="38"/>
      <c r="L711" s="38"/>
      <c r="M711" s="38"/>
      <c r="N711" s="38"/>
      <c r="O711" s="38"/>
      <c r="P711" s="38"/>
      <c r="Q711" s="38"/>
      <c r="R711" s="38"/>
      <c r="S711" s="38"/>
      <c r="T711" s="38"/>
      <c r="U711" s="38"/>
      <c r="V711" s="38"/>
      <c r="W711" s="38"/>
      <c r="Y711" s="162" t="s">
        <v>4</v>
      </c>
      <c r="Z711" s="162"/>
      <c r="AA711" s="70">
        <f>IF(SUM(S146:S163)=0,0,+(SUM(S146:S163)/AA709))</f>
        <v>1</v>
      </c>
      <c r="AB711" s="76"/>
      <c r="AC711" s="76"/>
      <c r="AD711" s="76"/>
    </row>
    <row r="712" spans="1:30" ht="22.5" hidden="1" customHeight="1" thickBot="1" x14ac:dyDescent="0.25">
      <c r="A712" s="36"/>
      <c r="B712" s="44"/>
      <c r="C712" s="44"/>
      <c r="D712" s="44"/>
      <c r="E712" s="40"/>
      <c r="F712" s="1"/>
      <c r="G712" s="2"/>
      <c r="H712" s="2"/>
      <c r="I712" s="38"/>
      <c r="J712" s="38"/>
      <c r="K712" s="38"/>
      <c r="L712" s="38"/>
      <c r="M712" s="38"/>
      <c r="N712" s="38"/>
      <c r="O712" s="38"/>
      <c r="P712" s="38"/>
      <c r="Q712" s="38"/>
      <c r="R712" s="38"/>
      <c r="S712" s="38"/>
      <c r="T712" s="38"/>
      <c r="U712" s="38"/>
      <c r="V712" s="38"/>
      <c r="W712" s="38"/>
      <c r="Y712" s="162" t="s">
        <v>3</v>
      </c>
      <c r="Z712" s="162"/>
      <c r="AA712" s="71">
        <f>IF(SUM(R146:R163)=0,0,+(SUM(R146:R163)/AA710))</f>
        <v>0.8748517200474496</v>
      </c>
      <c r="AB712" s="76"/>
      <c r="AC712" s="76"/>
      <c r="AD712" s="76"/>
    </row>
    <row r="713" spans="1:30" ht="22.5" hidden="1" customHeight="1" thickBot="1" x14ac:dyDescent="0.25">
      <c r="A713" s="36"/>
      <c r="B713" s="44"/>
      <c r="C713" s="44"/>
      <c r="D713" s="44"/>
      <c r="E713" s="40"/>
      <c r="F713" s="1"/>
      <c r="G713" s="2"/>
      <c r="H713" s="2"/>
      <c r="I713" s="38"/>
      <c r="J713" s="38"/>
      <c r="K713" s="38"/>
      <c r="L713" s="38"/>
      <c r="M713" s="38"/>
      <c r="N713" s="38"/>
      <c r="O713" s="38"/>
      <c r="P713" s="38"/>
      <c r="Q713" s="38"/>
      <c r="R713" s="38"/>
      <c r="S713" s="38"/>
      <c r="T713" s="38"/>
      <c r="U713" s="38"/>
      <c r="V713" s="38"/>
      <c r="W713" s="38"/>
      <c r="Y713" s="39"/>
      <c r="Z713" s="39"/>
      <c r="AA713" s="69"/>
      <c r="AB713" s="76"/>
      <c r="AC713" s="76"/>
      <c r="AD713" s="76"/>
    </row>
    <row r="714" spans="1:30" ht="22.5" hidden="1" customHeight="1" thickBot="1" x14ac:dyDescent="0.25">
      <c r="A714" s="36"/>
      <c r="B714" s="44"/>
      <c r="C714" s="44"/>
      <c r="D714" s="44"/>
      <c r="E714" s="40"/>
      <c r="F714" s="1"/>
      <c r="G714" s="2"/>
      <c r="H714" s="2"/>
      <c r="I714" s="38"/>
      <c r="J714" s="38"/>
      <c r="K714" s="38"/>
      <c r="L714" s="38"/>
      <c r="M714" s="38"/>
      <c r="N714" s="38"/>
      <c r="O714" s="38"/>
      <c r="P714" s="38"/>
      <c r="Q714" s="38"/>
      <c r="R714" s="38"/>
      <c r="S714" s="38"/>
      <c r="T714" s="38"/>
      <c r="U714" s="38"/>
      <c r="V714" s="38"/>
      <c r="W714" s="38"/>
      <c r="Y714" s="163" t="s">
        <v>1621</v>
      </c>
      <c r="Z714" s="163"/>
      <c r="AA714" s="163"/>
      <c r="AB714" s="76"/>
      <c r="AC714" s="76"/>
      <c r="AD714" s="76"/>
    </row>
    <row r="715" spans="1:30" ht="22.5" hidden="1" customHeight="1" thickBot="1" x14ac:dyDescent="0.25">
      <c r="A715" s="36"/>
      <c r="B715" s="44"/>
      <c r="C715" s="44"/>
      <c r="D715" s="44"/>
      <c r="E715" s="40"/>
      <c r="F715" s="1"/>
      <c r="G715" s="2"/>
      <c r="H715" s="2"/>
      <c r="I715" s="38"/>
      <c r="J715" s="38"/>
      <c r="K715" s="38"/>
      <c r="L715" s="38"/>
      <c r="M715" s="38"/>
      <c r="N715" s="38"/>
      <c r="O715" s="38"/>
      <c r="P715" s="38"/>
      <c r="Q715" s="38"/>
      <c r="R715" s="38"/>
      <c r="S715" s="38"/>
      <c r="T715" s="38"/>
      <c r="U715" s="38"/>
      <c r="V715" s="38"/>
      <c r="W715" s="38"/>
      <c r="Y715" s="163"/>
      <c r="Z715" s="163"/>
      <c r="AA715" s="163"/>
      <c r="AB715" s="76"/>
      <c r="AC715" s="76"/>
      <c r="AD715" s="76"/>
    </row>
    <row r="716" spans="1:30" ht="22.5" hidden="1" customHeight="1" thickBot="1" x14ac:dyDescent="0.25">
      <c r="A716" s="36"/>
      <c r="B716" s="44"/>
      <c r="C716" s="44"/>
      <c r="D716" s="44"/>
      <c r="E716" s="40"/>
      <c r="F716" s="1"/>
      <c r="G716" s="2"/>
      <c r="H716" s="2"/>
      <c r="I716" s="38"/>
      <c r="J716" s="38"/>
      <c r="K716" s="38"/>
      <c r="L716" s="38"/>
      <c r="M716" s="38"/>
      <c r="N716" s="38"/>
      <c r="O716" s="38"/>
      <c r="P716" s="38"/>
      <c r="Q716" s="38"/>
      <c r="R716" s="38"/>
      <c r="S716" s="38"/>
      <c r="T716" s="38"/>
      <c r="U716" s="38"/>
      <c r="V716" s="38"/>
      <c r="W716" s="38"/>
      <c r="Y716" s="162" t="s">
        <v>1</v>
      </c>
      <c r="Z716" s="162"/>
      <c r="AA716" s="66">
        <f>SUM(T164:T189)</f>
        <v>643.142857142857</v>
      </c>
      <c r="AB716" s="76"/>
      <c r="AC716" s="76"/>
      <c r="AD716" s="76"/>
    </row>
    <row r="717" spans="1:30" ht="22.5" hidden="1" customHeight="1" thickBot="1" x14ac:dyDescent="0.25">
      <c r="A717" s="36"/>
      <c r="B717" s="44"/>
      <c r="C717" s="44"/>
      <c r="D717" s="44"/>
      <c r="E717" s="40"/>
      <c r="F717" s="1"/>
      <c r="G717" s="2"/>
      <c r="H717" s="2"/>
      <c r="I717" s="38"/>
      <c r="J717" s="38"/>
      <c r="K717" s="38"/>
      <c r="L717" s="38"/>
      <c r="M717" s="38"/>
      <c r="N717" s="38"/>
      <c r="O717" s="38"/>
      <c r="P717" s="38"/>
      <c r="Q717" s="38"/>
      <c r="R717" s="38"/>
      <c r="S717" s="38"/>
      <c r="T717" s="38"/>
      <c r="U717" s="38"/>
      <c r="V717" s="38"/>
      <c r="W717" s="38"/>
      <c r="Y717" s="162" t="s">
        <v>2</v>
      </c>
      <c r="Z717" s="162"/>
      <c r="AA717" s="66">
        <f>SUM(N164:N189)</f>
        <v>643.142857142857</v>
      </c>
      <c r="AB717" s="76"/>
      <c r="AC717" s="76"/>
      <c r="AD717" s="76"/>
    </row>
    <row r="718" spans="1:30" ht="22.5" hidden="1" customHeight="1" thickBot="1" x14ac:dyDescent="0.25">
      <c r="A718" s="36"/>
      <c r="B718" s="44"/>
      <c r="C718" s="44"/>
      <c r="D718" s="44"/>
      <c r="E718" s="40"/>
      <c r="F718" s="1"/>
      <c r="G718" s="2"/>
      <c r="H718" s="2"/>
      <c r="I718" s="38"/>
      <c r="J718" s="38"/>
      <c r="K718" s="38"/>
      <c r="L718" s="38"/>
      <c r="M718" s="38"/>
      <c r="N718" s="38"/>
      <c r="O718" s="38"/>
      <c r="P718" s="38"/>
      <c r="Q718" s="38"/>
      <c r="R718" s="38"/>
      <c r="S718" s="38"/>
      <c r="T718" s="38"/>
      <c r="U718" s="38"/>
      <c r="V718" s="38"/>
      <c r="W718" s="38"/>
      <c r="Y718" s="162" t="s">
        <v>4</v>
      </c>
      <c r="Z718" s="162"/>
      <c r="AA718" s="70">
        <f>IF(SUM(S164:S189)=0,0,+(SUM(S164:S189)/AA716))</f>
        <v>0.81450466459351423</v>
      </c>
      <c r="AB718" s="76"/>
      <c r="AC718" s="76"/>
      <c r="AD718" s="76"/>
    </row>
    <row r="719" spans="1:30" ht="22.5" hidden="1" customHeight="1" thickBot="1" x14ac:dyDescent="0.25">
      <c r="A719" s="36"/>
      <c r="B719" s="44"/>
      <c r="C719" s="44"/>
      <c r="D719" s="44"/>
      <c r="E719" s="40"/>
      <c r="F719" s="1"/>
      <c r="G719" s="2"/>
      <c r="H719" s="2"/>
      <c r="I719" s="38"/>
      <c r="J719" s="38"/>
      <c r="K719" s="38"/>
      <c r="L719" s="38"/>
      <c r="M719" s="38"/>
      <c r="N719" s="38"/>
      <c r="O719" s="38"/>
      <c r="P719" s="38"/>
      <c r="Q719" s="38"/>
      <c r="R719" s="38"/>
      <c r="S719" s="38"/>
      <c r="T719" s="38"/>
      <c r="U719" s="38"/>
      <c r="V719" s="38"/>
      <c r="W719" s="38"/>
      <c r="Y719" s="162" t="s">
        <v>3</v>
      </c>
      <c r="Z719" s="162"/>
      <c r="AA719" s="71">
        <f>IF(SUM(R164:R189)=0,0,+(SUM(R164:R189)/AA717))</f>
        <v>0.81450466459351423</v>
      </c>
      <c r="AB719" s="76"/>
      <c r="AC719" s="76"/>
      <c r="AD719" s="76"/>
    </row>
    <row r="720" spans="1:30" ht="22.5" hidden="1" customHeight="1" thickBot="1" x14ac:dyDescent="0.25">
      <c r="A720" s="36"/>
      <c r="B720" s="44"/>
      <c r="C720" s="44"/>
      <c r="D720" s="44"/>
      <c r="E720" s="40"/>
      <c r="F720" s="1"/>
      <c r="G720" s="2"/>
      <c r="H720" s="2"/>
      <c r="I720" s="38"/>
      <c r="J720" s="38"/>
      <c r="K720" s="38"/>
      <c r="L720" s="38"/>
      <c r="M720" s="38"/>
      <c r="N720" s="38"/>
      <c r="O720" s="38"/>
      <c r="P720" s="38"/>
      <c r="Q720" s="38"/>
      <c r="R720" s="38"/>
      <c r="S720" s="38"/>
      <c r="T720" s="38"/>
      <c r="U720" s="38"/>
      <c r="V720" s="38"/>
      <c r="W720" s="38"/>
      <c r="Y720" s="39"/>
      <c r="Z720" s="39"/>
      <c r="AA720" s="69"/>
      <c r="AB720" s="76"/>
      <c r="AC720" s="76"/>
      <c r="AD720" s="76"/>
    </row>
    <row r="721" spans="1:30" ht="22.5" hidden="1" customHeight="1" thickBot="1" x14ac:dyDescent="0.25">
      <c r="A721" s="36"/>
      <c r="B721" s="44"/>
      <c r="C721" s="44"/>
      <c r="D721" s="44"/>
      <c r="E721" s="40"/>
      <c r="F721" s="1"/>
      <c r="G721" s="2"/>
      <c r="H721" s="2"/>
      <c r="I721" s="38"/>
      <c r="J721" s="38"/>
      <c r="K721" s="38"/>
      <c r="L721" s="38"/>
      <c r="M721" s="38"/>
      <c r="N721" s="38"/>
      <c r="O721" s="38"/>
      <c r="P721" s="38"/>
      <c r="Q721" s="38"/>
      <c r="R721" s="38"/>
      <c r="S721" s="38"/>
      <c r="T721" s="38"/>
      <c r="U721" s="38"/>
      <c r="V721" s="38"/>
      <c r="W721" s="38"/>
      <c r="Y721" s="161" t="s">
        <v>1547</v>
      </c>
      <c r="Z721" s="161"/>
      <c r="AA721" s="161"/>
      <c r="AB721" s="76"/>
      <c r="AC721" s="76"/>
      <c r="AD721" s="76"/>
    </row>
    <row r="722" spans="1:30" ht="22.5" hidden="1" customHeight="1" thickBot="1" x14ac:dyDescent="0.25">
      <c r="A722" s="36"/>
      <c r="B722" s="44"/>
      <c r="C722" s="44"/>
      <c r="D722" s="44"/>
      <c r="E722" s="40"/>
      <c r="F722" s="1"/>
      <c r="G722" s="2"/>
      <c r="H722" s="2"/>
      <c r="I722" s="38"/>
      <c r="J722" s="38"/>
      <c r="K722" s="38"/>
      <c r="L722" s="38"/>
      <c r="M722" s="38"/>
      <c r="N722" s="38"/>
      <c r="O722" s="38"/>
      <c r="P722" s="38"/>
      <c r="Q722" s="38"/>
      <c r="R722" s="38"/>
      <c r="S722" s="38"/>
      <c r="T722" s="38"/>
      <c r="U722" s="38"/>
      <c r="V722" s="38"/>
      <c r="W722" s="38"/>
      <c r="Y722" s="161"/>
      <c r="Z722" s="161"/>
      <c r="AA722" s="161"/>
      <c r="AB722" s="76"/>
      <c r="AC722" s="76"/>
      <c r="AD722" s="76"/>
    </row>
    <row r="723" spans="1:30" ht="22.5" hidden="1" customHeight="1" thickBot="1" x14ac:dyDescent="0.25">
      <c r="A723" s="36"/>
      <c r="B723" s="44"/>
      <c r="C723" s="44"/>
      <c r="D723" s="44"/>
      <c r="E723" s="40"/>
      <c r="F723" s="1"/>
      <c r="G723" s="2"/>
      <c r="H723" s="2"/>
      <c r="I723" s="38"/>
      <c r="J723" s="38"/>
      <c r="K723" s="38"/>
      <c r="L723" s="38"/>
      <c r="M723" s="38"/>
      <c r="N723" s="38"/>
      <c r="O723" s="38"/>
      <c r="P723" s="38"/>
      <c r="Q723" s="38"/>
      <c r="R723" s="38"/>
      <c r="S723" s="38"/>
      <c r="T723" s="38"/>
      <c r="U723" s="38"/>
      <c r="V723" s="38"/>
      <c r="W723" s="38"/>
      <c r="Y723" s="162" t="s">
        <v>1</v>
      </c>
      <c r="Z723" s="162"/>
      <c r="AA723" s="66">
        <f>SUM(T190)</f>
        <v>26.285714285714285</v>
      </c>
      <c r="AB723" s="76"/>
      <c r="AC723" s="76"/>
      <c r="AD723" s="76"/>
    </row>
    <row r="724" spans="1:30" ht="22.5" hidden="1" customHeight="1" thickBot="1" x14ac:dyDescent="0.25">
      <c r="A724" s="36"/>
      <c r="B724" s="44"/>
      <c r="C724" s="44"/>
      <c r="D724" s="44"/>
      <c r="E724" s="40"/>
      <c r="F724" s="1"/>
      <c r="G724" s="2"/>
      <c r="H724" s="2"/>
      <c r="I724" s="38"/>
      <c r="J724" s="38"/>
      <c r="K724" s="38"/>
      <c r="L724" s="38"/>
      <c r="M724" s="38"/>
      <c r="N724" s="38"/>
      <c r="O724" s="38"/>
      <c r="P724" s="38"/>
      <c r="Q724" s="38"/>
      <c r="R724" s="38"/>
      <c r="S724" s="38"/>
      <c r="T724" s="38"/>
      <c r="U724" s="38"/>
      <c r="V724" s="38"/>
      <c r="W724" s="38"/>
      <c r="Y724" s="162" t="s">
        <v>2</v>
      </c>
      <c r="Z724" s="162"/>
      <c r="AA724" s="66">
        <f>SUM(N190)</f>
        <v>26.285714285714285</v>
      </c>
      <c r="AB724" s="76"/>
      <c r="AC724" s="76"/>
      <c r="AD724" s="76"/>
    </row>
    <row r="725" spans="1:30" ht="22.5" hidden="1" customHeight="1" thickBot="1" x14ac:dyDescent="0.25">
      <c r="A725" s="36"/>
      <c r="B725" s="44"/>
      <c r="C725" s="44"/>
      <c r="D725" s="44"/>
      <c r="E725" s="40"/>
      <c r="F725" s="1"/>
      <c r="G725" s="2"/>
      <c r="H725" s="2"/>
      <c r="I725" s="38"/>
      <c r="J725" s="38"/>
      <c r="K725" s="38"/>
      <c r="L725" s="38"/>
      <c r="M725" s="38"/>
      <c r="N725" s="38"/>
      <c r="O725" s="38"/>
      <c r="P725" s="38"/>
      <c r="Q725" s="38"/>
      <c r="R725" s="38"/>
      <c r="S725" s="38"/>
      <c r="T725" s="38"/>
      <c r="U725" s="38"/>
      <c r="V725" s="38"/>
      <c r="W725" s="38"/>
      <c r="Y725" s="162" t="s">
        <v>4</v>
      </c>
      <c r="Z725" s="162"/>
      <c r="AA725" s="70">
        <f>IF(SUM(S190)=0,0,+(SUM(S190)/AA723))</f>
        <v>0</v>
      </c>
      <c r="AB725" s="76"/>
      <c r="AC725" s="76"/>
      <c r="AD725" s="76"/>
    </row>
    <row r="726" spans="1:30" ht="22.5" hidden="1" customHeight="1" thickBot="1" x14ac:dyDescent="0.25">
      <c r="A726" s="36"/>
      <c r="B726" s="44"/>
      <c r="C726" s="44"/>
      <c r="D726" s="44"/>
      <c r="E726" s="40"/>
      <c r="F726" s="1"/>
      <c r="G726" s="2"/>
      <c r="H726" s="2"/>
      <c r="I726" s="38"/>
      <c r="J726" s="38"/>
      <c r="K726" s="38"/>
      <c r="L726" s="38"/>
      <c r="M726" s="38"/>
      <c r="N726" s="38"/>
      <c r="O726" s="38"/>
      <c r="P726" s="38"/>
      <c r="Q726" s="38"/>
      <c r="R726" s="38"/>
      <c r="S726" s="38"/>
      <c r="T726" s="38"/>
      <c r="U726" s="38"/>
      <c r="V726" s="38"/>
      <c r="W726" s="38"/>
      <c r="Y726" s="162" t="s">
        <v>3</v>
      </c>
      <c r="Z726" s="162"/>
      <c r="AA726" s="71">
        <f>IF(SUM(R190)=0,0,+(SUM(R190)/AA724))</f>
        <v>0</v>
      </c>
      <c r="AB726" s="76"/>
      <c r="AC726" s="76"/>
      <c r="AD726" s="76"/>
    </row>
    <row r="727" spans="1:30" ht="22.5" hidden="1" customHeight="1" thickBot="1" x14ac:dyDescent="0.25">
      <c r="A727" s="36"/>
      <c r="B727" s="44"/>
      <c r="C727" s="44"/>
      <c r="D727" s="44"/>
      <c r="E727" s="40"/>
      <c r="F727" s="1"/>
      <c r="G727" s="2"/>
      <c r="H727" s="2"/>
      <c r="I727" s="38"/>
      <c r="J727" s="38"/>
      <c r="K727" s="38"/>
      <c r="L727" s="38"/>
      <c r="M727" s="38"/>
      <c r="N727" s="38"/>
      <c r="O727" s="38"/>
      <c r="P727" s="38"/>
      <c r="Q727" s="38"/>
      <c r="R727" s="38"/>
      <c r="S727" s="38"/>
      <c r="T727" s="38"/>
      <c r="U727" s="38"/>
      <c r="V727" s="38"/>
      <c r="W727" s="38"/>
      <c r="Y727" s="39"/>
      <c r="Z727" s="39"/>
      <c r="AA727" s="69"/>
      <c r="AB727" s="76"/>
      <c r="AC727" s="76"/>
      <c r="AD727" s="76"/>
    </row>
    <row r="728" spans="1:30" ht="22.5" hidden="1" customHeight="1" thickBot="1" x14ac:dyDescent="0.25">
      <c r="A728" s="36"/>
      <c r="B728" s="44"/>
      <c r="C728" s="44"/>
      <c r="D728" s="44"/>
      <c r="E728" s="40"/>
      <c r="F728" s="1"/>
      <c r="G728" s="2"/>
      <c r="H728" s="2"/>
      <c r="I728" s="38"/>
      <c r="J728" s="38"/>
      <c r="K728" s="38"/>
      <c r="L728" s="38"/>
      <c r="M728" s="38"/>
      <c r="N728" s="38"/>
      <c r="O728" s="38"/>
      <c r="P728" s="38"/>
      <c r="Q728" s="38"/>
      <c r="R728" s="38"/>
      <c r="S728" s="38"/>
      <c r="T728" s="38"/>
      <c r="U728" s="38"/>
      <c r="V728" s="38"/>
      <c r="W728" s="38"/>
      <c r="Y728" s="161" t="s">
        <v>1523</v>
      </c>
      <c r="Z728" s="161"/>
      <c r="AA728" s="161"/>
      <c r="AB728" s="76"/>
      <c r="AC728" s="76"/>
      <c r="AD728" s="76"/>
    </row>
    <row r="729" spans="1:30" ht="22.5" hidden="1" customHeight="1" thickBot="1" x14ac:dyDescent="0.25">
      <c r="A729" s="36"/>
      <c r="B729" s="44"/>
      <c r="C729" s="44"/>
      <c r="D729" s="44"/>
      <c r="E729" s="40"/>
      <c r="F729" s="1"/>
      <c r="G729" s="2"/>
      <c r="H729" s="2"/>
      <c r="I729" s="38"/>
      <c r="J729" s="38"/>
      <c r="K729" s="38"/>
      <c r="L729" s="38"/>
      <c r="M729" s="38"/>
      <c r="N729" s="38"/>
      <c r="O729" s="38"/>
      <c r="P729" s="38"/>
      <c r="Q729" s="38"/>
      <c r="R729" s="38"/>
      <c r="S729" s="38"/>
      <c r="T729" s="38"/>
      <c r="U729" s="38"/>
      <c r="V729" s="38"/>
      <c r="W729" s="38"/>
      <c r="Y729" s="161"/>
      <c r="Z729" s="161"/>
      <c r="AA729" s="161"/>
      <c r="AB729" s="76"/>
      <c r="AC729" s="76"/>
      <c r="AD729" s="76"/>
    </row>
    <row r="730" spans="1:30" ht="22.5" hidden="1" customHeight="1" thickBot="1" x14ac:dyDescent="0.25">
      <c r="A730" s="36"/>
      <c r="B730" s="44"/>
      <c r="C730" s="44"/>
      <c r="D730" s="44"/>
      <c r="E730" s="40"/>
      <c r="F730" s="1"/>
      <c r="G730" s="2"/>
      <c r="H730" s="2"/>
      <c r="I730" s="38"/>
      <c r="J730" s="38"/>
      <c r="K730" s="38"/>
      <c r="L730" s="38"/>
      <c r="M730" s="38"/>
      <c r="N730" s="38"/>
      <c r="O730" s="38"/>
      <c r="P730" s="38"/>
      <c r="Q730" s="38"/>
      <c r="R730" s="38"/>
      <c r="S730" s="38"/>
      <c r="T730" s="38"/>
      <c r="U730" s="38"/>
      <c r="V730" s="38"/>
      <c r="W730" s="38"/>
      <c r="Y730" s="162" t="s">
        <v>1</v>
      </c>
      <c r="Z730" s="162"/>
      <c r="AA730" s="66">
        <f>SUM(T191:T197)</f>
        <v>152.28571428571428</v>
      </c>
      <c r="AB730" s="76"/>
      <c r="AC730" s="76"/>
      <c r="AD730" s="76"/>
    </row>
    <row r="731" spans="1:30" ht="22.5" hidden="1" customHeight="1" thickBot="1" x14ac:dyDescent="0.25">
      <c r="A731" s="36"/>
      <c r="B731" s="44"/>
      <c r="C731" s="44"/>
      <c r="D731" s="44"/>
      <c r="E731" s="40"/>
      <c r="F731" s="1"/>
      <c r="G731" s="2"/>
      <c r="H731" s="2"/>
      <c r="I731" s="38"/>
      <c r="J731" s="38"/>
      <c r="K731" s="38"/>
      <c r="L731" s="38"/>
      <c r="M731" s="38"/>
      <c r="N731" s="38"/>
      <c r="O731" s="38"/>
      <c r="P731" s="38"/>
      <c r="Q731" s="38"/>
      <c r="R731" s="38"/>
      <c r="S731" s="38"/>
      <c r="T731" s="38"/>
      <c r="U731" s="38"/>
      <c r="V731" s="38"/>
      <c r="W731" s="38"/>
      <c r="Y731" s="162" t="s">
        <v>2</v>
      </c>
      <c r="Z731" s="162"/>
      <c r="AA731" s="66">
        <f>SUM(N191:N197)</f>
        <v>152.28571428571428</v>
      </c>
      <c r="AB731" s="76"/>
      <c r="AC731" s="76"/>
      <c r="AD731" s="76"/>
    </row>
    <row r="732" spans="1:30" ht="22.5" hidden="1" customHeight="1" thickBot="1" x14ac:dyDescent="0.25">
      <c r="A732" s="36"/>
      <c r="B732" s="44"/>
      <c r="C732" s="44"/>
      <c r="D732" s="44"/>
      <c r="E732" s="40"/>
      <c r="F732" s="1"/>
      <c r="G732" s="2"/>
      <c r="H732" s="2"/>
      <c r="I732" s="38"/>
      <c r="J732" s="38"/>
      <c r="K732" s="38"/>
      <c r="L732" s="38"/>
      <c r="M732" s="38"/>
      <c r="N732" s="38"/>
      <c r="O732" s="38"/>
      <c r="P732" s="38"/>
      <c r="Q732" s="38"/>
      <c r="R732" s="38"/>
      <c r="S732" s="38"/>
      <c r="T732" s="38"/>
      <c r="U732" s="38"/>
      <c r="V732" s="38"/>
      <c r="W732" s="38"/>
      <c r="Y732" s="162" t="s">
        <v>4</v>
      </c>
      <c r="Z732" s="162"/>
      <c r="AA732" s="70">
        <f>IF(SUM(S191:S197)=0,0,+(SUM(S191:S197)/AA730))</f>
        <v>1</v>
      </c>
      <c r="AB732" s="76"/>
      <c r="AC732" s="76"/>
      <c r="AD732" s="76"/>
    </row>
    <row r="733" spans="1:30" ht="22.5" hidden="1" customHeight="1" thickBot="1" x14ac:dyDescent="0.25">
      <c r="A733" s="36"/>
      <c r="B733" s="44"/>
      <c r="C733" s="44"/>
      <c r="D733" s="44"/>
      <c r="E733" s="40"/>
      <c r="F733" s="1"/>
      <c r="G733" s="2"/>
      <c r="H733" s="2"/>
      <c r="I733" s="38"/>
      <c r="J733" s="38"/>
      <c r="K733" s="38"/>
      <c r="L733" s="38"/>
      <c r="M733" s="38"/>
      <c r="N733" s="38"/>
      <c r="O733" s="38"/>
      <c r="P733" s="38"/>
      <c r="Q733" s="38"/>
      <c r="R733" s="38"/>
      <c r="S733" s="38"/>
      <c r="T733" s="38"/>
      <c r="U733" s="38"/>
      <c r="V733" s="38"/>
      <c r="W733" s="38"/>
      <c r="Y733" s="162" t="s">
        <v>3</v>
      </c>
      <c r="Z733" s="162"/>
      <c r="AA733" s="71">
        <f>IF(SUM(R191:R197)=0,0,+(SUM(R191:R197)/AA731))</f>
        <v>1</v>
      </c>
      <c r="AB733" s="76"/>
      <c r="AC733" s="76"/>
      <c r="AD733" s="76"/>
    </row>
    <row r="734" spans="1:30" ht="22.5" hidden="1" customHeight="1" thickBot="1" x14ac:dyDescent="0.25">
      <c r="A734" s="36"/>
      <c r="B734" s="44"/>
      <c r="C734" s="44"/>
      <c r="D734" s="44"/>
      <c r="E734" s="40"/>
      <c r="F734" s="1"/>
      <c r="G734" s="2"/>
      <c r="H734" s="2"/>
      <c r="I734" s="38"/>
      <c r="J734" s="38"/>
      <c r="K734" s="38"/>
      <c r="L734" s="38"/>
      <c r="M734" s="38"/>
      <c r="N734" s="38"/>
      <c r="O734" s="38"/>
      <c r="P734" s="38"/>
      <c r="Q734" s="38"/>
      <c r="R734" s="38"/>
      <c r="S734" s="38"/>
      <c r="T734" s="38"/>
      <c r="U734" s="38"/>
      <c r="V734" s="38"/>
      <c r="W734" s="38"/>
      <c r="Y734" s="39"/>
      <c r="Z734" s="39"/>
      <c r="AA734" s="69"/>
      <c r="AB734" s="76"/>
      <c r="AC734" s="76"/>
      <c r="AD734" s="76"/>
    </row>
    <row r="735" spans="1:30" ht="22.5" hidden="1" customHeight="1" thickBot="1" x14ac:dyDescent="0.25">
      <c r="A735" s="36"/>
      <c r="B735" s="44"/>
      <c r="C735" s="44"/>
      <c r="D735" s="44"/>
      <c r="E735" s="40"/>
      <c r="F735" s="1"/>
      <c r="G735" s="2"/>
      <c r="H735" s="2"/>
      <c r="I735" s="38"/>
      <c r="J735" s="38"/>
      <c r="K735" s="38"/>
      <c r="L735" s="38"/>
      <c r="M735" s="38"/>
      <c r="N735" s="38"/>
      <c r="O735" s="38"/>
      <c r="P735" s="38"/>
      <c r="Q735" s="38"/>
      <c r="R735" s="38"/>
      <c r="S735" s="38"/>
      <c r="T735" s="38"/>
      <c r="U735" s="38"/>
      <c r="V735" s="38"/>
      <c r="W735" s="38"/>
      <c r="Y735" s="161" t="s">
        <v>1524</v>
      </c>
      <c r="Z735" s="161"/>
      <c r="AA735" s="161"/>
      <c r="AB735" s="76"/>
      <c r="AC735" s="76"/>
      <c r="AD735" s="76"/>
    </row>
    <row r="736" spans="1:30" ht="22.5" hidden="1" customHeight="1" thickBot="1" x14ac:dyDescent="0.25">
      <c r="A736" s="36"/>
      <c r="B736" s="44"/>
      <c r="C736" s="44"/>
      <c r="D736" s="44"/>
      <c r="E736" s="40"/>
      <c r="F736" s="1"/>
      <c r="G736" s="2"/>
      <c r="H736" s="2"/>
      <c r="I736" s="38"/>
      <c r="J736" s="38"/>
      <c r="K736" s="38"/>
      <c r="L736" s="38"/>
      <c r="M736" s="38"/>
      <c r="N736" s="38"/>
      <c r="O736" s="38"/>
      <c r="P736" s="38"/>
      <c r="Q736" s="38"/>
      <c r="R736" s="38"/>
      <c r="S736" s="38"/>
      <c r="T736" s="38"/>
      <c r="U736" s="38"/>
      <c r="V736" s="38"/>
      <c r="W736" s="38"/>
      <c r="Y736" s="161"/>
      <c r="Z736" s="161"/>
      <c r="AA736" s="161"/>
      <c r="AB736" s="76"/>
      <c r="AC736" s="76"/>
      <c r="AD736" s="76"/>
    </row>
    <row r="737" spans="1:30" ht="22.5" hidden="1" customHeight="1" thickBot="1" x14ac:dyDescent="0.25">
      <c r="A737" s="36"/>
      <c r="B737" s="44"/>
      <c r="C737" s="44"/>
      <c r="D737" s="44"/>
      <c r="E737" s="40"/>
      <c r="F737" s="1"/>
      <c r="G737" s="2"/>
      <c r="H737" s="2"/>
      <c r="I737" s="38"/>
      <c r="J737" s="38"/>
      <c r="K737" s="38"/>
      <c r="L737" s="38"/>
      <c r="M737" s="38"/>
      <c r="N737" s="38"/>
      <c r="O737" s="38"/>
      <c r="P737" s="38"/>
      <c r="Q737" s="38"/>
      <c r="R737" s="38"/>
      <c r="S737" s="38"/>
      <c r="T737" s="38"/>
      <c r="U737" s="38"/>
      <c r="V737" s="38"/>
      <c r="W737" s="38"/>
      <c r="Y737" s="162" t="s">
        <v>1</v>
      </c>
      <c r="Z737" s="162"/>
      <c r="AA737" s="66">
        <f>SUM(T198)</f>
        <v>23</v>
      </c>
      <c r="AB737" s="76"/>
      <c r="AC737" s="76"/>
      <c r="AD737" s="76"/>
    </row>
    <row r="738" spans="1:30" ht="22.5" hidden="1" customHeight="1" thickBot="1" x14ac:dyDescent="0.25">
      <c r="A738" s="36"/>
      <c r="B738" s="44"/>
      <c r="C738" s="44"/>
      <c r="D738" s="44"/>
      <c r="E738" s="40"/>
      <c r="F738" s="1"/>
      <c r="G738" s="2"/>
      <c r="H738" s="2"/>
      <c r="I738" s="38"/>
      <c r="J738" s="38"/>
      <c r="K738" s="38"/>
      <c r="L738" s="38"/>
      <c r="M738" s="38"/>
      <c r="N738" s="38"/>
      <c r="O738" s="38"/>
      <c r="P738" s="38"/>
      <c r="Q738" s="38"/>
      <c r="R738" s="38"/>
      <c r="S738" s="38"/>
      <c r="T738" s="38"/>
      <c r="U738" s="38"/>
      <c r="V738" s="38"/>
      <c r="W738" s="38"/>
      <c r="Y738" s="162" t="s">
        <v>2</v>
      </c>
      <c r="Z738" s="162"/>
      <c r="AA738" s="66">
        <f>SUM(N198)</f>
        <v>23</v>
      </c>
      <c r="AB738" s="76"/>
      <c r="AC738" s="76"/>
      <c r="AD738" s="76"/>
    </row>
    <row r="739" spans="1:30" ht="22.5" hidden="1" customHeight="1" thickBot="1" x14ac:dyDescent="0.25">
      <c r="A739" s="36"/>
      <c r="B739" s="44"/>
      <c r="C739" s="44"/>
      <c r="D739" s="44"/>
      <c r="E739" s="40"/>
      <c r="F739" s="1"/>
      <c r="G739" s="2"/>
      <c r="H739" s="2"/>
      <c r="I739" s="38"/>
      <c r="J739" s="38"/>
      <c r="K739" s="38"/>
      <c r="L739" s="38"/>
      <c r="M739" s="38"/>
      <c r="N739" s="38"/>
      <c r="O739" s="38"/>
      <c r="P739" s="38"/>
      <c r="Q739" s="38"/>
      <c r="R739" s="38"/>
      <c r="S739" s="38"/>
      <c r="T739" s="38"/>
      <c r="U739" s="38"/>
      <c r="V739" s="38"/>
      <c r="W739" s="38"/>
      <c r="Y739" s="162" t="s">
        <v>4</v>
      </c>
      <c r="Z739" s="162"/>
      <c r="AA739" s="70">
        <f>IF(SUM(S198)=0,0,+(SUM(S198)/AA737))</f>
        <v>1</v>
      </c>
      <c r="AB739" s="76"/>
      <c r="AC739" s="76"/>
      <c r="AD739" s="76"/>
    </row>
    <row r="740" spans="1:30" ht="22.5" hidden="1" customHeight="1" thickBot="1" x14ac:dyDescent="0.25">
      <c r="A740" s="36"/>
      <c r="B740" s="44"/>
      <c r="C740" s="44"/>
      <c r="D740" s="44"/>
      <c r="E740" s="40"/>
      <c r="F740" s="1"/>
      <c r="G740" s="2"/>
      <c r="H740" s="2"/>
      <c r="I740" s="38"/>
      <c r="J740" s="38"/>
      <c r="K740" s="38"/>
      <c r="L740" s="38"/>
      <c r="M740" s="38"/>
      <c r="N740" s="38"/>
      <c r="O740" s="38"/>
      <c r="P740" s="38"/>
      <c r="Q740" s="38"/>
      <c r="R740" s="38"/>
      <c r="S740" s="38"/>
      <c r="T740" s="38"/>
      <c r="U740" s="38"/>
      <c r="V740" s="38"/>
      <c r="W740" s="38"/>
      <c r="Y740" s="162" t="s">
        <v>3</v>
      </c>
      <c r="Z740" s="162"/>
      <c r="AA740" s="71">
        <f>IF(SUM(R198)=0,0,+(SUM(R198)/AA738))</f>
        <v>1</v>
      </c>
      <c r="AB740" s="76"/>
      <c r="AC740" s="76"/>
      <c r="AD740" s="76"/>
    </row>
    <row r="741" spans="1:30" ht="22.5" hidden="1" customHeight="1" thickBot="1" x14ac:dyDescent="0.25">
      <c r="A741" s="36"/>
      <c r="B741" s="44"/>
      <c r="C741" s="44"/>
      <c r="D741" s="44"/>
      <c r="E741" s="40"/>
      <c r="F741" s="1"/>
      <c r="G741" s="2"/>
      <c r="H741" s="2"/>
      <c r="I741" s="38"/>
      <c r="J741" s="38"/>
      <c r="K741" s="38"/>
      <c r="L741" s="38"/>
      <c r="M741" s="38"/>
      <c r="N741" s="38"/>
      <c r="O741" s="38"/>
      <c r="P741" s="38"/>
      <c r="Q741" s="38"/>
      <c r="R741" s="38"/>
      <c r="S741" s="38"/>
      <c r="T741" s="38"/>
      <c r="U741" s="38"/>
      <c r="V741" s="38"/>
      <c r="W741" s="38"/>
      <c r="Y741" s="39"/>
      <c r="Z741" s="39"/>
      <c r="AA741" s="69"/>
      <c r="AB741" s="76"/>
      <c r="AC741" s="76"/>
      <c r="AD741" s="76"/>
    </row>
    <row r="742" spans="1:30" ht="22.5" hidden="1" customHeight="1" thickBot="1" x14ac:dyDescent="0.25">
      <c r="A742" s="36"/>
      <c r="B742" s="44"/>
      <c r="C742" s="44"/>
      <c r="D742" s="44"/>
      <c r="E742" s="40"/>
      <c r="F742" s="1"/>
      <c r="G742" s="2"/>
      <c r="H742" s="2"/>
      <c r="I742" s="38"/>
      <c r="J742" s="38"/>
      <c r="K742" s="38"/>
      <c r="L742" s="38"/>
      <c r="M742" s="38"/>
      <c r="N742" s="38"/>
      <c r="O742" s="38"/>
      <c r="P742" s="38"/>
      <c r="Q742" s="38"/>
      <c r="R742" s="38"/>
      <c r="S742" s="38"/>
      <c r="T742" s="38"/>
      <c r="U742" s="38"/>
      <c r="V742" s="38"/>
      <c r="W742" s="38"/>
      <c r="Y742" s="161" t="s">
        <v>1525</v>
      </c>
      <c r="Z742" s="161"/>
      <c r="AA742" s="161"/>
      <c r="AB742" s="76"/>
      <c r="AC742" s="76"/>
      <c r="AD742" s="76"/>
    </row>
    <row r="743" spans="1:30" ht="22.5" hidden="1" customHeight="1" thickBot="1" x14ac:dyDescent="0.25">
      <c r="A743" s="36"/>
      <c r="B743" s="44"/>
      <c r="C743" s="44"/>
      <c r="D743" s="44"/>
      <c r="E743" s="40"/>
      <c r="F743" s="1"/>
      <c r="G743" s="2"/>
      <c r="H743" s="2"/>
      <c r="I743" s="38"/>
      <c r="J743" s="38"/>
      <c r="K743" s="38"/>
      <c r="L743" s="38"/>
      <c r="M743" s="38"/>
      <c r="N743" s="38"/>
      <c r="O743" s="38"/>
      <c r="P743" s="38"/>
      <c r="Q743" s="38"/>
      <c r="R743" s="38"/>
      <c r="S743" s="38"/>
      <c r="T743" s="38"/>
      <c r="U743" s="38"/>
      <c r="V743" s="38"/>
      <c r="W743" s="38"/>
      <c r="Y743" s="161"/>
      <c r="Z743" s="161"/>
      <c r="AA743" s="161"/>
      <c r="AB743" s="76"/>
      <c r="AC743" s="76"/>
      <c r="AD743" s="76"/>
    </row>
    <row r="744" spans="1:30" ht="22.5" hidden="1" customHeight="1" thickBot="1" x14ac:dyDescent="0.25">
      <c r="A744" s="36"/>
      <c r="B744" s="44"/>
      <c r="C744" s="44"/>
      <c r="D744" s="44"/>
      <c r="E744" s="40"/>
      <c r="F744" s="1"/>
      <c r="G744" s="2"/>
      <c r="H744" s="2"/>
      <c r="I744" s="38"/>
      <c r="J744" s="38"/>
      <c r="K744" s="38"/>
      <c r="L744" s="38"/>
      <c r="M744" s="38"/>
      <c r="N744" s="38"/>
      <c r="O744" s="38"/>
      <c r="P744" s="38"/>
      <c r="Q744" s="38"/>
      <c r="R744" s="38"/>
      <c r="S744" s="38"/>
      <c r="T744" s="38"/>
      <c r="U744" s="38"/>
      <c r="V744" s="38"/>
      <c r="W744" s="38"/>
      <c r="Y744" s="162" t="s">
        <v>1</v>
      </c>
      <c r="Z744" s="162"/>
      <c r="AA744" s="66">
        <f>SUM(T199:T210)</f>
        <v>235.42857142857142</v>
      </c>
      <c r="AB744" s="76"/>
      <c r="AC744" s="76"/>
      <c r="AD744" s="76"/>
    </row>
    <row r="745" spans="1:30" ht="22.5" hidden="1" customHeight="1" thickBot="1" x14ac:dyDescent="0.25">
      <c r="A745" s="36"/>
      <c r="B745" s="44"/>
      <c r="C745" s="44"/>
      <c r="D745" s="44"/>
      <c r="E745" s="40"/>
      <c r="F745" s="1"/>
      <c r="G745" s="2"/>
      <c r="H745" s="2"/>
      <c r="I745" s="38"/>
      <c r="J745" s="38"/>
      <c r="K745" s="38"/>
      <c r="L745" s="38"/>
      <c r="M745" s="38"/>
      <c r="N745" s="38"/>
      <c r="O745" s="38"/>
      <c r="P745" s="38"/>
      <c r="Q745" s="38"/>
      <c r="R745" s="38"/>
      <c r="S745" s="38"/>
      <c r="T745" s="38"/>
      <c r="U745" s="38"/>
      <c r="V745" s="38"/>
      <c r="W745" s="38"/>
      <c r="Y745" s="162" t="s">
        <v>2</v>
      </c>
      <c r="Z745" s="162"/>
      <c r="AA745" s="66">
        <f>SUM(N199:N210)</f>
        <v>235.42857142857142</v>
      </c>
      <c r="AB745" s="76"/>
      <c r="AC745" s="76"/>
      <c r="AD745" s="76"/>
    </row>
    <row r="746" spans="1:30" ht="22.5" hidden="1" customHeight="1" thickBot="1" x14ac:dyDescent="0.25">
      <c r="A746" s="36"/>
      <c r="B746" s="44"/>
      <c r="C746" s="44"/>
      <c r="D746" s="44"/>
      <c r="E746" s="40"/>
      <c r="F746" s="1"/>
      <c r="G746" s="2"/>
      <c r="H746" s="2"/>
      <c r="I746" s="38"/>
      <c r="J746" s="38"/>
      <c r="K746" s="38"/>
      <c r="L746" s="38"/>
      <c r="M746" s="38"/>
      <c r="N746" s="38"/>
      <c r="O746" s="38"/>
      <c r="P746" s="38"/>
      <c r="Q746" s="38"/>
      <c r="R746" s="38"/>
      <c r="S746" s="38"/>
      <c r="T746" s="38"/>
      <c r="U746" s="38"/>
      <c r="V746" s="38"/>
      <c r="W746" s="38"/>
      <c r="Y746" s="162" t="s">
        <v>4</v>
      </c>
      <c r="Z746" s="162"/>
      <c r="AA746" s="70">
        <f>IF(SUM(S199:S210)=0,0,+(SUM(S199:S210)/AA744))</f>
        <v>0.79186893203883502</v>
      </c>
      <c r="AB746" s="76"/>
      <c r="AC746" s="76"/>
      <c r="AD746" s="76"/>
    </row>
    <row r="747" spans="1:30" ht="22.5" hidden="1" customHeight="1" thickBot="1" x14ac:dyDescent="0.25">
      <c r="A747" s="36"/>
      <c r="B747" s="44"/>
      <c r="C747" s="44"/>
      <c r="D747" s="44"/>
      <c r="E747" s="40"/>
      <c r="F747" s="1"/>
      <c r="G747" s="2"/>
      <c r="H747" s="2"/>
      <c r="I747" s="38"/>
      <c r="J747" s="38"/>
      <c r="K747" s="38"/>
      <c r="L747" s="38"/>
      <c r="M747" s="38"/>
      <c r="N747" s="38"/>
      <c r="O747" s="38"/>
      <c r="P747" s="38"/>
      <c r="Q747" s="38"/>
      <c r="R747" s="38"/>
      <c r="S747" s="38"/>
      <c r="T747" s="38"/>
      <c r="U747" s="38"/>
      <c r="V747" s="38"/>
      <c r="W747" s="38"/>
      <c r="Y747" s="162" t="s">
        <v>3</v>
      </c>
      <c r="Z747" s="162"/>
      <c r="AA747" s="71">
        <f>IF(SUM(R199:R210)=0,0,+(SUM(R199:R210)/AA745))</f>
        <v>0.79186893203883502</v>
      </c>
      <c r="AB747" s="76"/>
      <c r="AC747" s="76"/>
      <c r="AD747" s="76"/>
    </row>
    <row r="748" spans="1:30" ht="22.5" hidden="1" customHeight="1" thickBot="1" x14ac:dyDescent="0.25">
      <c r="A748" s="36"/>
      <c r="B748" s="44"/>
      <c r="C748" s="44"/>
      <c r="D748" s="44"/>
      <c r="E748" s="40"/>
      <c r="F748" s="1"/>
      <c r="G748" s="2"/>
      <c r="H748" s="2"/>
      <c r="I748" s="38"/>
      <c r="J748" s="38"/>
      <c r="K748" s="38"/>
      <c r="L748" s="38"/>
      <c r="M748" s="38"/>
      <c r="N748" s="38"/>
      <c r="O748" s="38"/>
      <c r="P748" s="38"/>
      <c r="Q748" s="38"/>
      <c r="R748" s="38"/>
      <c r="S748" s="38"/>
      <c r="T748" s="38"/>
      <c r="U748" s="38"/>
      <c r="V748" s="38"/>
      <c r="W748" s="38"/>
      <c r="Y748" s="39"/>
      <c r="Z748" s="39"/>
      <c r="AA748" s="69"/>
      <c r="AB748" s="76"/>
      <c r="AC748" s="76"/>
      <c r="AD748" s="76"/>
    </row>
    <row r="749" spans="1:30" ht="22.5" hidden="1" customHeight="1" thickBot="1" x14ac:dyDescent="0.25">
      <c r="A749" s="36"/>
      <c r="B749" s="44"/>
      <c r="C749" s="44"/>
      <c r="D749" s="44"/>
      <c r="E749" s="40"/>
      <c r="F749" s="1"/>
      <c r="G749" s="2"/>
      <c r="H749" s="2"/>
      <c r="I749" s="38"/>
      <c r="J749" s="38"/>
      <c r="K749" s="38"/>
      <c r="L749" s="38"/>
      <c r="M749" s="38"/>
      <c r="N749" s="38"/>
      <c r="O749" s="38"/>
      <c r="P749" s="38"/>
      <c r="Q749" s="38"/>
      <c r="R749" s="38"/>
      <c r="S749" s="38"/>
      <c r="T749" s="38"/>
      <c r="U749" s="38"/>
      <c r="V749" s="38"/>
      <c r="W749" s="38"/>
      <c r="Y749" s="161" t="s">
        <v>1456</v>
      </c>
      <c r="Z749" s="161"/>
      <c r="AA749" s="161"/>
      <c r="AB749" s="76"/>
      <c r="AC749" s="76"/>
      <c r="AD749" s="76"/>
    </row>
    <row r="750" spans="1:30" ht="22.5" hidden="1" customHeight="1" thickBot="1" x14ac:dyDescent="0.25">
      <c r="A750" s="36"/>
      <c r="B750" s="44"/>
      <c r="C750" s="44"/>
      <c r="D750" s="44"/>
      <c r="E750" s="40"/>
      <c r="F750" s="1"/>
      <c r="G750" s="2"/>
      <c r="H750" s="2"/>
      <c r="I750" s="38"/>
      <c r="J750" s="38"/>
      <c r="K750" s="38"/>
      <c r="L750" s="38"/>
      <c r="M750" s="38"/>
      <c r="N750" s="38"/>
      <c r="O750" s="38"/>
      <c r="P750" s="38"/>
      <c r="Q750" s="38"/>
      <c r="R750" s="38"/>
      <c r="S750" s="38"/>
      <c r="T750" s="38"/>
      <c r="U750" s="38"/>
      <c r="V750" s="38"/>
      <c r="W750" s="38"/>
      <c r="Y750" s="161"/>
      <c r="Z750" s="161"/>
      <c r="AA750" s="161"/>
      <c r="AB750" s="76"/>
      <c r="AC750" s="76"/>
      <c r="AD750" s="76"/>
    </row>
    <row r="751" spans="1:30" ht="22.5" hidden="1" customHeight="1" thickBot="1" x14ac:dyDescent="0.25">
      <c r="A751" s="36"/>
      <c r="B751" s="44"/>
      <c r="C751" s="44"/>
      <c r="D751" s="44"/>
      <c r="E751" s="40"/>
      <c r="F751" s="1"/>
      <c r="G751" s="2"/>
      <c r="H751" s="2"/>
      <c r="I751" s="38"/>
      <c r="J751" s="38"/>
      <c r="K751" s="38"/>
      <c r="L751" s="38"/>
      <c r="M751" s="38"/>
      <c r="N751" s="38"/>
      <c r="O751" s="38"/>
      <c r="P751" s="38"/>
      <c r="Q751" s="38"/>
      <c r="R751" s="38"/>
      <c r="S751" s="38"/>
      <c r="T751" s="38"/>
      <c r="U751" s="38"/>
      <c r="V751" s="38"/>
      <c r="W751" s="38"/>
      <c r="Y751" s="162" t="s">
        <v>1</v>
      </c>
      <c r="Z751" s="162"/>
      <c r="AA751" s="66">
        <f>SUM(T211:T227)</f>
        <v>307</v>
      </c>
      <c r="AB751" s="76"/>
      <c r="AC751" s="76"/>
      <c r="AD751" s="76"/>
    </row>
    <row r="752" spans="1:30" ht="22.5" hidden="1" customHeight="1" thickBot="1" x14ac:dyDescent="0.25">
      <c r="A752" s="36"/>
      <c r="B752" s="44"/>
      <c r="C752" s="44"/>
      <c r="D752" s="44"/>
      <c r="E752" s="40"/>
      <c r="F752" s="1"/>
      <c r="G752" s="2"/>
      <c r="H752" s="2"/>
      <c r="I752" s="38"/>
      <c r="J752" s="38"/>
      <c r="K752" s="38"/>
      <c r="L752" s="38"/>
      <c r="M752" s="38"/>
      <c r="N752" s="38"/>
      <c r="O752" s="38"/>
      <c r="P752" s="38"/>
      <c r="Q752" s="38"/>
      <c r="R752" s="38"/>
      <c r="S752" s="38"/>
      <c r="T752" s="38"/>
      <c r="U752" s="38"/>
      <c r="V752" s="38"/>
      <c r="W752" s="38"/>
      <c r="Y752" s="162" t="s">
        <v>2</v>
      </c>
      <c r="Z752" s="162"/>
      <c r="AA752" s="66">
        <f>SUM(N211:N227)</f>
        <v>307</v>
      </c>
      <c r="AB752" s="76"/>
      <c r="AC752" s="76"/>
      <c r="AD752" s="76"/>
    </row>
    <row r="753" spans="1:30" ht="22.5" hidden="1" customHeight="1" thickBot="1" x14ac:dyDescent="0.25">
      <c r="A753" s="36"/>
      <c r="B753" s="44"/>
      <c r="C753" s="44"/>
      <c r="D753" s="44"/>
      <c r="E753" s="40"/>
      <c r="F753" s="1"/>
      <c r="G753" s="2"/>
      <c r="H753" s="2"/>
      <c r="I753" s="38"/>
      <c r="J753" s="38"/>
      <c r="K753" s="38"/>
      <c r="L753" s="38"/>
      <c r="M753" s="38"/>
      <c r="N753" s="38"/>
      <c r="O753" s="38"/>
      <c r="P753" s="38"/>
      <c r="Q753" s="38"/>
      <c r="R753" s="38"/>
      <c r="S753" s="38"/>
      <c r="T753" s="38"/>
      <c r="U753" s="38"/>
      <c r="V753" s="38"/>
      <c r="W753" s="38"/>
      <c r="Y753" s="162" t="s">
        <v>4</v>
      </c>
      <c r="Z753" s="162"/>
      <c r="AA753" s="70">
        <f>IF(SUM(S211:S227)=0,0,+(SUM(S211:S227)/AA751))</f>
        <v>1</v>
      </c>
      <c r="AB753" s="76"/>
      <c r="AC753" s="76"/>
      <c r="AD753" s="76"/>
    </row>
    <row r="754" spans="1:30" ht="22.5" hidden="1" customHeight="1" thickBot="1" x14ac:dyDescent="0.25">
      <c r="A754" s="36"/>
      <c r="B754" s="44"/>
      <c r="C754" s="44"/>
      <c r="D754" s="44"/>
      <c r="E754" s="40"/>
      <c r="F754" s="1"/>
      <c r="G754" s="2"/>
      <c r="H754" s="2"/>
      <c r="I754" s="38"/>
      <c r="J754" s="38"/>
      <c r="K754" s="38"/>
      <c r="L754" s="38"/>
      <c r="M754" s="38"/>
      <c r="N754" s="38"/>
      <c r="O754" s="38"/>
      <c r="P754" s="38"/>
      <c r="Q754" s="38"/>
      <c r="R754" s="38"/>
      <c r="S754" s="38"/>
      <c r="T754" s="38"/>
      <c r="U754" s="38"/>
      <c r="V754" s="38"/>
      <c r="W754" s="38"/>
      <c r="Y754" s="162" t="s">
        <v>3</v>
      </c>
      <c r="Z754" s="162"/>
      <c r="AA754" s="71">
        <f>IF(SUM(R211:R227)=0,0,+(SUM(R211:R227)/AA752))</f>
        <v>1</v>
      </c>
      <c r="AB754" s="76"/>
      <c r="AC754" s="76"/>
      <c r="AD754" s="76"/>
    </row>
    <row r="755" spans="1:30" ht="22.5" hidden="1" customHeight="1" thickBot="1" x14ac:dyDescent="0.25">
      <c r="A755" s="36"/>
      <c r="B755" s="44"/>
      <c r="C755" s="44"/>
      <c r="D755" s="44"/>
      <c r="E755" s="40"/>
      <c r="F755" s="1"/>
      <c r="G755" s="2"/>
      <c r="H755" s="2"/>
      <c r="I755" s="38"/>
      <c r="J755" s="38"/>
      <c r="K755" s="38"/>
      <c r="L755" s="38"/>
      <c r="M755" s="38"/>
      <c r="N755" s="38"/>
      <c r="O755" s="38"/>
      <c r="P755" s="38"/>
      <c r="Q755" s="38"/>
      <c r="R755" s="38"/>
      <c r="S755" s="38"/>
      <c r="T755" s="38"/>
      <c r="U755" s="38"/>
      <c r="V755" s="38"/>
      <c r="W755" s="38"/>
      <c r="Y755" s="39"/>
      <c r="Z755" s="39"/>
      <c r="AA755" s="69"/>
      <c r="AB755" s="76"/>
      <c r="AC755" s="76"/>
      <c r="AD755" s="76"/>
    </row>
    <row r="756" spans="1:30" ht="22.5" hidden="1" customHeight="1" thickBot="1" x14ac:dyDescent="0.25">
      <c r="A756" s="36"/>
      <c r="B756" s="44"/>
      <c r="C756" s="44"/>
      <c r="D756" s="44"/>
      <c r="E756" s="40"/>
      <c r="F756" s="1"/>
      <c r="G756" s="2"/>
      <c r="H756" s="2"/>
      <c r="I756" s="38"/>
      <c r="J756" s="38"/>
      <c r="K756" s="38"/>
      <c r="L756" s="38"/>
      <c r="M756" s="38"/>
      <c r="N756" s="38"/>
      <c r="O756" s="38"/>
      <c r="P756" s="38"/>
      <c r="Q756" s="38"/>
      <c r="R756" s="38"/>
      <c r="S756" s="38"/>
      <c r="T756" s="38"/>
      <c r="U756" s="38"/>
      <c r="V756" s="38"/>
      <c r="W756" s="38"/>
      <c r="Y756" s="161" t="s">
        <v>1526</v>
      </c>
      <c r="Z756" s="161"/>
      <c r="AA756" s="161"/>
      <c r="AB756" s="76"/>
      <c r="AC756" s="76"/>
      <c r="AD756" s="76"/>
    </row>
    <row r="757" spans="1:30" ht="22.5" hidden="1" customHeight="1" thickBot="1" x14ac:dyDescent="0.25">
      <c r="A757" s="36"/>
      <c r="B757" s="44"/>
      <c r="C757" s="44"/>
      <c r="D757" s="44"/>
      <c r="E757" s="40"/>
      <c r="F757" s="1"/>
      <c r="G757" s="2"/>
      <c r="H757" s="2"/>
      <c r="I757" s="38"/>
      <c r="J757" s="38"/>
      <c r="K757" s="38"/>
      <c r="L757" s="38"/>
      <c r="M757" s="38"/>
      <c r="N757" s="38"/>
      <c r="O757" s="38"/>
      <c r="P757" s="38"/>
      <c r="Q757" s="38"/>
      <c r="R757" s="38"/>
      <c r="S757" s="38"/>
      <c r="T757" s="38"/>
      <c r="U757" s="38"/>
      <c r="V757" s="38"/>
      <c r="W757" s="38"/>
      <c r="Y757" s="161"/>
      <c r="Z757" s="161"/>
      <c r="AA757" s="161"/>
      <c r="AB757" s="76"/>
      <c r="AC757" s="76"/>
      <c r="AD757" s="76"/>
    </row>
    <row r="758" spans="1:30" ht="22.5" hidden="1" customHeight="1" thickBot="1" x14ac:dyDescent="0.25">
      <c r="A758" s="36"/>
      <c r="B758" s="44"/>
      <c r="C758" s="44"/>
      <c r="D758" s="44"/>
      <c r="E758" s="40"/>
      <c r="F758" s="1"/>
      <c r="G758" s="2"/>
      <c r="H758" s="2"/>
      <c r="I758" s="38"/>
      <c r="J758" s="38"/>
      <c r="K758" s="38"/>
      <c r="L758" s="38"/>
      <c r="M758" s="38"/>
      <c r="N758" s="38"/>
      <c r="O758" s="38"/>
      <c r="P758" s="38"/>
      <c r="Q758" s="38"/>
      <c r="R758" s="38"/>
      <c r="S758" s="38"/>
      <c r="T758" s="38"/>
      <c r="U758" s="38"/>
      <c r="V758" s="38"/>
      <c r="W758" s="38"/>
      <c r="Y758" s="162" t="s">
        <v>1</v>
      </c>
      <c r="Z758" s="162"/>
      <c r="AA758" s="66">
        <f>SUM(T228:T238)</f>
        <v>274.57142857142856</v>
      </c>
      <c r="AB758" s="76"/>
      <c r="AC758" s="76"/>
      <c r="AD758" s="76"/>
    </row>
    <row r="759" spans="1:30" ht="22.5" hidden="1" customHeight="1" thickBot="1" x14ac:dyDescent="0.25">
      <c r="A759" s="36"/>
      <c r="B759" s="44"/>
      <c r="C759" s="44"/>
      <c r="D759" s="44"/>
      <c r="E759" s="40"/>
      <c r="F759" s="1"/>
      <c r="G759" s="2"/>
      <c r="H759" s="2"/>
      <c r="I759" s="38"/>
      <c r="J759" s="38"/>
      <c r="K759" s="38"/>
      <c r="L759" s="38"/>
      <c r="M759" s="38"/>
      <c r="N759" s="38"/>
      <c r="O759" s="38"/>
      <c r="P759" s="38"/>
      <c r="Q759" s="38"/>
      <c r="R759" s="38"/>
      <c r="S759" s="38"/>
      <c r="T759" s="38"/>
      <c r="U759" s="38"/>
      <c r="V759" s="38"/>
      <c r="W759" s="38"/>
      <c r="Y759" s="162" t="s">
        <v>2</v>
      </c>
      <c r="Z759" s="162"/>
      <c r="AA759" s="66">
        <f>SUM(N228:N238)</f>
        <v>274.57142857142856</v>
      </c>
      <c r="AB759" s="76"/>
      <c r="AC759" s="76"/>
      <c r="AD759" s="76"/>
    </row>
    <row r="760" spans="1:30" ht="22.5" hidden="1" customHeight="1" thickBot="1" x14ac:dyDescent="0.25">
      <c r="A760" s="36"/>
      <c r="B760" s="44"/>
      <c r="C760" s="44"/>
      <c r="D760" s="44"/>
      <c r="E760" s="40"/>
      <c r="F760" s="1"/>
      <c r="G760" s="2"/>
      <c r="H760" s="2"/>
      <c r="I760" s="38"/>
      <c r="J760" s="38"/>
      <c r="K760" s="38"/>
      <c r="L760" s="38"/>
      <c r="M760" s="38"/>
      <c r="N760" s="38"/>
      <c r="O760" s="38"/>
      <c r="P760" s="38"/>
      <c r="Q760" s="38"/>
      <c r="R760" s="38"/>
      <c r="S760" s="38"/>
      <c r="T760" s="38"/>
      <c r="U760" s="38"/>
      <c r="V760" s="38"/>
      <c r="W760" s="38"/>
      <c r="Y760" s="162" t="s">
        <v>4</v>
      </c>
      <c r="Z760" s="162"/>
      <c r="AA760" s="70">
        <f>IF(SUM(S228:S238)=0,0,+(SUM(S228:S238)/AA758))</f>
        <v>0.11654526534859522</v>
      </c>
      <c r="AB760" s="76"/>
      <c r="AC760" s="76"/>
      <c r="AD760" s="76"/>
    </row>
    <row r="761" spans="1:30" ht="22.5" hidden="1" customHeight="1" thickBot="1" x14ac:dyDescent="0.25">
      <c r="A761" s="36"/>
      <c r="B761" s="44"/>
      <c r="C761" s="44"/>
      <c r="D761" s="44"/>
      <c r="E761" s="40"/>
      <c r="F761" s="1"/>
      <c r="G761" s="2"/>
      <c r="H761" s="2"/>
      <c r="I761" s="38"/>
      <c r="J761" s="38"/>
      <c r="K761" s="38"/>
      <c r="L761" s="38"/>
      <c r="M761" s="38"/>
      <c r="N761" s="38"/>
      <c r="O761" s="38"/>
      <c r="P761" s="38"/>
      <c r="Q761" s="38"/>
      <c r="R761" s="38"/>
      <c r="S761" s="38"/>
      <c r="T761" s="38"/>
      <c r="U761" s="38"/>
      <c r="V761" s="38"/>
      <c r="W761" s="38"/>
      <c r="Y761" s="162" t="s">
        <v>3</v>
      </c>
      <c r="Z761" s="162"/>
      <c r="AA761" s="71">
        <f>IF(SUM(R228:R238)=0,0,+(SUM(R228:R238)/AA759))</f>
        <v>0.11654526534859522</v>
      </c>
      <c r="AB761" s="76"/>
      <c r="AC761" s="76"/>
      <c r="AD761" s="76"/>
    </row>
    <row r="762" spans="1:30" ht="22.5" hidden="1" customHeight="1" thickBot="1" x14ac:dyDescent="0.25">
      <c r="A762" s="36"/>
      <c r="B762" s="44"/>
      <c r="C762" s="44"/>
      <c r="D762" s="44"/>
      <c r="E762" s="40"/>
      <c r="F762" s="1"/>
      <c r="G762" s="2"/>
      <c r="H762" s="2"/>
      <c r="I762" s="38"/>
      <c r="J762" s="38"/>
      <c r="K762" s="38"/>
      <c r="L762" s="38"/>
      <c r="M762" s="38"/>
      <c r="N762" s="38"/>
      <c r="O762" s="38"/>
      <c r="P762" s="38"/>
      <c r="Q762" s="38"/>
      <c r="R762" s="38"/>
      <c r="S762" s="38"/>
      <c r="T762" s="38"/>
      <c r="U762" s="38"/>
      <c r="V762" s="38"/>
      <c r="W762" s="38"/>
      <c r="Y762" s="39"/>
      <c r="Z762" s="39"/>
      <c r="AA762" s="69"/>
      <c r="AB762" s="76"/>
      <c r="AC762" s="76"/>
      <c r="AD762" s="76"/>
    </row>
    <row r="763" spans="1:30" ht="22.5" hidden="1" customHeight="1" thickBot="1" x14ac:dyDescent="0.25">
      <c r="A763" s="36"/>
      <c r="B763" s="44"/>
      <c r="C763" s="44"/>
      <c r="D763" s="44"/>
      <c r="E763" s="40"/>
      <c r="F763" s="1"/>
      <c r="G763" s="2"/>
      <c r="H763" s="2"/>
      <c r="I763" s="38"/>
      <c r="J763" s="38"/>
      <c r="K763" s="38"/>
      <c r="L763" s="38"/>
      <c r="M763" s="38"/>
      <c r="N763" s="38"/>
      <c r="O763" s="38"/>
      <c r="P763" s="38"/>
      <c r="Q763" s="38"/>
      <c r="R763" s="38"/>
      <c r="S763" s="38"/>
      <c r="T763" s="38"/>
      <c r="U763" s="38"/>
      <c r="V763" s="38"/>
      <c r="W763" s="38"/>
      <c r="Y763" s="161" t="s">
        <v>1370</v>
      </c>
      <c r="Z763" s="161"/>
      <c r="AA763" s="161"/>
      <c r="AB763" s="76"/>
      <c r="AC763" s="76"/>
      <c r="AD763" s="76"/>
    </row>
    <row r="764" spans="1:30" ht="22.5" hidden="1" customHeight="1" thickBot="1" x14ac:dyDescent="0.25">
      <c r="A764" s="36"/>
      <c r="B764" s="44"/>
      <c r="C764" s="44"/>
      <c r="D764" s="44"/>
      <c r="E764" s="40"/>
      <c r="F764" s="1"/>
      <c r="G764" s="2"/>
      <c r="H764" s="2"/>
      <c r="I764" s="38"/>
      <c r="J764" s="38"/>
      <c r="K764" s="38"/>
      <c r="L764" s="38"/>
      <c r="M764" s="38"/>
      <c r="N764" s="38"/>
      <c r="O764" s="38"/>
      <c r="P764" s="38"/>
      <c r="Q764" s="38"/>
      <c r="R764" s="38"/>
      <c r="S764" s="38"/>
      <c r="T764" s="38"/>
      <c r="U764" s="38"/>
      <c r="V764" s="38"/>
      <c r="W764" s="38"/>
      <c r="Y764" s="161"/>
      <c r="Z764" s="161"/>
      <c r="AA764" s="161"/>
      <c r="AB764" s="76"/>
      <c r="AC764" s="76"/>
      <c r="AD764" s="76"/>
    </row>
    <row r="765" spans="1:30" ht="22.5" hidden="1" customHeight="1" thickBot="1" x14ac:dyDescent="0.25">
      <c r="A765" s="36"/>
      <c r="B765" s="44"/>
      <c r="C765" s="44"/>
      <c r="D765" s="44"/>
      <c r="E765" s="40"/>
      <c r="F765" s="1"/>
      <c r="G765" s="2"/>
      <c r="H765" s="2"/>
      <c r="I765" s="38"/>
      <c r="J765" s="38"/>
      <c r="K765" s="38"/>
      <c r="L765" s="38"/>
      <c r="M765" s="38"/>
      <c r="N765" s="38"/>
      <c r="O765" s="38"/>
      <c r="P765" s="38"/>
      <c r="Q765" s="38"/>
      <c r="R765" s="38"/>
      <c r="S765" s="38"/>
      <c r="T765" s="38"/>
      <c r="U765" s="38"/>
      <c r="V765" s="38"/>
      <c r="W765" s="38"/>
      <c r="Y765" s="162" t="s">
        <v>1</v>
      </c>
      <c r="Z765" s="162"/>
      <c r="AA765" s="66">
        <f>SUM(T239:T240)</f>
        <v>15.571428571428571</v>
      </c>
      <c r="AB765" s="76"/>
      <c r="AC765" s="76"/>
      <c r="AD765" s="76"/>
    </row>
    <row r="766" spans="1:30" ht="22.5" hidden="1" customHeight="1" thickBot="1" x14ac:dyDescent="0.25">
      <c r="A766" s="36"/>
      <c r="B766" s="44"/>
      <c r="C766" s="44"/>
      <c r="D766" s="44"/>
      <c r="E766" s="40"/>
      <c r="F766" s="1"/>
      <c r="G766" s="2"/>
      <c r="H766" s="2"/>
      <c r="I766" s="38"/>
      <c r="J766" s="38"/>
      <c r="K766" s="38"/>
      <c r="L766" s="38"/>
      <c r="M766" s="38"/>
      <c r="N766" s="38"/>
      <c r="O766" s="38"/>
      <c r="P766" s="38"/>
      <c r="Q766" s="38"/>
      <c r="R766" s="38"/>
      <c r="S766" s="38"/>
      <c r="T766" s="38"/>
      <c r="U766" s="38"/>
      <c r="V766" s="38"/>
      <c r="W766" s="38"/>
      <c r="Y766" s="162" t="s">
        <v>2</v>
      </c>
      <c r="Z766" s="162"/>
      <c r="AA766" s="66">
        <f>SUM(N239:N240)</f>
        <v>15.571428571428571</v>
      </c>
      <c r="AB766" s="76"/>
      <c r="AC766" s="76"/>
      <c r="AD766" s="76"/>
    </row>
    <row r="767" spans="1:30" ht="22.5" hidden="1" customHeight="1" thickBot="1" x14ac:dyDescent="0.25">
      <c r="A767" s="36"/>
      <c r="B767" s="44"/>
      <c r="C767" s="44"/>
      <c r="D767" s="44"/>
      <c r="E767" s="40"/>
      <c r="F767" s="1"/>
      <c r="G767" s="2"/>
      <c r="H767" s="2"/>
      <c r="I767" s="38"/>
      <c r="J767" s="38"/>
      <c r="K767" s="38"/>
      <c r="L767" s="38"/>
      <c r="M767" s="38"/>
      <c r="N767" s="38"/>
      <c r="O767" s="38"/>
      <c r="P767" s="38"/>
      <c r="Q767" s="38"/>
      <c r="R767" s="38"/>
      <c r="S767" s="38"/>
      <c r="T767" s="38"/>
      <c r="U767" s="38"/>
      <c r="V767" s="38"/>
      <c r="W767" s="38"/>
      <c r="Y767" s="162" t="s">
        <v>4</v>
      </c>
      <c r="Z767" s="162"/>
      <c r="AA767" s="70">
        <f>IF(SUM(S239:S240)=0,0,+(SUM(S239:S240)/AA765))</f>
        <v>0</v>
      </c>
      <c r="AB767" s="76"/>
      <c r="AC767" s="76"/>
      <c r="AD767" s="76"/>
    </row>
    <row r="768" spans="1:30" ht="22.5" hidden="1" customHeight="1" thickBot="1" x14ac:dyDescent="0.25">
      <c r="A768" s="36"/>
      <c r="B768" s="44"/>
      <c r="C768" s="44"/>
      <c r="D768" s="44"/>
      <c r="E768" s="40"/>
      <c r="F768" s="1"/>
      <c r="G768" s="2"/>
      <c r="H768" s="2"/>
      <c r="I768" s="38"/>
      <c r="J768" s="38"/>
      <c r="K768" s="38"/>
      <c r="L768" s="38"/>
      <c r="M768" s="38"/>
      <c r="N768" s="38"/>
      <c r="O768" s="38"/>
      <c r="P768" s="38"/>
      <c r="Q768" s="38"/>
      <c r="R768" s="38"/>
      <c r="S768" s="38"/>
      <c r="T768" s="38"/>
      <c r="U768" s="38"/>
      <c r="V768" s="38"/>
      <c r="W768" s="38"/>
      <c r="Y768" s="162" t="s">
        <v>3</v>
      </c>
      <c r="Z768" s="162"/>
      <c r="AA768" s="71">
        <f>IF(SUM(R239:R240)=0,0,+(SUM(R239:R240)/AA766))</f>
        <v>0</v>
      </c>
      <c r="AB768" s="76"/>
      <c r="AC768" s="76"/>
      <c r="AD768" s="76"/>
    </row>
    <row r="769" spans="1:30" ht="22.5" hidden="1" customHeight="1" thickBot="1" x14ac:dyDescent="0.25">
      <c r="A769" s="36"/>
      <c r="B769" s="44"/>
      <c r="C769" s="44"/>
      <c r="D769" s="44"/>
      <c r="E769" s="40"/>
      <c r="F769" s="1"/>
      <c r="G769" s="2"/>
      <c r="H769" s="2"/>
      <c r="I769" s="38"/>
      <c r="J769" s="38"/>
      <c r="K769" s="38"/>
      <c r="L769" s="38"/>
      <c r="M769" s="38"/>
      <c r="N769" s="38"/>
      <c r="O769" s="38"/>
      <c r="P769" s="38"/>
      <c r="Q769" s="38"/>
      <c r="R769" s="38"/>
      <c r="S769" s="38"/>
      <c r="T769" s="38"/>
      <c r="U769" s="38"/>
      <c r="V769" s="38"/>
      <c r="W769" s="38"/>
      <c r="Y769" s="39"/>
      <c r="Z769" s="39"/>
      <c r="AA769" s="69"/>
      <c r="AB769" s="76"/>
      <c r="AC769" s="76"/>
      <c r="AD769" s="76"/>
    </row>
    <row r="770" spans="1:30" ht="18" hidden="1" customHeight="1" thickBot="1" x14ac:dyDescent="0.25">
      <c r="A770" s="36"/>
      <c r="B770" s="44"/>
      <c r="C770" s="44"/>
      <c r="D770" s="44"/>
      <c r="E770" s="40"/>
      <c r="F770" s="1"/>
      <c r="G770" s="2"/>
      <c r="H770" s="2"/>
      <c r="I770" s="38"/>
      <c r="J770" s="38"/>
      <c r="K770" s="38"/>
      <c r="L770" s="38"/>
      <c r="M770" s="38"/>
      <c r="N770" s="38"/>
      <c r="O770" s="38"/>
      <c r="P770" s="38"/>
      <c r="Q770" s="38"/>
      <c r="R770" s="38"/>
      <c r="S770" s="38"/>
      <c r="T770" s="38"/>
      <c r="U770" s="38"/>
      <c r="V770" s="38"/>
      <c r="W770" s="38"/>
      <c r="Y770" s="163" t="s">
        <v>1620</v>
      </c>
      <c r="Z770" s="163"/>
      <c r="AA770" s="163"/>
      <c r="AB770" s="76"/>
      <c r="AC770" s="76"/>
      <c r="AD770" s="76"/>
    </row>
    <row r="771" spans="1:30" ht="18" hidden="1" customHeight="1" thickBot="1" x14ac:dyDescent="0.25">
      <c r="A771" s="36"/>
      <c r="B771" s="44"/>
      <c r="C771" s="44"/>
      <c r="D771" s="44"/>
      <c r="E771" s="40"/>
      <c r="F771" s="1"/>
      <c r="G771" s="2"/>
      <c r="H771" s="2"/>
      <c r="I771" s="38"/>
      <c r="J771" s="38"/>
      <c r="K771" s="38"/>
      <c r="L771" s="38"/>
      <c r="M771" s="38"/>
      <c r="N771" s="38"/>
      <c r="O771" s="38"/>
      <c r="P771" s="38"/>
      <c r="Q771" s="38"/>
      <c r="R771" s="38"/>
      <c r="S771" s="38"/>
      <c r="T771" s="38"/>
      <c r="U771" s="38"/>
      <c r="V771" s="38"/>
      <c r="W771" s="38"/>
      <c r="Y771" s="163"/>
      <c r="Z771" s="163"/>
      <c r="AA771" s="163"/>
      <c r="AB771" s="76"/>
      <c r="AC771" s="76"/>
      <c r="AD771" s="76"/>
    </row>
    <row r="772" spans="1:30" ht="22.5" hidden="1" customHeight="1" thickBot="1" x14ac:dyDescent="0.25">
      <c r="A772" s="36"/>
      <c r="B772" s="44"/>
      <c r="C772" s="44"/>
      <c r="D772" s="44"/>
      <c r="E772" s="40"/>
      <c r="F772" s="1"/>
      <c r="G772" s="2"/>
      <c r="H772" s="2"/>
      <c r="I772" s="38"/>
      <c r="J772" s="38"/>
      <c r="K772" s="38"/>
      <c r="L772" s="38"/>
      <c r="M772" s="38"/>
      <c r="N772" s="38"/>
      <c r="O772" s="38"/>
      <c r="P772" s="38"/>
      <c r="Q772" s="38"/>
      <c r="R772" s="38"/>
      <c r="S772" s="38"/>
      <c r="T772" s="38"/>
      <c r="U772" s="38"/>
      <c r="V772" s="38"/>
      <c r="W772" s="38"/>
      <c r="Y772" s="162" t="s">
        <v>1</v>
      </c>
      <c r="Z772" s="162"/>
      <c r="AA772" s="66">
        <f>SUM(T241:T250)</f>
        <v>199.71428571428572</v>
      </c>
      <c r="AB772" s="76"/>
      <c r="AC772" s="76"/>
      <c r="AD772" s="76"/>
    </row>
    <row r="773" spans="1:30" ht="22.5" hidden="1" customHeight="1" thickBot="1" x14ac:dyDescent="0.25">
      <c r="A773" s="36"/>
      <c r="B773" s="44"/>
      <c r="C773" s="44"/>
      <c r="D773" s="44"/>
      <c r="E773" s="40"/>
      <c r="F773" s="1"/>
      <c r="G773" s="2"/>
      <c r="H773" s="2"/>
      <c r="I773" s="38"/>
      <c r="J773" s="38"/>
      <c r="K773" s="38"/>
      <c r="L773" s="38"/>
      <c r="M773" s="38"/>
      <c r="N773" s="38"/>
      <c r="O773" s="38"/>
      <c r="P773" s="38"/>
      <c r="Q773" s="38"/>
      <c r="R773" s="38"/>
      <c r="S773" s="38"/>
      <c r="T773" s="38"/>
      <c r="U773" s="38"/>
      <c r="V773" s="38"/>
      <c r="W773" s="38"/>
      <c r="Y773" s="162" t="s">
        <v>2</v>
      </c>
      <c r="Z773" s="162"/>
      <c r="AA773" s="66">
        <f>SUM(N241:N250)</f>
        <v>199.71428571428572</v>
      </c>
      <c r="AB773" s="76"/>
      <c r="AC773" s="76"/>
      <c r="AD773" s="76"/>
    </row>
    <row r="774" spans="1:30" ht="22.5" hidden="1" customHeight="1" thickBot="1" x14ac:dyDescent="0.25">
      <c r="A774" s="36"/>
      <c r="B774" s="44"/>
      <c r="C774" s="44"/>
      <c r="D774" s="44"/>
      <c r="E774" s="40"/>
      <c r="F774" s="1"/>
      <c r="G774" s="2"/>
      <c r="H774" s="2"/>
      <c r="I774" s="38"/>
      <c r="J774" s="38"/>
      <c r="K774" s="38"/>
      <c r="L774" s="38"/>
      <c r="M774" s="38"/>
      <c r="N774" s="38"/>
      <c r="O774" s="38"/>
      <c r="P774" s="38"/>
      <c r="Q774" s="38"/>
      <c r="R774" s="38"/>
      <c r="S774" s="38"/>
      <c r="T774" s="38"/>
      <c r="U774" s="38"/>
      <c r="V774" s="38"/>
      <c r="W774" s="38"/>
      <c r="Y774" s="162" t="s">
        <v>4</v>
      </c>
      <c r="Z774" s="162"/>
      <c r="AA774" s="67">
        <f>IF(SUM(S241:S250)=0,0,+(SUM(S241:S250)/AA772))</f>
        <v>0.74513590844062949</v>
      </c>
      <c r="AB774" s="76"/>
      <c r="AC774" s="76"/>
      <c r="AD774" s="76"/>
    </row>
    <row r="775" spans="1:30" ht="22.5" hidden="1" customHeight="1" thickBot="1" x14ac:dyDescent="0.25">
      <c r="A775" s="36"/>
      <c r="B775" s="44"/>
      <c r="C775" s="44"/>
      <c r="D775" s="44"/>
      <c r="E775" s="40"/>
      <c r="F775" s="1"/>
      <c r="G775" s="2"/>
      <c r="H775" s="2"/>
      <c r="I775" s="38"/>
      <c r="J775" s="38"/>
      <c r="K775" s="38"/>
      <c r="L775" s="38"/>
      <c r="M775" s="38"/>
      <c r="N775" s="38"/>
      <c r="O775" s="38"/>
      <c r="P775" s="38"/>
      <c r="Q775" s="38"/>
      <c r="R775" s="38"/>
      <c r="S775" s="38"/>
      <c r="T775" s="38"/>
      <c r="U775" s="38"/>
      <c r="V775" s="38"/>
      <c r="W775" s="38"/>
      <c r="Y775" s="162" t="s">
        <v>3</v>
      </c>
      <c r="Z775" s="162"/>
      <c r="AA775" s="72">
        <f>IF(SUM(R241:R250)=0,0,+(SUM(R241:R250)/AA773))</f>
        <v>0.74513590844062949</v>
      </c>
      <c r="AB775" s="76"/>
      <c r="AC775" s="76"/>
      <c r="AD775" s="76"/>
    </row>
    <row r="776" spans="1:30" ht="22.5" hidden="1" customHeight="1" thickBot="1" x14ac:dyDescent="0.25">
      <c r="A776" s="36"/>
      <c r="B776" s="44"/>
      <c r="C776" s="44"/>
      <c r="D776" s="44"/>
      <c r="E776" s="40"/>
      <c r="F776" s="1"/>
      <c r="G776" s="2"/>
      <c r="H776" s="2"/>
      <c r="I776" s="38"/>
      <c r="J776" s="38"/>
      <c r="K776" s="38"/>
      <c r="L776" s="38"/>
      <c r="M776" s="38"/>
      <c r="N776" s="38"/>
      <c r="O776" s="38"/>
      <c r="P776" s="38"/>
      <c r="Q776" s="38"/>
      <c r="R776" s="38"/>
      <c r="S776" s="38"/>
      <c r="T776" s="38"/>
      <c r="U776" s="38"/>
      <c r="V776" s="38"/>
      <c r="W776" s="38"/>
      <c r="Y776" s="39"/>
      <c r="Z776" s="39"/>
      <c r="AA776" s="69"/>
      <c r="AB776" s="76"/>
      <c r="AC776" s="76"/>
      <c r="AD776" s="76"/>
    </row>
    <row r="777" spans="1:30" ht="18.75" hidden="1" customHeight="1" thickBot="1" x14ac:dyDescent="0.25">
      <c r="A777" s="36"/>
      <c r="B777" s="44"/>
      <c r="C777" s="44"/>
      <c r="D777" s="44"/>
      <c r="E777" s="40"/>
      <c r="F777" s="1"/>
      <c r="G777" s="2"/>
      <c r="H777" s="2"/>
      <c r="I777" s="38"/>
      <c r="J777" s="38"/>
      <c r="K777" s="38"/>
      <c r="L777" s="38"/>
      <c r="M777" s="38"/>
      <c r="N777" s="38"/>
      <c r="O777" s="38"/>
      <c r="P777" s="38"/>
      <c r="Q777" s="38"/>
      <c r="R777" s="38"/>
      <c r="S777" s="38"/>
      <c r="T777" s="38"/>
      <c r="U777" s="38"/>
      <c r="V777" s="38"/>
      <c r="W777" s="38"/>
      <c r="Y777" s="163" t="s">
        <v>1294</v>
      </c>
      <c r="Z777" s="163"/>
      <c r="AA777" s="163"/>
      <c r="AB777" s="76"/>
      <c r="AC777" s="76"/>
      <c r="AD777" s="76"/>
    </row>
    <row r="778" spans="1:30" ht="18" hidden="1" customHeight="1" thickBot="1" x14ac:dyDescent="0.25">
      <c r="A778" s="36"/>
      <c r="B778" s="44"/>
      <c r="C778" s="44"/>
      <c r="D778" s="44"/>
      <c r="E778" s="40"/>
      <c r="F778" s="1"/>
      <c r="G778" s="2"/>
      <c r="H778" s="2"/>
      <c r="I778" s="38"/>
      <c r="J778" s="38"/>
      <c r="K778" s="38"/>
      <c r="L778" s="38"/>
      <c r="M778" s="38"/>
      <c r="N778" s="38"/>
      <c r="O778" s="38"/>
      <c r="P778" s="38"/>
      <c r="Q778" s="38"/>
      <c r="R778" s="38"/>
      <c r="S778" s="38"/>
      <c r="T778" s="38"/>
      <c r="U778" s="38"/>
      <c r="V778" s="38"/>
      <c r="W778" s="38"/>
      <c r="Y778" s="163"/>
      <c r="Z778" s="163"/>
      <c r="AA778" s="163"/>
      <c r="AB778" s="76"/>
      <c r="AC778" s="76"/>
      <c r="AD778" s="76"/>
    </row>
    <row r="779" spans="1:30" ht="22.5" hidden="1" customHeight="1" thickBot="1" x14ac:dyDescent="0.25">
      <c r="A779" s="36"/>
      <c r="B779" s="44"/>
      <c r="C779" s="44"/>
      <c r="D779" s="44"/>
      <c r="E779" s="40"/>
      <c r="F779" s="1"/>
      <c r="G779" s="2"/>
      <c r="H779" s="2"/>
      <c r="I779" s="38"/>
      <c r="J779" s="38"/>
      <c r="K779" s="38"/>
      <c r="L779" s="38"/>
      <c r="M779" s="38"/>
      <c r="N779" s="38"/>
      <c r="O779" s="38"/>
      <c r="P779" s="38"/>
      <c r="Q779" s="38"/>
      <c r="R779" s="38"/>
      <c r="S779" s="38"/>
      <c r="T779" s="38"/>
      <c r="U779" s="38"/>
      <c r="V779" s="38"/>
      <c r="W779" s="38"/>
      <c r="Y779" s="162" t="s">
        <v>1</v>
      </c>
      <c r="Z779" s="162"/>
      <c r="AA779" s="66">
        <f>SUM(T251:T254)</f>
        <v>89.285714285714292</v>
      </c>
      <c r="AB779" s="76"/>
      <c r="AC779" s="76"/>
      <c r="AD779" s="76"/>
    </row>
    <row r="780" spans="1:30" ht="22.5" hidden="1" customHeight="1" thickBot="1" x14ac:dyDescent="0.25">
      <c r="A780" s="36"/>
      <c r="B780" s="44"/>
      <c r="C780" s="44"/>
      <c r="D780" s="44"/>
      <c r="E780" s="40"/>
      <c r="F780" s="1"/>
      <c r="G780" s="2"/>
      <c r="H780" s="2"/>
      <c r="I780" s="38"/>
      <c r="J780" s="38"/>
      <c r="K780" s="38"/>
      <c r="L780" s="38"/>
      <c r="M780" s="38"/>
      <c r="N780" s="38"/>
      <c r="O780" s="38"/>
      <c r="P780" s="38"/>
      <c r="Q780" s="38"/>
      <c r="R780" s="38"/>
      <c r="S780" s="38"/>
      <c r="T780" s="38"/>
      <c r="U780" s="38"/>
      <c r="V780" s="38"/>
      <c r="W780" s="38"/>
      <c r="Y780" s="162" t="s">
        <v>2</v>
      </c>
      <c r="Z780" s="162"/>
      <c r="AA780" s="66">
        <f>SUM(N251:N254)</f>
        <v>89.285714285714292</v>
      </c>
      <c r="AB780" s="76"/>
      <c r="AC780" s="76"/>
      <c r="AD780" s="76"/>
    </row>
    <row r="781" spans="1:30" ht="22.5" hidden="1" customHeight="1" thickBot="1" x14ac:dyDescent="0.25">
      <c r="A781" s="36"/>
      <c r="B781" s="44"/>
      <c r="C781" s="44"/>
      <c r="D781" s="44"/>
      <c r="E781" s="40"/>
      <c r="F781" s="1"/>
      <c r="G781" s="2"/>
      <c r="H781" s="2"/>
      <c r="I781" s="38"/>
      <c r="J781" s="38"/>
      <c r="K781" s="38"/>
      <c r="L781" s="38"/>
      <c r="M781" s="38"/>
      <c r="N781" s="38"/>
      <c r="O781" s="38"/>
      <c r="P781" s="38"/>
      <c r="Q781" s="38"/>
      <c r="R781" s="38"/>
      <c r="S781" s="38"/>
      <c r="T781" s="38"/>
      <c r="U781" s="38"/>
      <c r="V781" s="38"/>
      <c r="W781" s="38"/>
      <c r="Y781" s="162" t="s">
        <v>4</v>
      </c>
      <c r="Z781" s="162"/>
      <c r="AA781" s="67">
        <f>IF(SUM(S251:S254)=0,0,+(SUM(S251:S254)/AA779))</f>
        <v>0.58863999999999983</v>
      </c>
      <c r="AB781" s="76"/>
      <c r="AC781" s="76"/>
      <c r="AD781" s="76"/>
    </row>
    <row r="782" spans="1:30" ht="22.5" hidden="1" customHeight="1" thickBot="1" x14ac:dyDescent="0.25">
      <c r="A782" s="36"/>
      <c r="B782" s="44"/>
      <c r="C782" s="44"/>
      <c r="D782" s="44"/>
      <c r="E782" s="40"/>
      <c r="F782" s="1"/>
      <c r="G782" s="2"/>
      <c r="H782" s="2"/>
      <c r="I782" s="38"/>
      <c r="J782" s="38"/>
      <c r="K782" s="38"/>
      <c r="L782" s="38"/>
      <c r="M782" s="38"/>
      <c r="N782" s="38"/>
      <c r="O782" s="38"/>
      <c r="P782" s="38"/>
      <c r="Q782" s="38"/>
      <c r="R782" s="38"/>
      <c r="S782" s="38"/>
      <c r="T782" s="38"/>
      <c r="U782" s="38"/>
      <c r="V782" s="38"/>
      <c r="W782" s="38"/>
      <c r="Y782" s="162" t="s">
        <v>3</v>
      </c>
      <c r="Z782" s="162"/>
      <c r="AA782" s="72">
        <f>IF(SUM(R251:R254)=0,0,+(SUM(R251:R254)/AA780))</f>
        <v>0.58863999999999983</v>
      </c>
      <c r="AB782" s="76"/>
      <c r="AC782" s="76"/>
      <c r="AD782" s="76"/>
    </row>
    <row r="783" spans="1:30" ht="22.5" hidden="1" customHeight="1" thickBot="1" x14ac:dyDescent="0.25">
      <c r="A783" s="36"/>
      <c r="B783" s="44"/>
      <c r="C783" s="44"/>
      <c r="D783" s="44"/>
      <c r="E783" s="40"/>
      <c r="F783" s="1"/>
      <c r="G783" s="2"/>
      <c r="H783" s="2"/>
      <c r="I783" s="38"/>
      <c r="J783" s="38"/>
      <c r="K783" s="38"/>
      <c r="L783" s="38"/>
      <c r="M783" s="38"/>
      <c r="N783" s="38"/>
      <c r="O783" s="38"/>
      <c r="P783" s="38"/>
      <c r="Q783" s="38"/>
      <c r="R783" s="38"/>
      <c r="S783" s="38"/>
      <c r="T783" s="38"/>
      <c r="U783" s="38"/>
      <c r="V783" s="38"/>
      <c r="W783" s="38"/>
      <c r="Y783" s="39"/>
      <c r="Z783" s="39"/>
      <c r="AA783" s="69"/>
      <c r="AB783" s="76"/>
      <c r="AC783" s="76"/>
      <c r="AD783" s="76"/>
    </row>
    <row r="784" spans="1:30" ht="13.5" hidden="1" thickBot="1" x14ac:dyDescent="0.25">
      <c r="A784" s="36"/>
      <c r="B784" s="44"/>
      <c r="C784" s="44"/>
      <c r="D784" s="44"/>
      <c r="E784" s="40"/>
      <c r="F784" s="1"/>
      <c r="G784" s="2"/>
      <c r="H784" s="2"/>
      <c r="I784" s="38"/>
      <c r="J784" s="38"/>
      <c r="K784" s="38"/>
      <c r="L784" s="38"/>
      <c r="M784" s="38"/>
      <c r="N784" s="38"/>
      <c r="O784" s="38"/>
      <c r="P784" s="38"/>
      <c r="Q784" s="38"/>
      <c r="R784" s="38"/>
      <c r="S784" s="38"/>
      <c r="T784" s="38"/>
      <c r="U784" s="38"/>
      <c r="V784" s="38"/>
      <c r="W784" s="38"/>
      <c r="Y784" s="163" t="s">
        <v>1137</v>
      </c>
      <c r="Z784" s="163"/>
      <c r="AA784" s="163"/>
      <c r="AB784" s="76"/>
      <c r="AC784" s="76"/>
      <c r="AD784" s="76"/>
    </row>
    <row r="785" spans="1:30" ht="13.5" hidden="1" thickBot="1" x14ac:dyDescent="0.25">
      <c r="A785" s="36"/>
      <c r="B785" s="44"/>
      <c r="C785" s="44"/>
      <c r="D785" s="44"/>
      <c r="E785" s="40"/>
      <c r="F785" s="1"/>
      <c r="G785" s="2"/>
      <c r="H785" s="2"/>
      <c r="I785" s="38"/>
      <c r="J785" s="38"/>
      <c r="K785" s="38"/>
      <c r="L785" s="38"/>
      <c r="M785" s="38"/>
      <c r="N785" s="38"/>
      <c r="O785" s="38"/>
      <c r="P785" s="38"/>
      <c r="Q785" s="38"/>
      <c r="R785" s="38"/>
      <c r="S785" s="38"/>
      <c r="T785" s="38"/>
      <c r="U785" s="38"/>
      <c r="V785" s="38"/>
      <c r="W785" s="38"/>
      <c r="Y785" s="163"/>
      <c r="Z785" s="163"/>
      <c r="AA785" s="163"/>
      <c r="AB785" s="76"/>
      <c r="AC785" s="76"/>
      <c r="AD785" s="76"/>
    </row>
    <row r="786" spans="1:30" ht="22.5" hidden="1" customHeight="1" thickBot="1" x14ac:dyDescent="0.25">
      <c r="A786" s="36"/>
      <c r="B786" s="44"/>
      <c r="C786" s="44"/>
      <c r="D786" s="44"/>
      <c r="E786" s="40"/>
      <c r="F786" s="1"/>
      <c r="G786" s="2"/>
      <c r="H786" s="2"/>
      <c r="I786" s="38"/>
      <c r="J786" s="38"/>
      <c r="K786" s="38"/>
      <c r="L786" s="38"/>
      <c r="M786" s="38"/>
      <c r="N786" s="38"/>
      <c r="O786" s="38"/>
      <c r="P786" s="38"/>
      <c r="Q786" s="38"/>
      <c r="R786" s="38"/>
      <c r="S786" s="38"/>
      <c r="T786" s="38"/>
      <c r="U786" s="38"/>
      <c r="V786" s="38"/>
      <c r="W786" s="38"/>
      <c r="Y786" s="162" t="s">
        <v>1</v>
      </c>
      <c r="Z786" s="162"/>
      <c r="AA786" s="66">
        <f>SUM(T255:T256)</f>
        <v>71.857142857142861</v>
      </c>
      <c r="AB786" s="76"/>
      <c r="AC786" s="76"/>
      <c r="AD786" s="76"/>
    </row>
    <row r="787" spans="1:30" ht="22.5" hidden="1" customHeight="1" thickBot="1" x14ac:dyDescent="0.25">
      <c r="A787" s="36"/>
      <c r="B787" s="44"/>
      <c r="C787" s="44"/>
      <c r="D787" s="44"/>
      <c r="E787" s="40"/>
      <c r="F787" s="1"/>
      <c r="G787" s="2"/>
      <c r="H787" s="2"/>
      <c r="I787" s="38"/>
      <c r="J787" s="38"/>
      <c r="K787" s="38"/>
      <c r="L787" s="38"/>
      <c r="M787" s="38"/>
      <c r="N787" s="38"/>
      <c r="O787" s="38"/>
      <c r="P787" s="38"/>
      <c r="Q787" s="38"/>
      <c r="R787" s="38"/>
      <c r="S787" s="38"/>
      <c r="T787" s="38"/>
      <c r="U787" s="38"/>
      <c r="V787" s="38"/>
      <c r="W787" s="38"/>
      <c r="Y787" s="162" t="s">
        <v>2</v>
      </c>
      <c r="Z787" s="162"/>
      <c r="AA787" s="66">
        <f>SUM(N255:N256)</f>
        <v>71.857142857142861</v>
      </c>
      <c r="AB787" s="76"/>
      <c r="AC787" s="76"/>
      <c r="AD787" s="76"/>
    </row>
    <row r="788" spans="1:30" ht="22.5" hidden="1" customHeight="1" thickBot="1" x14ac:dyDescent="0.25">
      <c r="A788" s="36"/>
      <c r="B788" s="44"/>
      <c r="C788" s="44"/>
      <c r="D788" s="44"/>
      <c r="E788" s="40"/>
      <c r="F788" s="1"/>
      <c r="G788" s="2"/>
      <c r="H788" s="2"/>
      <c r="I788" s="38"/>
      <c r="J788" s="38"/>
      <c r="K788" s="38"/>
      <c r="L788" s="38"/>
      <c r="M788" s="38"/>
      <c r="N788" s="38"/>
      <c r="O788" s="38"/>
      <c r="P788" s="38"/>
      <c r="Q788" s="38"/>
      <c r="R788" s="38"/>
      <c r="S788" s="38"/>
      <c r="T788" s="38"/>
      <c r="U788" s="38"/>
      <c r="V788" s="38"/>
      <c r="W788" s="38"/>
      <c r="Y788" s="162" t="s">
        <v>4</v>
      </c>
      <c r="Z788" s="162"/>
      <c r="AA788" s="67">
        <f>IF(SUM(S255:S256)=0,0,+(SUM(S255:S256)/AA786))</f>
        <v>1</v>
      </c>
      <c r="AB788" s="76"/>
      <c r="AC788" s="76"/>
      <c r="AD788" s="76"/>
    </row>
    <row r="789" spans="1:30" ht="22.5" hidden="1" customHeight="1" thickBot="1" x14ac:dyDescent="0.25">
      <c r="A789" s="36"/>
      <c r="B789" s="44"/>
      <c r="C789" s="44"/>
      <c r="D789" s="44"/>
      <c r="E789" s="40"/>
      <c r="F789" s="1"/>
      <c r="G789" s="2"/>
      <c r="H789" s="2"/>
      <c r="I789" s="38"/>
      <c r="J789" s="38"/>
      <c r="K789" s="38"/>
      <c r="L789" s="38"/>
      <c r="M789" s="38"/>
      <c r="N789" s="38"/>
      <c r="O789" s="38"/>
      <c r="P789" s="38"/>
      <c r="Q789" s="38"/>
      <c r="R789" s="38"/>
      <c r="S789" s="38"/>
      <c r="T789" s="38"/>
      <c r="U789" s="38"/>
      <c r="V789" s="38"/>
      <c r="W789" s="38"/>
      <c r="Y789" s="162" t="s">
        <v>3</v>
      </c>
      <c r="Z789" s="162"/>
      <c r="AA789" s="72">
        <f>IF(SUM(R255:R256)=0,0,+(SUM(R255:R256)/AA787))</f>
        <v>1</v>
      </c>
      <c r="AB789" s="76"/>
      <c r="AC789" s="76"/>
      <c r="AD789" s="76"/>
    </row>
    <row r="790" spans="1:30" ht="13.5" hidden="1" thickBot="1" x14ac:dyDescent="0.25">
      <c r="A790" s="36"/>
      <c r="B790" s="44"/>
      <c r="C790" s="44"/>
      <c r="D790" s="44"/>
      <c r="E790" s="40"/>
      <c r="F790" s="1"/>
      <c r="G790" s="2"/>
      <c r="H790" s="2"/>
      <c r="I790" s="38"/>
      <c r="J790" s="38"/>
      <c r="K790" s="38"/>
      <c r="L790" s="38"/>
      <c r="M790" s="38"/>
      <c r="N790" s="38"/>
      <c r="O790" s="38"/>
      <c r="P790" s="38"/>
      <c r="Q790" s="38"/>
      <c r="R790" s="38"/>
      <c r="S790" s="38"/>
      <c r="T790" s="38"/>
      <c r="U790" s="38"/>
      <c r="V790" s="38"/>
      <c r="W790" s="38"/>
      <c r="Y790" s="39"/>
      <c r="Z790" s="39"/>
      <c r="AA790" s="69"/>
      <c r="AB790" s="76"/>
      <c r="AC790" s="76"/>
      <c r="AD790" s="76"/>
    </row>
    <row r="791" spans="1:30" ht="13.5" hidden="1" thickBot="1" x14ac:dyDescent="0.25">
      <c r="A791" s="36"/>
      <c r="B791" s="44"/>
      <c r="C791" s="44"/>
      <c r="D791" s="44"/>
      <c r="E791" s="40"/>
      <c r="F791" s="1"/>
      <c r="G791" s="2"/>
      <c r="H791" s="2"/>
      <c r="I791" s="38"/>
      <c r="J791" s="38"/>
      <c r="K791" s="38"/>
      <c r="L791" s="38"/>
      <c r="M791" s="38"/>
      <c r="N791" s="38"/>
      <c r="O791" s="38"/>
      <c r="P791" s="38"/>
      <c r="Q791" s="38"/>
      <c r="R791" s="38"/>
      <c r="S791" s="38"/>
      <c r="T791" s="38"/>
      <c r="U791" s="38"/>
      <c r="V791" s="38"/>
      <c r="W791" s="38"/>
      <c r="Y791" s="163" t="s">
        <v>1122</v>
      </c>
      <c r="Z791" s="163"/>
      <c r="AA791" s="163"/>
      <c r="AB791" s="76"/>
      <c r="AC791" s="76"/>
      <c r="AD791" s="76"/>
    </row>
    <row r="792" spans="1:30" ht="13.5" hidden="1" thickBot="1" x14ac:dyDescent="0.25">
      <c r="A792" s="36"/>
      <c r="B792" s="44"/>
      <c r="C792" s="44"/>
      <c r="D792" s="44"/>
      <c r="E792" s="40"/>
      <c r="F792" s="1"/>
      <c r="G792" s="2"/>
      <c r="H792" s="2"/>
      <c r="I792" s="38"/>
      <c r="J792" s="38"/>
      <c r="K792" s="38"/>
      <c r="L792" s="38"/>
      <c r="M792" s="38"/>
      <c r="N792" s="38"/>
      <c r="O792" s="38"/>
      <c r="P792" s="38"/>
      <c r="Q792" s="38"/>
      <c r="R792" s="38"/>
      <c r="S792" s="38"/>
      <c r="T792" s="38"/>
      <c r="U792" s="38"/>
      <c r="V792" s="38"/>
      <c r="W792" s="38"/>
      <c r="Y792" s="163"/>
      <c r="Z792" s="163"/>
      <c r="AA792" s="163"/>
      <c r="AB792" s="76"/>
      <c r="AC792" s="76"/>
      <c r="AD792" s="76"/>
    </row>
    <row r="793" spans="1:30" ht="22.5" hidden="1" customHeight="1" thickBot="1" x14ac:dyDescent="0.25">
      <c r="A793" s="36"/>
      <c r="B793" s="44"/>
      <c r="C793" s="44"/>
      <c r="D793" s="44"/>
      <c r="E793" s="40"/>
      <c r="F793" s="1"/>
      <c r="G793" s="2"/>
      <c r="H793" s="2"/>
      <c r="I793" s="38"/>
      <c r="J793" s="38"/>
      <c r="K793" s="38"/>
      <c r="L793" s="38"/>
      <c r="M793" s="38"/>
      <c r="N793" s="38"/>
      <c r="O793" s="38"/>
      <c r="P793" s="38"/>
      <c r="Q793" s="38"/>
      <c r="R793" s="38"/>
      <c r="S793" s="38"/>
      <c r="T793" s="38"/>
      <c r="U793" s="38"/>
      <c r="V793" s="38"/>
      <c r="W793" s="38"/>
      <c r="Y793" s="162" t="s">
        <v>1</v>
      </c>
      <c r="Z793" s="162"/>
      <c r="AA793" s="66">
        <f>SUM(T257:T290)</f>
        <v>924</v>
      </c>
      <c r="AB793" s="76"/>
      <c r="AC793" s="76"/>
      <c r="AD793" s="76"/>
    </row>
    <row r="794" spans="1:30" ht="22.5" hidden="1" customHeight="1" thickBot="1" x14ac:dyDescent="0.25">
      <c r="A794" s="36"/>
      <c r="B794" s="44"/>
      <c r="C794" s="44"/>
      <c r="D794" s="44"/>
      <c r="E794" s="40"/>
      <c r="F794" s="1"/>
      <c r="G794" s="2"/>
      <c r="H794" s="2"/>
      <c r="I794" s="38"/>
      <c r="J794" s="38"/>
      <c r="K794" s="38"/>
      <c r="L794" s="38"/>
      <c r="M794" s="38"/>
      <c r="N794" s="38"/>
      <c r="O794" s="38"/>
      <c r="P794" s="38"/>
      <c r="Q794" s="38"/>
      <c r="R794" s="38"/>
      <c r="S794" s="38"/>
      <c r="T794" s="38"/>
      <c r="U794" s="38"/>
      <c r="V794" s="38"/>
      <c r="W794" s="38"/>
      <c r="Y794" s="162" t="s">
        <v>2</v>
      </c>
      <c r="Z794" s="162"/>
      <c r="AA794" s="66">
        <f>SUM(N257:N290)</f>
        <v>924</v>
      </c>
      <c r="AB794" s="76"/>
      <c r="AC794" s="76"/>
      <c r="AD794" s="76"/>
    </row>
    <row r="795" spans="1:30" ht="22.5" hidden="1" customHeight="1" thickBot="1" x14ac:dyDescent="0.25">
      <c r="A795" s="36"/>
      <c r="B795" s="44"/>
      <c r="C795" s="44"/>
      <c r="D795" s="44"/>
      <c r="E795" s="40"/>
      <c r="F795" s="1"/>
      <c r="G795" s="2"/>
      <c r="H795" s="2"/>
      <c r="I795" s="38"/>
      <c r="J795" s="38"/>
      <c r="K795" s="38"/>
      <c r="L795" s="38"/>
      <c r="M795" s="38"/>
      <c r="N795" s="38"/>
      <c r="O795" s="38"/>
      <c r="P795" s="38"/>
      <c r="Q795" s="38"/>
      <c r="R795" s="38"/>
      <c r="S795" s="38"/>
      <c r="T795" s="38"/>
      <c r="U795" s="38"/>
      <c r="V795" s="38"/>
      <c r="W795" s="38"/>
      <c r="Y795" s="162" t="s">
        <v>4</v>
      </c>
      <c r="Z795" s="162"/>
      <c r="AA795" s="67">
        <f>IF(SUM(S257:S290)=0,0,+(SUM(S257:S290)/AA793))</f>
        <v>0.6433689463246115</v>
      </c>
      <c r="AB795" s="76"/>
      <c r="AC795" s="76"/>
      <c r="AD795" s="76"/>
    </row>
    <row r="796" spans="1:30" ht="22.5" hidden="1" customHeight="1" thickBot="1" x14ac:dyDescent="0.25">
      <c r="A796" s="36"/>
      <c r="B796" s="44"/>
      <c r="C796" s="44"/>
      <c r="D796" s="44"/>
      <c r="E796" s="40"/>
      <c r="F796" s="1"/>
      <c r="G796" s="2"/>
      <c r="H796" s="2"/>
      <c r="I796" s="38"/>
      <c r="J796" s="38"/>
      <c r="K796" s="38"/>
      <c r="L796" s="38"/>
      <c r="M796" s="38"/>
      <c r="N796" s="38"/>
      <c r="O796" s="38"/>
      <c r="P796" s="38"/>
      <c r="Q796" s="38"/>
      <c r="R796" s="38"/>
      <c r="S796" s="38"/>
      <c r="T796" s="38"/>
      <c r="U796" s="38"/>
      <c r="V796" s="38"/>
      <c r="W796" s="38"/>
      <c r="Y796" s="162" t="s">
        <v>3</v>
      </c>
      <c r="Z796" s="162"/>
      <c r="AA796" s="72">
        <f>IF(SUM(R257:R290)=0,0,+(SUM(R257:R290)/AA794))</f>
        <v>0.6433689463246115</v>
      </c>
      <c r="AB796" s="76"/>
      <c r="AC796" s="76"/>
      <c r="AD796" s="76"/>
    </row>
    <row r="797" spans="1:30" ht="13.5" hidden="1" thickBot="1" x14ac:dyDescent="0.25">
      <c r="A797" s="36"/>
      <c r="B797" s="44"/>
      <c r="C797" s="44"/>
      <c r="D797" s="44"/>
      <c r="E797" s="40"/>
      <c r="F797" s="1"/>
      <c r="G797" s="2"/>
      <c r="H797" s="2"/>
      <c r="I797" s="38"/>
      <c r="J797" s="38"/>
      <c r="K797" s="38"/>
      <c r="L797" s="38"/>
      <c r="M797" s="38"/>
      <c r="N797" s="38"/>
      <c r="O797" s="38"/>
      <c r="P797" s="38"/>
      <c r="Q797" s="38"/>
      <c r="R797" s="38"/>
      <c r="S797" s="38"/>
      <c r="T797" s="38"/>
      <c r="U797" s="38"/>
      <c r="V797" s="38"/>
      <c r="W797" s="38"/>
      <c r="Y797" s="39"/>
      <c r="Z797" s="39"/>
      <c r="AA797" s="69"/>
      <c r="AB797" s="76"/>
      <c r="AC797" s="76"/>
      <c r="AD797" s="76"/>
    </row>
    <row r="798" spans="1:30" ht="13.5" hidden="1" thickBot="1" x14ac:dyDescent="0.25">
      <c r="A798" s="36"/>
      <c r="B798" s="44"/>
      <c r="C798" s="44"/>
      <c r="D798" s="44"/>
      <c r="E798" s="40"/>
      <c r="F798" s="1"/>
      <c r="G798" s="2"/>
      <c r="H798" s="2"/>
      <c r="I798" s="38"/>
      <c r="J798" s="38"/>
      <c r="K798" s="38"/>
      <c r="L798" s="38"/>
      <c r="M798" s="38"/>
      <c r="N798" s="38"/>
      <c r="O798" s="38"/>
      <c r="P798" s="38"/>
      <c r="Q798" s="38"/>
      <c r="R798" s="38"/>
      <c r="S798" s="38"/>
      <c r="T798" s="38"/>
      <c r="U798" s="38"/>
      <c r="V798" s="38"/>
      <c r="W798" s="38"/>
      <c r="Y798" s="163" t="s">
        <v>1047</v>
      </c>
      <c r="Z798" s="163"/>
      <c r="AA798" s="163"/>
      <c r="AB798" s="76"/>
      <c r="AC798" s="76"/>
      <c r="AD798" s="76"/>
    </row>
    <row r="799" spans="1:30" ht="13.5" hidden="1" thickBot="1" x14ac:dyDescent="0.25">
      <c r="A799" s="36"/>
      <c r="B799" s="44"/>
      <c r="C799" s="44"/>
      <c r="D799" s="44"/>
      <c r="E799" s="40"/>
      <c r="F799" s="1"/>
      <c r="G799" s="2"/>
      <c r="H799" s="2"/>
      <c r="I799" s="38"/>
      <c r="J799" s="38"/>
      <c r="K799" s="38"/>
      <c r="L799" s="38"/>
      <c r="M799" s="38"/>
      <c r="N799" s="38"/>
      <c r="O799" s="38"/>
      <c r="P799" s="38"/>
      <c r="Q799" s="38"/>
      <c r="R799" s="38"/>
      <c r="S799" s="38"/>
      <c r="T799" s="38"/>
      <c r="U799" s="38"/>
      <c r="V799" s="38"/>
      <c r="W799" s="38"/>
      <c r="Y799" s="163"/>
      <c r="Z799" s="163"/>
      <c r="AA799" s="163"/>
      <c r="AB799" s="76"/>
      <c r="AC799" s="76"/>
      <c r="AD799" s="76"/>
    </row>
    <row r="800" spans="1:30" ht="22.5" hidden="1" customHeight="1" thickBot="1" x14ac:dyDescent="0.25">
      <c r="A800" s="36"/>
      <c r="B800" s="44"/>
      <c r="C800" s="44"/>
      <c r="D800" s="44"/>
      <c r="E800" s="40"/>
      <c r="F800" s="1"/>
      <c r="G800" s="2"/>
      <c r="H800" s="2"/>
      <c r="I800" s="38"/>
      <c r="J800" s="38"/>
      <c r="K800" s="38"/>
      <c r="L800" s="38"/>
      <c r="M800" s="38"/>
      <c r="N800" s="38"/>
      <c r="O800" s="38"/>
      <c r="P800" s="38"/>
      <c r="Q800" s="38"/>
      <c r="R800" s="38"/>
      <c r="S800" s="38"/>
      <c r="T800" s="38"/>
      <c r="U800" s="38"/>
      <c r="V800" s="38"/>
      <c r="W800" s="38"/>
      <c r="Y800" s="162" t="s">
        <v>1</v>
      </c>
      <c r="Z800" s="162"/>
      <c r="AA800" s="66">
        <f>SUM(T291:T294)</f>
        <v>25.142857142857142</v>
      </c>
      <c r="AB800" s="76"/>
      <c r="AC800" s="76"/>
      <c r="AD800" s="76"/>
    </row>
    <row r="801" spans="1:30" ht="22.5" hidden="1" customHeight="1" thickBot="1" x14ac:dyDescent="0.25">
      <c r="A801" s="36"/>
      <c r="B801" s="44"/>
      <c r="C801" s="44"/>
      <c r="D801" s="44"/>
      <c r="E801" s="40"/>
      <c r="F801" s="1"/>
      <c r="G801" s="2"/>
      <c r="H801" s="2"/>
      <c r="I801" s="38"/>
      <c r="J801" s="38"/>
      <c r="K801" s="38"/>
      <c r="L801" s="38"/>
      <c r="M801" s="38"/>
      <c r="N801" s="38"/>
      <c r="O801" s="38"/>
      <c r="P801" s="38"/>
      <c r="Q801" s="38"/>
      <c r="R801" s="38"/>
      <c r="S801" s="38"/>
      <c r="T801" s="38"/>
      <c r="U801" s="38"/>
      <c r="V801" s="38"/>
      <c r="W801" s="38"/>
      <c r="Y801" s="162" t="s">
        <v>2</v>
      </c>
      <c r="Z801" s="162"/>
      <c r="AA801" s="66">
        <f>SUM(N291:N294)</f>
        <v>25.142857142857142</v>
      </c>
      <c r="AB801" s="76"/>
      <c r="AC801" s="76"/>
      <c r="AD801" s="76"/>
    </row>
    <row r="802" spans="1:30" ht="22.5" hidden="1" customHeight="1" thickBot="1" x14ac:dyDescent="0.25">
      <c r="A802" s="36"/>
      <c r="B802" s="44"/>
      <c r="C802" s="44"/>
      <c r="D802" s="44"/>
      <c r="E802" s="40"/>
      <c r="F802" s="1"/>
      <c r="G802" s="2"/>
      <c r="H802" s="2"/>
      <c r="I802" s="38"/>
      <c r="J802" s="38"/>
      <c r="K802" s="38"/>
      <c r="L802" s="38"/>
      <c r="M802" s="38"/>
      <c r="N802" s="38"/>
      <c r="O802" s="38"/>
      <c r="P802" s="38"/>
      <c r="Q802" s="38"/>
      <c r="R802" s="38"/>
      <c r="S802" s="38"/>
      <c r="T802" s="38"/>
      <c r="U802" s="38"/>
      <c r="V802" s="38"/>
      <c r="W802" s="38"/>
      <c r="Y802" s="162" t="s">
        <v>4</v>
      </c>
      <c r="Z802" s="162"/>
      <c r="AA802" s="67">
        <f>IF(SUM(S291:S294)=0,0,+(SUM(S291:S294)/AA800))</f>
        <v>0.54999999999999993</v>
      </c>
      <c r="AB802" s="76"/>
      <c r="AC802" s="76"/>
      <c r="AD802" s="76"/>
    </row>
    <row r="803" spans="1:30" ht="22.5" hidden="1" customHeight="1" thickBot="1" x14ac:dyDescent="0.25">
      <c r="A803" s="36"/>
      <c r="B803" s="44"/>
      <c r="C803" s="44"/>
      <c r="D803" s="44"/>
      <c r="E803" s="40"/>
      <c r="F803" s="1"/>
      <c r="G803" s="2"/>
      <c r="H803" s="2"/>
      <c r="I803" s="38"/>
      <c r="J803" s="38"/>
      <c r="K803" s="38"/>
      <c r="L803" s="38"/>
      <c r="M803" s="38"/>
      <c r="N803" s="38"/>
      <c r="O803" s="38"/>
      <c r="P803" s="38"/>
      <c r="Q803" s="38"/>
      <c r="R803" s="38"/>
      <c r="S803" s="38"/>
      <c r="T803" s="38"/>
      <c r="U803" s="38"/>
      <c r="V803" s="38"/>
      <c r="W803" s="38"/>
      <c r="Y803" s="162" t="s">
        <v>3</v>
      </c>
      <c r="Z803" s="162"/>
      <c r="AA803" s="72">
        <f>IF(SUM(R291:R294)=0,0,+(SUM(R291:R294)/AA801))</f>
        <v>0.54999999999999993</v>
      </c>
      <c r="AB803" s="76"/>
      <c r="AC803" s="76"/>
      <c r="AD803" s="76"/>
    </row>
    <row r="804" spans="1:30" ht="13.5" hidden="1" thickBot="1" x14ac:dyDescent="0.25">
      <c r="A804" s="36"/>
      <c r="B804" s="44"/>
      <c r="C804" s="44"/>
      <c r="D804" s="44"/>
      <c r="E804" s="40"/>
      <c r="F804" s="1"/>
      <c r="G804" s="2"/>
      <c r="H804" s="2"/>
      <c r="I804" s="38"/>
      <c r="J804" s="38"/>
      <c r="K804" s="38"/>
      <c r="L804" s="38"/>
      <c r="M804" s="38"/>
      <c r="N804" s="38"/>
      <c r="O804" s="38"/>
      <c r="P804" s="38"/>
      <c r="Q804" s="38"/>
      <c r="R804" s="38"/>
      <c r="S804" s="38"/>
      <c r="T804" s="38"/>
      <c r="U804" s="38"/>
      <c r="V804" s="38"/>
      <c r="W804" s="38"/>
      <c r="Y804" s="39"/>
      <c r="Z804" s="39"/>
      <c r="AA804" s="69"/>
      <c r="AB804" s="76"/>
      <c r="AC804" s="76"/>
      <c r="AD804" s="76"/>
    </row>
    <row r="805" spans="1:30" ht="13.5" hidden="1" thickBot="1" x14ac:dyDescent="0.25">
      <c r="A805" s="36"/>
      <c r="B805" s="44"/>
      <c r="C805" s="44"/>
      <c r="D805" s="44"/>
      <c r="E805" s="40"/>
      <c r="F805" s="1"/>
      <c r="G805" s="2"/>
      <c r="H805" s="2"/>
      <c r="I805" s="38"/>
      <c r="J805" s="38"/>
      <c r="K805" s="38"/>
      <c r="L805" s="38"/>
      <c r="M805" s="38"/>
      <c r="N805" s="38"/>
      <c r="O805" s="38"/>
      <c r="P805" s="38"/>
      <c r="Q805" s="38"/>
      <c r="R805" s="38"/>
      <c r="S805" s="38"/>
      <c r="T805" s="38"/>
      <c r="U805" s="38"/>
      <c r="V805" s="38"/>
      <c r="W805" s="38"/>
      <c r="Y805" s="163" t="s">
        <v>1036</v>
      </c>
      <c r="Z805" s="163"/>
      <c r="AA805" s="163"/>
      <c r="AB805" s="76"/>
      <c r="AC805" s="76"/>
      <c r="AD805" s="76"/>
    </row>
    <row r="806" spans="1:30" ht="13.5" hidden="1" thickBot="1" x14ac:dyDescent="0.25">
      <c r="A806" s="36"/>
      <c r="B806" s="44"/>
      <c r="C806" s="44"/>
      <c r="D806" s="44"/>
      <c r="E806" s="40"/>
      <c r="F806" s="1"/>
      <c r="G806" s="2"/>
      <c r="H806" s="2"/>
      <c r="I806" s="38"/>
      <c r="J806" s="38"/>
      <c r="K806" s="38"/>
      <c r="L806" s="38"/>
      <c r="M806" s="38"/>
      <c r="N806" s="38"/>
      <c r="O806" s="38"/>
      <c r="P806" s="38"/>
      <c r="Q806" s="38"/>
      <c r="R806" s="38"/>
      <c r="S806" s="38"/>
      <c r="T806" s="38"/>
      <c r="U806" s="38"/>
      <c r="V806" s="38"/>
      <c r="W806" s="38"/>
      <c r="Y806" s="163"/>
      <c r="Z806" s="163"/>
      <c r="AA806" s="163"/>
      <c r="AB806" s="76"/>
      <c r="AC806" s="76"/>
      <c r="AD806" s="76"/>
    </row>
    <row r="807" spans="1:30" ht="22.5" hidden="1" customHeight="1" thickBot="1" x14ac:dyDescent="0.25">
      <c r="A807" s="36"/>
      <c r="B807" s="44"/>
      <c r="C807" s="44"/>
      <c r="D807" s="44"/>
      <c r="E807" s="40"/>
      <c r="F807" s="1"/>
      <c r="G807" s="2"/>
      <c r="H807" s="2"/>
      <c r="I807" s="38"/>
      <c r="J807" s="38"/>
      <c r="K807" s="38"/>
      <c r="L807" s="38"/>
      <c r="M807" s="38"/>
      <c r="N807" s="38"/>
      <c r="O807" s="38"/>
      <c r="P807" s="38"/>
      <c r="Q807" s="38"/>
      <c r="R807" s="38"/>
      <c r="S807" s="38"/>
      <c r="T807" s="38"/>
      <c r="U807" s="38"/>
      <c r="V807" s="38"/>
      <c r="W807" s="38"/>
      <c r="Y807" s="162" t="s">
        <v>1</v>
      </c>
      <c r="Z807" s="162"/>
      <c r="AA807" s="66">
        <f>SUM(T295:T322)</f>
        <v>480.00000000000011</v>
      </c>
      <c r="AB807" s="76"/>
      <c r="AC807" s="76"/>
      <c r="AD807" s="76"/>
    </row>
    <row r="808" spans="1:30" ht="22.5" hidden="1" customHeight="1" thickBot="1" x14ac:dyDescent="0.25">
      <c r="A808" s="36"/>
      <c r="B808" s="44"/>
      <c r="C808" s="44"/>
      <c r="D808" s="44"/>
      <c r="E808" s="40"/>
      <c r="F808" s="1"/>
      <c r="G808" s="2"/>
      <c r="H808" s="2"/>
      <c r="I808" s="38"/>
      <c r="J808" s="38"/>
      <c r="K808" s="38"/>
      <c r="L808" s="38"/>
      <c r="M808" s="38"/>
      <c r="N808" s="38"/>
      <c r="O808" s="38"/>
      <c r="P808" s="38"/>
      <c r="Q808" s="38"/>
      <c r="R808" s="38"/>
      <c r="S808" s="38"/>
      <c r="T808" s="38"/>
      <c r="U808" s="38"/>
      <c r="V808" s="38"/>
      <c r="W808" s="38"/>
      <c r="Y808" s="162" t="s">
        <v>2</v>
      </c>
      <c r="Z808" s="162"/>
      <c r="AA808" s="66">
        <f>SUM(N295:N322)</f>
        <v>480.00000000000011</v>
      </c>
      <c r="AB808" s="76"/>
      <c r="AC808" s="76"/>
      <c r="AD808" s="76"/>
    </row>
    <row r="809" spans="1:30" ht="22.5" hidden="1" customHeight="1" thickBot="1" x14ac:dyDescent="0.25">
      <c r="A809" s="36"/>
      <c r="B809" s="44"/>
      <c r="C809" s="44"/>
      <c r="D809" s="44"/>
      <c r="E809" s="40"/>
      <c r="F809" s="1"/>
      <c r="G809" s="2"/>
      <c r="H809" s="2"/>
      <c r="I809" s="38"/>
      <c r="J809" s="38"/>
      <c r="K809" s="38"/>
      <c r="L809" s="38"/>
      <c r="M809" s="38"/>
      <c r="N809" s="38"/>
      <c r="O809" s="38"/>
      <c r="P809" s="38"/>
      <c r="Q809" s="38"/>
      <c r="R809" s="38"/>
      <c r="S809" s="38"/>
      <c r="T809" s="38"/>
      <c r="U809" s="38"/>
      <c r="V809" s="38"/>
      <c r="W809" s="38"/>
      <c r="Y809" s="162" t="s">
        <v>4</v>
      </c>
      <c r="Z809" s="162"/>
      <c r="AA809" s="67">
        <f>IF(SUM(S295:S322)=0,0,+(SUM(S295:S322)/AA807))</f>
        <v>0.32142857142857134</v>
      </c>
      <c r="AB809" s="76"/>
      <c r="AC809" s="76"/>
      <c r="AD809" s="76"/>
    </row>
    <row r="810" spans="1:30" ht="22.5" hidden="1" customHeight="1" thickBot="1" x14ac:dyDescent="0.25">
      <c r="A810" s="36"/>
      <c r="B810" s="44"/>
      <c r="C810" s="44"/>
      <c r="D810" s="44"/>
      <c r="E810" s="40"/>
      <c r="F810" s="1"/>
      <c r="G810" s="2"/>
      <c r="H810" s="2"/>
      <c r="I810" s="38"/>
      <c r="J810" s="38"/>
      <c r="K810" s="38"/>
      <c r="L810" s="38"/>
      <c r="M810" s="38"/>
      <c r="N810" s="38"/>
      <c r="O810" s="38"/>
      <c r="P810" s="38"/>
      <c r="Q810" s="38"/>
      <c r="R810" s="38"/>
      <c r="S810" s="38"/>
      <c r="T810" s="38"/>
      <c r="U810" s="38"/>
      <c r="V810" s="38"/>
      <c r="W810" s="38"/>
      <c r="Y810" s="162" t="s">
        <v>3</v>
      </c>
      <c r="Z810" s="162"/>
      <c r="AA810" s="72">
        <f>IF(SUM(R295:R322)=0,0,+(SUM(R295:R322)/AA808))</f>
        <v>0.32142857142857134</v>
      </c>
      <c r="AB810" s="76"/>
      <c r="AC810" s="76"/>
      <c r="AD810" s="76"/>
    </row>
    <row r="811" spans="1:30" ht="13.5" hidden="1" thickBot="1" x14ac:dyDescent="0.25">
      <c r="A811" s="36"/>
      <c r="B811" s="44"/>
      <c r="C811" s="44"/>
      <c r="D811" s="44"/>
      <c r="E811" s="40"/>
      <c r="F811" s="1"/>
      <c r="G811" s="2"/>
      <c r="H811" s="2"/>
      <c r="I811" s="38"/>
      <c r="J811" s="38"/>
      <c r="K811" s="38"/>
      <c r="L811" s="38"/>
      <c r="M811" s="38"/>
      <c r="N811" s="38"/>
      <c r="O811" s="38"/>
      <c r="P811" s="38"/>
      <c r="Q811" s="38"/>
      <c r="R811" s="38"/>
      <c r="S811" s="38"/>
      <c r="T811" s="38"/>
      <c r="U811" s="38"/>
      <c r="V811" s="38"/>
      <c r="W811" s="38"/>
      <c r="Y811" s="39"/>
      <c r="Z811" s="39"/>
      <c r="AA811" s="69"/>
      <c r="AB811" s="76"/>
      <c r="AC811" s="76"/>
      <c r="AD811" s="76"/>
    </row>
    <row r="812" spans="1:30" ht="13.5" hidden="1" thickBot="1" x14ac:dyDescent="0.25">
      <c r="A812" s="36"/>
      <c r="B812" s="44"/>
      <c r="C812" s="44"/>
      <c r="D812" s="44"/>
      <c r="E812" s="40"/>
      <c r="F812" s="1"/>
      <c r="G812" s="2"/>
      <c r="H812" s="2"/>
      <c r="I812" s="38"/>
      <c r="J812" s="38"/>
      <c r="K812" s="38"/>
      <c r="L812" s="38"/>
      <c r="M812" s="38"/>
      <c r="N812" s="38"/>
      <c r="O812" s="38"/>
      <c r="P812" s="38"/>
      <c r="Q812" s="38"/>
      <c r="R812" s="38"/>
      <c r="S812" s="38"/>
      <c r="T812" s="38"/>
      <c r="U812" s="38"/>
      <c r="V812" s="38"/>
      <c r="W812" s="38"/>
      <c r="Y812" s="163" t="s">
        <v>862</v>
      </c>
      <c r="Z812" s="163"/>
      <c r="AA812" s="163"/>
      <c r="AB812" s="76"/>
      <c r="AC812" s="76"/>
      <c r="AD812" s="76"/>
    </row>
    <row r="813" spans="1:30" ht="13.5" hidden="1" thickBot="1" x14ac:dyDescent="0.25">
      <c r="A813" s="36"/>
      <c r="B813" s="44"/>
      <c r="C813" s="44"/>
      <c r="D813" s="44"/>
      <c r="E813" s="40"/>
      <c r="F813" s="1"/>
      <c r="G813" s="2"/>
      <c r="H813" s="2"/>
      <c r="I813" s="38"/>
      <c r="J813" s="38"/>
      <c r="K813" s="38"/>
      <c r="L813" s="38"/>
      <c r="M813" s="38"/>
      <c r="N813" s="38"/>
      <c r="O813" s="38"/>
      <c r="P813" s="38"/>
      <c r="Q813" s="38"/>
      <c r="R813" s="38"/>
      <c r="S813" s="38"/>
      <c r="T813" s="38"/>
      <c r="U813" s="38"/>
      <c r="V813" s="38"/>
      <c r="W813" s="38"/>
      <c r="Y813" s="163"/>
      <c r="Z813" s="163"/>
      <c r="AA813" s="163"/>
      <c r="AB813" s="76"/>
      <c r="AC813" s="76"/>
      <c r="AD813" s="76"/>
    </row>
    <row r="814" spans="1:30" ht="22.5" hidden="1" customHeight="1" thickBot="1" x14ac:dyDescent="0.25">
      <c r="A814" s="36"/>
      <c r="B814" s="44"/>
      <c r="C814" s="44"/>
      <c r="D814" s="44"/>
      <c r="E814" s="40"/>
      <c r="F814" s="1"/>
      <c r="G814" s="2"/>
      <c r="H814" s="2"/>
      <c r="I814" s="38"/>
      <c r="J814" s="38"/>
      <c r="K814" s="38"/>
      <c r="L814" s="38"/>
      <c r="M814" s="38"/>
      <c r="N814" s="38"/>
      <c r="O814" s="38"/>
      <c r="P814" s="38"/>
      <c r="Q814" s="38"/>
      <c r="R814" s="38"/>
      <c r="S814" s="38"/>
      <c r="T814" s="38"/>
      <c r="U814" s="38"/>
      <c r="V814" s="38"/>
      <c r="W814" s="38"/>
      <c r="Y814" s="162" t="s">
        <v>1</v>
      </c>
      <c r="Z814" s="162"/>
      <c r="AA814" s="66">
        <f>SUM(T323:T327)</f>
        <v>152.42857142857142</v>
      </c>
      <c r="AB814" s="76"/>
      <c r="AC814" s="76"/>
      <c r="AD814" s="76"/>
    </row>
    <row r="815" spans="1:30" ht="22.5" hidden="1" customHeight="1" thickBot="1" x14ac:dyDescent="0.25">
      <c r="A815" s="36"/>
      <c r="B815" s="44"/>
      <c r="C815" s="44"/>
      <c r="D815" s="44"/>
      <c r="E815" s="40"/>
      <c r="F815" s="1"/>
      <c r="G815" s="2"/>
      <c r="H815" s="2"/>
      <c r="I815" s="38"/>
      <c r="J815" s="38"/>
      <c r="K815" s="38"/>
      <c r="L815" s="38"/>
      <c r="M815" s="38"/>
      <c r="N815" s="38"/>
      <c r="O815" s="38"/>
      <c r="P815" s="38"/>
      <c r="Q815" s="38"/>
      <c r="R815" s="38"/>
      <c r="S815" s="38"/>
      <c r="T815" s="38"/>
      <c r="U815" s="38"/>
      <c r="V815" s="38"/>
      <c r="W815" s="38"/>
      <c r="Y815" s="162" t="s">
        <v>2</v>
      </c>
      <c r="Z815" s="162"/>
      <c r="AA815" s="66">
        <f>SUM(N323:N327)</f>
        <v>152.42857142857142</v>
      </c>
      <c r="AB815" s="76"/>
      <c r="AC815" s="76"/>
      <c r="AD815" s="76"/>
    </row>
    <row r="816" spans="1:30" ht="22.5" hidden="1" customHeight="1" thickBot="1" x14ac:dyDescent="0.25">
      <c r="A816" s="36"/>
      <c r="B816" s="44"/>
      <c r="C816" s="44"/>
      <c r="D816" s="44"/>
      <c r="E816" s="40"/>
      <c r="F816" s="1"/>
      <c r="G816" s="2"/>
      <c r="H816" s="2"/>
      <c r="I816" s="38"/>
      <c r="J816" s="38"/>
      <c r="K816" s="38"/>
      <c r="L816" s="38"/>
      <c r="M816" s="38"/>
      <c r="N816" s="38"/>
      <c r="O816" s="38"/>
      <c r="P816" s="38"/>
      <c r="Q816" s="38"/>
      <c r="R816" s="38"/>
      <c r="S816" s="38"/>
      <c r="T816" s="38"/>
      <c r="U816" s="38"/>
      <c r="V816" s="38"/>
      <c r="W816" s="38"/>
      <c r="Y816" s="162" t="s">
        <v>4</v>
      </c>
      <c r="Z816" s="162"/>
      <c r="AA816" s="67">
        <f>IF(SUM(S323:S327)=0,0,+(SUM(S323:S327)/AA814))</f>
        <v>6.8416119962511721E-2</v>
      </c>
      <c r="AB816" s="76"/>
      <c r="AC816" s="76"/>
      <c r="AD816" s="76"/>
    </row>
    <row r="817" spans="1:32" ht="22.5" hidden="1" customHeight="1" thickBot="1" x14ac:dyDescent="0.25">
      <c r="A817" s="36"/>
      <c r="B817" s="44"/>
      <c r="C817" s="44"/>
      <c r="D817" s="44"/>
      <c r="E817" s="40"/>
      <c r="F817" s="1"/>
      <c r="G817" s="2"/>
      <c r="H817" s="2"/>
      <c r="I817" s="38"/>
      <c r="J817" s="38"/>
      <c r="K817" s="38"/>
      <c r="L817" s="38"/>
      <c r="M817" s="38"/>
      <c r="N817" s="38"/>
      <c r="O817" s="38"/>
      <c r="P817" s="38"/>
      <c r="Q817" s="38"/>
      <c r="R817" s="38"/>
      <c r="S817" s="38"/>
      <c r="T817" s="38"/>
      <c r="U817" s="38"/>
      <c r="V817" s="38"/>
      <c r="W817" s="38"/>
      <c r="Y817" s="162" t="s">
        <v>3</v>
      </c>
      <c r="Z817" s="162"/>
      <c r="AA817" s="72">
        <f>IF(SUM(R323:R327)=0,0,+(SUM(R323:R327)/AA815))</f>
        <v>6.8416119962511721E-2</v>
      </c>
      <c r="AB817" s="76"/>
      <c r="AC817" s="76"/>
      <c r="AD817" s="76"/>
    </row>
    <row r="818" spans="1:32" ht="15.75" hidden="1" customHeight="1" thickBot="1" x14ac:dyDescent="0.25">
      <c r="A818" s="36"/>
      <c r="B818" s="44"/>
      <c r="C818" s="44"/>
      <c r="D818" s="44"/>
      <c r="E818" s="40"/>
      <c r="F818" s="1"/>
      <c r="G818" s="2"/>
      <c r="H818" s="2"/>
      <c r="I818" s="38"/>
      <c r="J818" s="38"/>
      <c r="K818" s="38"/>
      <c r="L818" s="38"/>
      <c r="M818" s="38"/>
      <c r="N818" s="38"/>
      <c r="O818" s="38"/>
      <c r="P818" s="38"/>
      <c r="Q818" s="38"/>
      <c r="R818" s="38"/>
      <c r="S818" s="38"/>
      <c r="T818" s="38"/>
      <c r="U818" s="38"/>
      <c r="V818" s="38"/>
      <c r="W818" s="38"/>
      <c r="Y818" s="39"/>
      <c r="Z818" s="39"/>
      <c r="AA818" s="69"/>
      <c r="AB818" s="76"/>
      <c r="AC818" s="76"/>
      <c r="AD818" s="76"/>
    </row>
    <row r="819" spans="1:32" ht="13.5" hidden="1" thickBot="1" x14ac:dyDescent="0.25">
      <c r="A819" s="36"/>
      <c r="B819" s="44"/>
      <c r="C819" s="44"/>
      <c r="D819" s="44"/>
      <c r="E819" s="40"/>
      <c r="F819" s="1"/>
      <c r="G819" s="2"/>
      <c r="H819" s="2"/>
      <c r="I819" s="38"/>
      <c r="J819" s="38"/>
      <c r="K819" s="38"/>
      <c r="L819" s="38"/>
      <c r="M819" s="38"/>
      <c r="N819" s="38"/>
      <c r="O819" s="38"/>
      <c r="P819" s="38"/>
      <c r="Q819" s="38"/>
      <c r="R819" s="38"/>
      <c r="S819" s="38"/>
      <c r="T819" s="38"/>
      <c r="U819" s="38"/>
      <c r="V819" s="38"/>
      <c r="W819" s="38"/>
      <c r="Y819" s="163" t="s">
        <v>823</v>
      </c>
      <c r="Z819" s="163"/>
      <c r="AA819" s="163"/>
      <c r="AB819" s="76"/>
      <c r="AC819" s="76"/>
      <c r="AD819" s="76"/>
    </row>
    <row r="820" spans="1:32" ht="13.5" hidden="1" thickBot="1" x14ac:dyDescent="0.25">
      <c r="A820" s="36"/>
      <c r="B820" s="44"/>
      <c r="C820" s="44"/>
      <c r="D820" s="44"/>
      <c r="E820" s="40"/>
      <c r="F820" s="1"/>
      <c r="G820" s="2"/>
      <c r="H820" s="2"/>
      <c r="I820" s="38"/>
      <c r="J820" s="38"/>
      <c r="K820" s="38"/>
      <c r="L820" s="38"/>
      <c r="M820" s="38"/>
      <c r="N820" s="38"/>
      <c r="O820" s="38"/>
      <c r="P820" s="38"/>
      <c r="Q820" s="38"/>
      <c r="R820" s="38"/>
      <c r="S820" s="38"/>
      <c r="T820" s="38"/>
      <c r="U820" s="38"/>
      <c r="V820" s="38"/>
      <c r="W820" s="38"/>
      <c r="Y820" s="163"/>
      <c r="Z820" s="163"/>
      <c r="AA820" s="163"/>
      <c r="AB820" s="76"/>
      <c r="AC820" s="76"/>
      <c r="AD820" s="76"/>
    </row>
    <row r="821" spans="1:32" ht="22.5" hidden="1" customHeight="1" thickBot="1" x14ac:dyDescent="0.25">
      <c r="A821" s="36"/>
      <c r="B821" s="44"/>
      <c r="C821" s="44"/>
      <c r="D821" s="44"/>
      <c r="E821" s="40"/>
      <c r="F821" s="1"/>
      <c r="G821" s="2"/>
      <c r="H821" s="2"/>
      <c r="I821" s="38"/>
      <c r="J821" s="38"/>
      <c r="K821" s="38"/>
      <c r="L821" s="38"/>
      <c r="M821" s="38"/>
      <c r="N821" s="38"/>
      <c r="O821" s="38"/>
      <c r="P821" s="38"/>
      <c r="Q821" s="38"/>
      <c r="R821" s="38"/>
      <c r="S821" s="38"/>
      <c r="T821" s="38"/>
      <c r="U821" s="38"/>
      <c r="V821" s="38"/>
      <c r="W821" s="38"/>
      <c r="Y821" s="162" t="s">
        <v>1</v>
      </c>
      <c r="Z821" s="162"/>
      <c r="AA821" s="66">
        <f>SUM(T328:T362)</f>
        <v>1091.2857142857144</v>
      </c>
      <c r="AB821" s="76"/>
      <c r="AC821" s="76"/>
      <c r="AD821" s="76"/>
    </row>
    <row r="822" spans="1:32" ht="22.5" hidden="1" customHeight="1" thickBot="1" x14ac:dyDescent="0.25">
      <c r="Y822" s="162" t="s">
        <v>2</v>
      </c>
      <c r="Z822" s="162"/>
      <c r="AA822" s="66">
        <f>SUM(N328:N362)</f>
        <v>1091.2857142857144</v>
      </c>
      <c r="AF822" s="43"/>
    </row>
    <row r="823" spans="1:32" ht="22.5" hidden="1" customHeight="1" thickBot="1" x14ac:dyDescent="0.25">
      <c r="Y823" s="162" t="s">
        <v>4</v>
      </c>
      <c r="Z823" s="162"/>
      <c r="AA823" s="67">
        <f>IF(SUM(S328:S362)=0,0,+(SUM(S328:S362)/AA821))</f>
        <v>1</v>
      </c>
      <c r="AF823" s="43"/>
    </row>
    <row r="824" spans="1:32" ht="22.5" hidden="1" customHeight="1" thickBot="1" x14ac:dyDescent="0.25">
      <c r="Y824" s="162" t="s">
        <v>3</v>
      </c>
      <c r="Z824" s="162"/>
      <c r="AA824" s="72">
        <f>IF(SUM(R328:R362)=0,0,+(SUM(R328:R362)/AA822))</f>
        <v>1</v>
      </c>
      <c r="AF824" s="43"/>
    </row>
    <row r="825" spans="1:32" ht="13.5" hidden="1" thickBot="1" x14ac:dyDescent="0.25"/>
    <row r="826" spans="1:32" ht="13.5" hidden="1" thickBot="1" x14ac:dyDescent="0.25">
      <c r="Y826" s="163" t="s">
        <v>745</v>
      </c>
      <c r="Z826" s="163"/>
      <c r="AA826" s="163"/>
    </row>
    <row r="827" spans="1:32" ht="13.5" hidden="1" thickBot="1" x14ac:dyDescent="0.25">
      <c r="Y827" s="163"/>
      <c r="Z827" s="163"/>
      <c r="AA827" s="163"/>
    </row>
    <row r="828" spans="1:32" ht="22.5" hidden="1" customHeight="1" thickBot="1" x14ac:dyDescent="0.25">
      <c r="Y828" s="162" t="s">
        <v>1</v>
      </c>
      <c r="Z828" s="162"/>
      <c r="AA828" s="66">
        <f>SUM(T363:T366)</f>
        <v>206.14285714285714</v>
      </c>
    </row>
    <row r="829" spans="1:32" ht="22.5" hidden="1" customHeight="1" thickBot="1" x14ac:dyDescent="0.25">
      <c r="Y829" s="162" t="s">
        <v>2</v>
      </c>
      <c r="Z829" s="162"/>
      <c r="AA829" s="66">
        <f>SUM(N363:N366)</f>
        <v>206.14285714285714</v>
      </c>
    </row>
    <row r="830" spans="1:32" ht="22.5" hidden="1" customHeight="1" thickBot="1" x14ac:dyDescent="0.25">
      <c r="Y830" s="162" t="s">
        <v>4</v>
      </c>
      <c r="Z830" s="162"/>
      <c r="AA830" s="67">
        <f>IF(SUM(S363:S366)=0,0,+(SUM(S363:S366)/AA828))</f>
        <v>0.9494109494109495</v>
      </c>
    </row>
    <row r="831" spans="1:32" ht="22.5" hidden="1" customHeight="1" thickBot="1" x14ac:dyDescent="0.25">
      <c r="Y831" s="162" t="s">
        <v>3</v>
      </c>
      <c r="Z831" s="162"/>
      <c r="AA831" s="72">
        <f>IF(SUM(R363:R366)=0,0,+(SUM(R363:R366)/AA829))</f>
        <v>0.9494109494109495</v>
      </c>
    </row>
    <row r="832" spans="1:32" ht="13.5" hidden="1" thickBot="1" x14ac:dyDescent="0.25"/>
    <row r="833" spans="25:27" ht="13.5" hidden="1" thickBot="1" x14ac:dyDescent="0.25">
      <c r="Y833" s="163" t="s">
        <v>746</v>
      </c>
      <c r="Z833" s="163"/>
      <c r="AA833" s="163"/>
    </row>
    <row r="834" spans="25:27" ht="13.5" hidden="1" thickBot="1" x14ac:dyDescent="0.25">
      <c r="Y834" s="163"/>
      <c r="Z834" s="163"/>
      <c r="AA834" s="163"/>
    </row>
    <row r="835" spans="25:27" ht="22.5" hidden="1" customHeight="1" thickBot="1" x14ac:dyDescent="0.25">
      <c r="Y835" s="162" t="s">
        <v>1</v>
      </c>
      <c r="Z835" s="162"/>
      <c r="AA835" s="66">
        <f>SUM(T367:T420)</f>
        <v>1621.4285714285716</v>
      </c>
    </row>
    <row r="836" spans="25:27" ht="22.5" hidden="1" customHeight="1" thickBot="1" x14ac:dyDescent="0.25">
      <c r="Y836" s="162" t="s">
        <v>2</v>
      </c>
      <c r="Z836" s="162"/>
      <c r="AA836" s="66">
        <f>SUM(N367:N420)</f>
        <v>1621.4285714285716</v>
      </c>
    </row>
    <row r="837" spans="25:27" ht="22.5" hidden="1" customHeight="1" thickBot="1" x14ac:dyDescent="0.25">
      <c r="Y837" s="162" t="s">
        <v>4</v>
      </c>
      <c r="Z837" s="162"/>
      <c r="AA837" s="67">
        <f>IF(SUM(S367:S420)=0,0,+(SUM(S367:S420)/AA835))</f>
        <v>0.87967488986784126</v>
      </c>
    </row>
    <row r="838" spans="25:27" ht="22.5" hidden="1" customHeight="1" thickBot="1" x14ac:dyDescent="0.25">
      <c r="Y838" s="162" t="s">
        <v>3</v>
      </c>
      <c r="Z838" s="162"/>
      <c r="AA838" s="72">
        <f>IF(SUM(R367:R420)=0,0,+(SUM(R367:R420)/AA836))</f>
        <v>0.87967488986784126</v>
      </c>
    </row>
    <row r="839" spans="25:27" ht="13.5" hidden="1" thickBot="1" x14ac:dyDescent="0.25"/>
    <row r="840" spans="25:27" ht="13.5" hidden="1" thickBot="1" x14ac:dyDescent="0.25">
      <c r="Y840" s="163" t="s">
        <v>747</v>
      </c>
      <c r="Z840" s="163"/>
      <c r="AA840" s="163"/>
    </row>
    <row r="841" spans="25:27" ht="13.5" hidden="1" thickBot="1" x14ac:dyDescent="0.25">
      <c r="Y841" s="163"/>
      <c r="Z841" s="163"/>
      <c r="AA841" s="163"/>
    </row>
    <row r="842" spans="25:27" ht="22.5" hidden="1" customHeight="1" thickBot="1" x14ac:dyDescent="0.25">
      <c r="Y842" s="162" t="s">
        <v>1</v>
      </c>
      <c r="Z842" s="162"/>
      <c r="AA842" s="66">
        <f>SUM(T421:T427)</f>
        <v>91</v>
      </c>
    </row>
    <row r="843" spans="25:27" ht="22.5" hidden="1" customHeight="1" thickBot="1" x14ac:dyDescent="0.25">
      <c r="Y843" s="162" t="s">
        <v>2</v>
      </c>
      <c r="Z843" s="162"/>
      <c r="AA843" s="66">
        <f>SUM(N421:N427)</f>
        <v>91</v>
      </c>
    </row>
    <row r="844" spans="25:27" ht="22.5" hidden="1" customHeight="1" thickBot="1" x14ac:dyDescent="0.25">
      <c r="Y844" s="162" t="s">
        <v>4</v>
      </c>
      <c r="Z844" s="162"/>
      <c r="AA844" s="67">
        <f>IF(SUM(S421:S427)=0,0,+(SUM(S421:S427)/AA842))</f>
        <v>1</v>
      </c>
    </row>
    <row r="845" spans="25:27" ht="22.5" hidden="1" customHeight="1" thickBot="1" x14ac:dyDescent="0.25">
      <c r="Y845" s="162" t="s">
        <v>3</v>
      </c>
      <c r="Z845" s="162"/>
      <c r="AA845" s="72">
        <f>IF(SUM(R421:R427)=0,0,+(SUM(R421:R427)/AA843))</f>
        <v>1</v>
      </c>
    </row>
    <row r="846" spans="25:27" ht="13.5" hidden="1" thickBot="1" x14ac:dyDescent="0.25"/>
    <row r="847" spans="25:27" ht="13.5" hidden="1" thickBot="1" x14ac:dyDescent="0.25">
      <c r="Y847" s="163" t="s">
        <v>748</v>
      </c>
      <c r="Z847" s="163"/>
      <c r="AA847" s="163"/>
    </row>
    <row r="848" spans="25:27" ht="13.5" hidden="1" thickBot="1" x14ac:dyDescent="0.25">
      <c r="Y848" s="163"/>
      <c r="Z848" s="163"/>
      <c r="AA848" s="163"/>
    </row>
    <row r="849" spans="25:27" ht="22.5" hidden="1" customHeight="1" thickBot="1" x14ac:dyDescent="0.25">
      <c r="Y849" s="162" t="s">
        <v>1</v>
      </c>
      <c r="Z849" s="162"/>
      <c r="AA849" s="66">
        <f>SUM(T428:T451)</f>
        <v>524.71428571428567</v>
      </c>
    </row>
    <row r="850" spans="25:27" ht="22.5" hidden="1" customHeight="1" thickBot="1" x14ac:dyDescent="0.25">
      <c r="Y850" s="162" t="s">
        <v>2</v>
      </c>
      <c r="Z850" s="162"/>
      <c r="AA850" s="66">
        <f>SUM(N428:N451)</f>
        <v>524.71428571428567</v>
      </c>
    </row>
    <row r="851" spans="25:27" ht="22.5" hidden="1" customHeight="1" thickBot="1" x14ac:dyDescent="0.25">
      <c r="Y851" s="162" t="s">
        <v>4</v>
      </c>
      <c r="Z851" s="162"/>
      <c r="AA851" s="67">
        <f>IF(SUM(S428:S451)=0,0,+(SUM(S428:S451)/AA849))</f>
        <v>0.80711828205826308</v>
      </c>
    </row>
    <row r="852" spans="25:27" ht="22.5" hidden="1" customHeight="1" thickBot="1" x14ac:dyDescent="0.25">
      <c r="Y852" s="162" t="s">
        <v>3</v>
      </c>
      <c r="Z852" s="162"/>
      <c r="AA852" s="72">
        <f>IF(SUM(R428:R451)=0,0,+(SUM(R428:R451)/AA850))</f>
        <v>0.80711828205826308</v>
      </c>
    </row>
    <row r="853" spans="25:27" ht="13.5" hidden="1" thickBot="1" x14ac:dyDescent="0.25"/>
    <row r="854" spans="25:27" ht="13.5" hidden="1" thickBot="1" x14ac:dyDescent="0.25">
      <c r="Y854" s="163" t="s">
        <v>749</v>
      </c>
      <c r="Z854" s="163"/>
      <c r="AA854" s="163"/>
    </row>
    <row r="855" spans="25:27" ht="13.5" hidden="1" thickBot="1" x14ac:dyDescent="0.25">
      <c r="Y855" s="163"/>
      <c r="Z855" s="163"/>
      <c r="AA855" s="163"/>
    </row>
    <row r="856" spans="25:27" ht="22.5" hidden="1" customHeight="1" thickBot="1" x14ac:dyDescent="0.25">
      <c r="Y856" s="162" t="s">
        <v>1</v>
      </c>
      <c r="Z856" s="162"/>
      <c r="AA856" s="66">
        <f>SUM(T452:T455)</f>
        <v>42.142857142857146</v>
      </c>
    </row>
    <row r="857" spans="25:27" ht="22.5" hidden="1" customHeight="1" thickBot="1" x14ac:dyDescent="0.25">
      <c r="Y857" s="162" t="s">
        <v>2</v>
      </c>
      <c r="Z857" s="162"/>
      <c r="AA857" s="66">
        <f>SUM(N452:N455)</f>
        <v>42.142857142857146</v>
      </c>
    </row>
    <row r="858" spans="25:27" ht="22.5" hidden="1" customHeight="1" thickBot="1" x14ac:dyDescent="0.25">
      <c r="Y858" s="162" t="s">
        <v>4</v>
      </c>
      <c r="Z858" s="162"/>
      <c r="AA858" s="67">
        <f>IF(SUM(S452:S455)=0,0,+(SUM(S452:S455)/AA856))</f>
        <v>1</v>
      </c>
    </row>
    <row r="859" spans="25:27" ht="22.5" hidden="1" customHeight="1" thickBot="1" x14ac:dyDescent="0.25">
      <c r="Y859" s="162" t="s">
        <v>3</v>
      </c>
      <c r="Z859" s="162"/>
      <c r="AA859" s="72">
        <f>IF(SUM(R452:R455)=0,0,+(SUM(R452:R455)/AA857))</f>
        <v>1</v>
      </c>
    </row>
    <row r="860" spans="25:27" ht="13.5" hidden="1" thickBot="1" x14ac:dyDescent="0.25"/>
    <row r="861" spans="25:27" ht="13.5" hidden="1" thickBot="1" x14ac:dyDescent="0.25">
      <c r="Y861" s="163" t="s">
        <v>750</v>
      </c>
      <c r="Z861" s="163"/>
      <c r="AA861" s="163"/>
    </row>
    <row r="862" spans="25:27" ht="13.5" hidden="1" thickBot="1" x14ac:dyDescent="0.25">
      <c r="Y862" s="163"/>
      <c r="Z862" s="163"/>
      <c r="AA862" s="163"/>
    </row>
    <row r="863" spans="25:27" ht="22.5" hidden="1" customHeight="1" thickBot="1" x14ac:dyDescent="0.25">
      <c r="Y863" s="162" t="s">
        <v>1</v>
      </c>
      <c r="Z863" s="162"/>
      <c r="AA863" s="66">
        <f>SUM(T456:T509)</f>
        <v>1476.8571428571424</v>
      </c>
    </row>
    <row r="864" spans="25:27" ht="22.5" hidden="1" customHeight="1" thickBot="1" x14ac:dyDescent="0.25">
      <c r="Y864" s="162" t="s">
        <v>2</v>
      </c>
      <c r="Z864" s="162"/>
      <c r="AA864" s="66">
        <f>SUM(N456:N509)</f>
        <v>1476.8571428571424</v>
      </c>
    </row>
    <row r="865" spans="25:27" ht="22.5" hidden="1" customHeight="1" thickBot="1" x14ac:dyDescent="0.25">
      <c r="Y865" s="162" t="s">
        <v>4</v>
      </c>
      <c r="Z865" s="162"/>
      <c r="AA865" s="67">
        <f>IF(SUM(S456:S509)=0,0,+(SUM(S456:S509)/AA863))</f>
        <v>0.75103501644418669</v>
      </c>
    </row>
    <row r="866" spans="25:27" ht="22.5" hidden="1" customHeight="1" thickBot="1" x14ac:dyDescent="0.25">
      <c r="Y866" s="162" t="s">
        <v>3</v>
      </c>
      <c r="Z866" s="162"/>
      <c r="AA866" s="72">
        <f>IF(SUM(R456:R509)=0,0,+(SUM(R456:R509)/AA864))</f>
        <v>0.75103501644418669</v>
      </c>
    </row>
    <row r="867" spans="25:27" ht="13.5" hidden="1" thickBot="1" x14ac:dyDescent="0.25"/>
    <row r="868" spans="25:27" ht="13.5" hidden="1" thickBot="1" x14ac:dyDescent="0.25">
      <c r="Y868" s="163" t="s">
        <v>751</v>
      </c>
      <c r="Z868" s="163"/>
      <c r="AA868" s="163"/>
    </row>
    <row r="869" spans="25:27" ht="13.5" hidden="1" thickBot="1" x14ac:dyDescent="0.25">
      <c r="Y869" s="163"/>
      <c r="Z869" s="163"/>
      <c r="AA869" s="163"/>
    </row>
    <row r="870" spans="25:27" ht="22.5" hidden="1" customHeight="1" thickBot="1" x14ac:dyDescent="0.25">
      <c r="Y870" s="162" t="s">
        <v>1</v>
      </c>
      <c r="Z870" s="162"/>
      <c r="AA870" s="66">
        <f>SUM(T510:T585)</f>
        <v>1981.1428571428569</v>
      </c>
    </row>
    <row r="871" spans="25:27" ht="22.5" hidden="1" customHeight="1" thickBot="1" x14ac:dyDescent="0.25">
      <c r="Y871" s="162" t="s">
        <v>2</v>
      </c>
      <c r="Z871" s="162"/>
      <c r="AA871" s="66">
        <f>SUM(N510:N585)</f>
        <v>2189.1428571428569</v>
      </c>
    </row>
    <row r="872" spans="25:27" ht="22.5" hidden="1" customHeight="1" thickBot="1" x14ac:dyDescent="0.25">
      <c r="Y872" s="162" t="s">
        <v>4</v>
      </c>
      <c r="Z872" s="162"/>
      <c r="AA872" s="67">
        <f>IF(SUM(S510:S585)=0,0,+(SUM(S510:S585)/AA870))</f>
        <v>0.81052062301701766</v>
      </c>
    </row>
    <row r="873" spans="25:27" ht="22.5" hidden="1" customHeight="1" thickBot="1" x14ac:dyDescent="0.25">
      <c r="Y873" s="162" t="s">
        <v>3</v>
      </c>
      <c r="Z873" s="162"/>
      <c r="AA873" s="72">
        <f>IF(SUM(R510:R585)=0,0,+(SUM(R510:R585)/AA871))</f>
        <v>0.73350952753850174</v>
      </c>
    </row>
  </sheetData>
  <sheetProtection algorithmName="SHA-512" hashValue="aQA2JWbOuQI544D8pol84SeeS4Xw6qE89jBWtpUSNlO0WisarocdRWcNoSEUplTD6aL4zd1aslqxPnUwFB9ySQ==" saltValue="+4U2N3VgVM27hjYx87WI+Q==" spinCount="100000" sheet="1" objects="1" scenarios="1" autoFilter="0"/>
  <autoFilter ref="A1:AA587" xr:uid="{00000000-0009-0000-0000-000002000000}"/>
  <mergeCells count="219">
    <mergeCell ref="Y607:Z607"/>
    <mergeCell ref="Y810:Z810"/>
    <mergeCell ref="Y791:AA792"/>
    <mergeCell ref="Y816:Z816"/>
    <mergeCell ref="Y817:Z817"/>
    <mergeCell ref="Y821:Z821"/>
    <mergeCell ref="Y798:AA799"/>
    <mergeCell ref="Y800:Z800"/>
    <mergeCell ref="Y801:Z801"/>
    <mergeCell ref="Y802:Z802"/>
    <mergeCell ref="Y803:Z803"/>
    <mergeCell ref="Y805:AA806"/>
    <mergeCell ref="Y807:Z807"/>
    <mergeCell ref="Y808:Z808"/>
    <mergeCell ref="Y809:Z809"/>
    <mergeCell ref="Y812:AA813"/>
    <mergeCell ref="Y814:Z814"/>
    <mergeCell ref="Y815:Z815"/>
    <mergeCell ref="Y819:AA820"/>
    <mergeCell ref="Y793:Z793"/>
    <mergeCell ref="Y794:Z794"/>
    <mergeCell ref="Y795:Z795"/>
    <mergeCell ref="Y796:Z796"/>
    <mergeCell ref="Y747:Z747"/>
    <mergeCell ref="Y822:Z822"/>
    <mergeCell ref="Y823:Z823"/>
    <mergeCell ref="Y838:Z838"/>
    <mergeCell ref="Y840:AA841"/>
    <mergeCell ref="Y826:AA827"/>
    <mergeCell ref="Y828:Z828"/>
    <mergeCell ref="Y829:Z829"/>
    <mergeCell ref="Y830:Z830"/>
    <mergeCell ref="Y831:Z831"/>
    <mergeCell ref="Y833:AA834"/>
    <mergeCell ref="Y835:Z835"/>
    <mergeCell ref="Y836:Z836"/>
    <mergeCell ref="Y837:Z837"/>
    <mergeCell ref="Y824:Z824"/>
    <mergeCell ref="Y873:Z873"/>
    <mergeCell ref="Y861:AA862"/>
    <mergeCell ref="Y863:Z863"/>
    <mergeCell ref="Y864:Z864"/>
    <mergeCell ref="Y865:Z865"/>
    <mergeCell ref="Y866:Z866"/>
    <mergeCell ref="Y842:Z842"/>
    <mergeCell ref="Y843:Z843"/>
    <mergeCell ref="Y844:Z844"/>
    <mergeCell ref="Y845:Z845"/>
    <mergeCell ref="Y847:AA848"/>
    <mergeCell ref="Y849:Z849"/>
    <mergeCell ref="Y850:Z850"/>
    <mergeCell ref="Y851:Z851"/>
    <mergeCell ref="Y852:Z852"/>
    <mergeCell ref="Y868:AA869"/>
    <mergeCell ref="Y870:Z870"/>
    <mergeCell ref="Y871:Z871"/>
    <mergeCell ref="Y872:Z872"/>
    <mergeCell ref="Y854:AA855"/>
    <mergeCell ref="Y856:Z856"/>
    <mergeCell ref="Y857:Z857"/>
    <mergeCell ref="Y858:Z858"/>
    <mergeCell ref="Y859:Z859"/>
    <mergeCell ref="A586:Q586"/>
    <mergeCell ref="A587:P587"/>
    <mergeCell ref="A599:E599"/>
    <mergeCell ref="F599:G599"/>
    <mergeCell ref="A596:G596"/>
    <mergeCell ref="I596:U596"/>
    <mergeCell ref="A597:E597"/>
    <mergeCell ref="F597:G597"/>
    <mergeCell ref="A595:G595"/>
    <mergeCell ref="K592:M592"/>
    <mergeCell ref="K590:M590"/>
    <mergeCell ref="K589:M589"/>
    <mergeCell ref="A598:E598"/>
    <mergeCell ref="F598:G598"/>
    <mergeCell ref="I599:W599"/>
    <mergeCell ref="K591:M591"/>
    <mergeCell ref="I597:W597"/>
    <mergeCell ref="I598:W598"/>
    <mergeCell ref="Y761:Z761"/>
    <mergeCell ref="Y758:Z758"/>
    <mergeCell ref="Y759:Z759"/>
    <mergeCell ref="Y760:Z760"/>
    <mergeCell ref="Y749:AA750"/>
    <mergeCell ref="Y751:Z751"/>
    <mergeCell ref="Y752:Z752"/>
    <mergeCell ref="Y753:Z753"/>
    <mergeCell ref="Y754:Z754"/>
    <mergeCell ref="Y721:AA722"/>
    <mergeCell ref="Y723:Z723"/>
    <mergeCell ref="Y724:Z724"/>
    <mergeCell ref="Y725:Z725"/>
    <mergeCell ref="Y744:Z744"/>
    <mergeCell ref="Y745:Z745"/>
    <mergeCell ref="Y728:AA729"/>
    <mergeCell ref="Y730:Z730"/>
    <mergeCell ref="Y746:Z746"/>
    <mergeCell ref="Y595:AA596"/>
    <mergeCell ref="Y597:Z597"/>
    <mergeCell ref="Y789:Z789"/>
    <mergeCell ref="Y731:Z731"/>
    <mergeCell ref="Y732:Z732"/>
    <mergeCell ref="Y733:Z733"/>
    <mergeCell ref="Y735:AA736"/>
    <mergeCell ref="Y737:Z737"/>
    <mergeCell ref="Y738:Z738"/>
    <mergeCell ref="Y739:Z739"/>
    <mergeCell ref="Y712:Z712"/>
    <mergeCell ref="Y714:AA715"/>
    <mergeCell ref="Y716:Z716"/>
    <mergeCell ref="Y717:Z717"/>
    <mergeCell ref="Y718:Z718"/>
    <mergeCell ref="Y719:Z719"/>
    <mergeCell ref="Y709:Z709"/>
    <mergeCell ref="Y710:Z710"/>
    <mergeCell ref="Y711:Z711"/>
    <mergeCell ref="Y779:Z779"/>
    <mergeCell ref="Y726:Z726"/>
    <mergeCell ref="Y740:Z740"/>
    <mergeCell ref="Y742:AA743"/>
    <mergeCell ref="Y756:AA757"/>
    <mergeCell ref="Y786:Z786"/>
    <mergeCell ref="Y787:Z787"/>
    <mergeCell ref="Y788:Z788"/>
    <mergeCell ref="Y770:AA771"/>
    <mergeCell ref="Y763:AA764"/>
    <mergeCell ref="Y765:Z765"/>
    <mergeCell ref="Y766:Z766"/>
    <mergeCell ref="Y767:Z767"/>
    <mergeCell ref="Y768:Z768"/>
    <mergeCell ref="Y772:Z772"/>
    <mergeCell ref="Y773:Z773"/>
    <mergeCell ref="Y774:Z774"/>
    <mergeCell ref="Y775:Z775"/>
    <mergeCell ref="Y777:AA778"/>
    <mergeCell ref="Y780:Z780"/>
    <mergeCell ref="Y781:Z781"/>
    <mergeCell ref="Y782:Z782"/>
    <mergeCell ref="Y784:AA785"/>
    <mergeCell ref="Y663:Z663"/>
    <mergeCell ref="Y703:Z703"/>
    <mergeCell ref="Y704:Z704"/>
    <mergeCell ref="Y705:Z705"/>
    <mergeCell ref="Y707:AA708"/>
    <mergeCell ref="Y679:AA680"/>
    <mergeCell ref="Y681:Z681"/>
    <mergeCell ref="Y682:Z682"/>
    <mergeCell ref="Y683:Z683"/>
    <mergeCell ref="Y684:Z684"/>
    <mergeCell ref="Y686:AA687"/>
    <mergeCell ref="Y688:Z688"/>
    <mergeCell ref="Y689:Z689"/>
    <mergeCell ref="Y690:Z690"/>
    <mergeCell ref="Y691:Z691"/>
    <mergeCell ref="Y693:AA694"/>
    <mergeCell ref="Y695:Z695"/>
    <mergeCell ref="Y696:Z696"/>
    <mergeCell ref="Y697:Z697"/>
    <mergeCell ref="Y698:Z698"/>
    <mergeCell ref="Y702:Z702"/>
    <mergeCell ref="Y700:AA701"/>
    <mergeCell ref="Y651:AA652"/>
    <mergeCell ref="Y653:Z653"/>
    <mergeCell ref="Y654:Z654"/>
    <mergeCell ref="Y655:Z655"/>
    <mergeCell ref="Y656:Z656"/>
    <mergeCell ref="Y658:AA659"/>
    <mergeCell ref="Y660:Z660"/>
    <mergeCell ref="Y661:Z661"/>
    <mergeCell ref="Y662:Z662"/>
    <mergeCell ref="Y598:Z598"/>
    <mergeCell ref="Y600:Z600"/>
    <mergeCell ref="Y599:Z599"/>
    <mergeCell ref="Y637:AA638"/>
    <mergeCell ref="Y639:Z639"/>
    <mergeCell ref="Y640:Z640"/>
    <mergeCell ref="Y641:Z641"/>
    <mergeCell ref="Y642:Z642"/>
    <mergeCell ref="Y623:AA624"/>
    <mergeCell ref="Y625:Z625"/>
    <mergeCell ref="Y616:AA617"/>
    <mergeCell ref="Y618:Z618"/>
    <mergeCell ref="Y619:Z619"/>
    <mergeCell ref="Y620:Z620"/>
    <mergeCell ref="Y621:Z621"/>
    <mergeCell ref="Y609:AA610"/>
    <mergeCell ref="Y611:Z611"/>
    <mergeCell ref="Y612:Z612"/>
    <mergeCell ref="Y613:Z613"/>
    <mergeCell ref="Y614:Z614"/>
    <mergeCell ref="Y602:AA603"/>
    <mergeCell ref="Y604:Z604"/>
    <mergeCell ref="Y605:Z605"/>
    <mergeCell ref="Y606:Z606"/>
    <mergeCell ref="I600:W600"/>
    <mergeCell ref="Y672:AA673"/>
    <mergeCell ref="Y674:Z674"/>
    <mergeCell ref="Y675:Z675"/>
    <mergeCell ref="Y676:Z676"/>
    <mergeCell ref="Y677:Z677"/>
    <mergeCell ref="Y626:Z626"/>
    <mergeCell ref="Y627:Z627"/>
    <mergeCell ref="Y628:Z628"/>
    <mergeCell ref="Y630:AA631"/>
    <mergeCell ref="Y632:Z632"/>
    <mergeCell ref="Y633:Z633"/>
    <mergeCell ref="Y634:Z634"/>
    <mergeCell ref="Y635:Z635"/>
    <mergeCell ref="Y644:AA645"/>
    <mergeCell ref="Y646:Z646"/>
    <mergeCell ref="Y647:Z647"/>
    <mergeCell ref="Y648:Z648"/>
    <mergeCell ref="Y649:Z649"/>
    <mergeCell ref="Y665:AA666"/>
    <mergeCell ref="Y667:Z667"/>
    <mergeCell ref="Y668:Z668"/>
    <mergeCell ref="Y669:Z669"/>
    <mergeCell ref="Y670:Z670"/>
  </mergeCells>
  <phoneticPr fontId="6" type="noConversion"/>
  <conditionalFormatting sqref="L367:M367 E540:G541 N540:N545 N460 E460:G460 E467:G467 N471 E471:G471 E489:G489 N489 N436 E436:G436 E455:G455 E380:G380 E389:G391 L384:M384 L415:M416 L381:N383 L388:M388 N576:N578 H581:J583 N400 E400:H400 N402 E402:H402 E367:J367 Y860:AA860 E531 G531:J531 A589:J592 E363:K364 E437:J445 L437:N445 E365:I365 E366:K366 O365:O367 L369:M370 E381:J384 E401:G401 I401:J401 L401:N401 E532:J539 H570:J575 F446:G446 D505:J505 H504:J504 H506:J506 D507:J507 I508:J508 F333:G335 F337:G341 F343:G343 F345:G345 F347:G347 F349:G349 F351:G351 F353:G359 D570:D583 E273:E275 O275 E385:G387 E239:E240 C228:M238 X228 E191:E210 H190:M210 D241:E242 F244:G245 H301:H308 I301:I304 H309:I309 E295:E322 F329:I329 F330:G331 L403:N408 D409:J414 L461:N466 E461:J466 E468:J470 L468:N470 E472:J488 L472:N488 E490:J499 L490:N499 C190:C227 U164:U189 AB826:XFD831 AB833:XFD838 AB840:XFD845 AB847:XFD852 AB854:XFD873 AB594:XFD596 AB819:XFD824 AB812:XFD817 AB805:XFD810 AB798:XFD803 AB791:XFD796 AB784:XFD789 AB770:XFD775 AB777:XFD782 AB763:XFD768 AB756:XFD761 AB749:XFD754 AB728:XFD733 AB735:XFD740 AB742:XFD747 AB721:XFD726 AB714:XFD719 G266:G267 E403:J408 O190 O228 O423 L414:O414 L413:N413 O436:O437 N455:O455 L512:N512 L517:N517 L521:N521 O233 L378:N379 L412:O412 L411:N411 O428:O434 O483:O489 O192:O198 O201:O204 O207:O210 O381:O382 O384 O392 L409:O410 O439:O442 O445 O447:O451 O456:O465 O469:O477 O491:O492 L513:O516 L570:O571 O479:O480 L581:O582 O497 L502:N502 L509:N509 L583:N583 C146:C163 C164:E189 AB707:XFD712 E146:E163 H265:I265 E265:E267 P265 AB700:XFD705 X145:X189 O145 C125:C144 C145:K145 C111:C122 AB679:XFD684 AB686:XFD691 AB693:XFD698 AB672:XFD677 L562:M562 O573:O578 L573:N575 L572:M572 C108:C109 AB665:XFD670 E243:E248 O241:O249 G248 E254 C239:C254 C255:G256 K255:K256 O257:O262 E269:G270 D277:G277 D281:G281 O283:O287 E283:G283 E289:G290 C257:C290 D293:E294 H293:H294 I293 O290:O294 E323:M327 E328:E330 O323:O330 D323:D330 M360:P360 O361:O362 F361:G362 E359:E362 D359:D367 X241:X363 L371:O377 E369:J379 E388:J388 O394:O402 E392:J399 L392:N399 D369:D408 E415:J435 L417:N435 O415:O420 D415:D445 E447:J454 L447:N454 E456:J459 L456:N459 X367:X457 Q228:W457 N467:O467 D447:D499 L500:O501 L503:O508 D500:J503 E509:J517 L510:O511 E518:G520 N518:N520 E521:J530 L522:O539 H546:J562 O541:O561 L546:N561 D509:D565 C293:C583 Q459:X557 X585 L585:O585 H585:J585 C585:D585 C56:C75 C77:C105 E56:E75 AB651:XFD656 AB658:XFD663 AB644:XFD649 AF2:XFD585 AB637:XFD642 AB630:XFD635 AB623:XFD628 AB616:XFD621 N563:O565 Q558:W585 X558:X583 AB609:XFD614 AB602:XFD607 Q76:W76 Q2:AA12 A1:XFD1 A826:X831 A833:X838 A840:X845 A847:X852 A854:X873 A594:X596 A819:X824 A812:X817 A805:X810 A798:X803 A791:X796 A784:X789 A770:X775 A777:X782 A763:X768 A756:X761 A749:X754 A728:X733 A735:X740 A742:X747 A721:X726 A714:X719 A586:XFD588 A874:XFD1048576 A832:XFD832 A839:XFD839 A846:XFD846 A853:XFD853 A825:XFD825 A818:XFD818 A593:XFD593 N589:XFD592 A811:XFD811 A804:XFD804 A797:XFD797 A790:XFD790 A776:XFD776 A783:XFD783 A769:XFD769 A762:XFD762 A755:XFD755 A734:XFD734 A741:XFD741 A748:XFD748 A727:XFD727 A720:XFD720 A707:X712 A713:XFD713 A706:XFD706 A700:X705 A685:XFD685 A679:X684 A692:XFD692 A686:X691 A693:X698 A699:XFD699 A672:X677 A678:XFD678 A665:X670 A671:XFD671 Q13:X75 A597:XFD601 A657:XFD657 A651:X656 A664:XFD664 A658:X663 A650:XFD650 A644:X649 A643:XFD643 A637:X642 A636:XFD636 A630:X635 A623:X628 A629:XFD629 A622:XFD622 A616:X621 A609:X614 A615:XFD615 A602:X607 A608:XFD608">
    <cfRule type="containsErrors" dxfId="1427" priority="4288">
      <formula>ISERROR(A1)</formula>
    </cfRule>
  </conditionalFormatting>
  <conditionalFormatting sqref="N369:N370 N387 N415 N241:N250 P242:P248 P292:P294 N255:N327 P368:P374 P376:P445 P447:P466 P468:P502 P509:P551 P585 P56:P75 P553:P563">
    <cfRule type="cellIs" dxfId="1426" priority="4270" operator="equal">
      <formula>0</formula>
    </cfRule>
  </conditionalFormatting>
  <conditionalFormatting sqref="N367">
    <cfRule type="cellIs" dxfId="1425" priority="4285" operator="equal">
      <formula>0</formula>
    </cfRule>
  </conditionalFormatting>
  <conditionalFormatting sqref="N391">
    <cfRule type="cellIs" dxfId="1424" priority="4188" operator="equal">
      <formula>0</formula>
    </cfRule>
  </conditionalFormatting>
  <conditionalFormatting sqref="N368">
    <cfRule type="cellIs" dxfId="1423" priority="4250" operator="equal">
      <formula>0</formula>
    </cfRule>
  </conditionalFormatting>
  <conditionalFormatting sqref="N380">
    <cfRule type="cellIs" dxfId="1422" priority="4244" operator="equal">
      <formula>0</formula>
    </cfRule>
  </conditionalFormatting>
  <conditionalFormatting sqref="N385">
    <cfRule type="cellIs" dxfId="1421" priority="4238" operator="equal">
      <formula>0</formula>
    </cfRule>
  </conditionalFormatting>
  <conditionalFormatting sqref="N386">
    <cfRule type="cellIs" dxfId="1420" priority="4235" operator="equal">
      <formula>0</formula>
    </cfRule>
  </conditionalFormatting>
  <conditionalFormatting sqref="N389">
    <cfRule type="cellIs" dxfId="1419" priority="4198" operator="equal">
      <formula>0</formula>
    </cfRule>
  </conditionalFormatting>
  <conditionalFormatting sqref="N390">
    <cfRule type="cellIs" dxfId="1418" priority="4194" operator="equal">
      <formula>0</formula>
    </cfRule>
  </conditionalFormatting>
  <conditionalFormatting sqref="N384">
    <cfRule type="cellIs" dxfId="1417" priority="4182" operator="equal">
      <formula>0</formula>
    </cfRule>
  </conditionalFormatting>
  <conditionalFormatting sqref="N416">
    <cfRule type="cellIs" dxfId="1416" priority="4176" operator="equal">
      <formula>0</formula>
    </cfRule>
  </conditionalFormatting>
  <conditionalFormatting sqref="N388">
    <cfRule type="cellIs" dxfId="1415" priority="4172" operator="equal">
      <formula>0</formula>
    </cfRule>
  </conditionalFormatting>
  <conditionalFormatting sqref="N363">
    <cfRule type="cellIs" dxfId="1414" priority="4112" operator="equal">
      <formula>0</formula>
    </cfRule>
  </conditionalFormatting>
  <conditionalFormatting sqref="N364">
    <cfRule type="cellIs" dxfId="1413" priority="4108" operator="equal">
      <formula>0</formula>
    </cfRule>
  </conditionalFormatting>
  <conditionalFormatting sqref="N365">
    <cfRule type="cellIs" dxfId="1412" priority="4088" operator="equal">
      <formula>0</formula>
    </cfRule>
  </conditionalFormatting>
  <conditionalFormatting sqref="N366">
    <cfRule type="cellIs" dxfId="1411" priority="4075" operator="equal">
      <formula>0</formula>
    </cfRule>
  </conditionalFormatting>
  <conditionalFormatting sqref="F531">
    <cfRule type="containsErrors" dxfId="1410" priority="4021">
      <formula>ISERROR(F531)</formula>
    </cfRule>
  </conditionalFormatting>
  <conditionalFormatting sqref="F328:G328 N362 J330:K330 N339 M357:N357 F360:J360 N341 N359 N343 N345 N347 N349 N351 N353 N355">
    <cfRule type="containsErrors" dxfId="1409" priority="4020">
      <formula>ISERROR(F328)</formula>
    </cfRule>
  </conditionalFormatting>
  <conditionalFormatting sqref="N361">
    <cfRule type="cellIs" dxfId="1408" priority="4017" operator="equal">
      <formula>0</formula>
    </cfRule>
  </conditionalFormatting>
  <conditionalFormatting sqref="N331 N333:N335 N337">
    <cfRule type="cellIs" dxfId="1407" priority="4016" operator="equal">
      <formula>0</formula>
    </cfRule>
  </conditionalFormatting>
  <conditionalFormatting sqref="N328">
    <cfRule type="cellIs" dxfId="1406" priority="4015" operator="equal">
      <formula>0</formula>
    </cfRule>
  </conditionalFormatting>
  <conditionalFormatting sqref="N329">
    <cfRule type="cellIs" dxfId="1405" priority="4010" operator="equal">
      <formula>0</formula>
    </cfRule>
  </conditionalFormatting>
  <conditionalFormatting sqref="N330">
    <cfRule type="cellIs" dxfId="1404" priority="3999" operator="equal">
      <formula>0</formula>
    </cfRule>
  </conditionalFormatting>
  <conditionalFormatting sqref="H328:K328">
    <cfRule type="containsErrors" dxfId="1403" priority="3998">
      <formula>ISERROR(H328)</formula>
    </cfRule>
  </conditionalFormatting>
  <conditionalFormatting sqref="H330:I330">
    <cfRule type="containsErrors" dxfId="1402" priority="3986">
      <formula>ISERROR(H330)</formula>
    </cfRule>
  </conditionalFormatting>
  <conditionalFormatting sqref="M331:M333 H334:J334 H331:H332">
    <cfRule type="containsErrors" dxfId="1401" priority="3985">
      <formula>ISERROR(H331)</formula>
    </cfRule>
  </conditionalFormatting>
  <conditionalFormatting sqref="M334">
    <cfRule type="containsErrors" dxfId="1400" priority="3984">
      <formula>ISERROR(M334)</formula>
    </cfRule>
  </conditionalFormatting>
  <conditionalFormatting sqref="M338">
    <cfRule type="containsErrors" dxfId="1399" priority="3981">
      <formula>ISERROR(M338)</formula>
    </cfRule>
  </conditionalFormatting>
  <conditionalFormatting sqref="M340">
    <cfRule type="containsErrors" dxfId="1398" priority="3978">
      <formula>ISERROR(M340)</formula>
    </cfRule>
  </conditionalFormatting>
  <conditionalFormatting sqref="H338 J338">
    <cfRule type="containsErrors" dxfId="1397" priority="3982">
      <formula>ISERROR(H338)</formula>
    </cfRule>
  </conditionalFormatting>
  <conditionalFormatting sqref="J340">
    <cfRule type="containsErrors" dxfId="1396" priority="3979">
      <formula>ISERROR(J340)</formula>
    </cfRule>
  </conditionalFormatting>
  <conditionalFormatting sqref="M358">
    <cfRule type="containsErrors" dxfId="1395" priority="3975">
      <formula>ISERROR(M358)</formula>
    </cfRule>
  </conditionalFormatting>
  <conditionalFormatting sqref="J358">
    <cfRule type="containsErrors" dxfId="1394" priority="3976">
      <formula>ISERROR(J358)</formula>
    </cfRule>
  </conditionalFormatting>
  <conditionalFormatting sqref="N338">
    <cfRule type="cellIs" dxfId="1393" priority="3974" operator="equal">
      <formula>0</formula>
    </cfRule>
  </conditionalFormatting>
  <conditionalFormatting sqref="N340">
    <cfRule type="containsErrors" dxfId="1392" priority="3973">
      <formula>ISERROR(N340)</formula>
    </cfRule>
  </conditionalFormatting>
  <conditionalFormatting sqref="N358">
    <cfRule type="containsErrors" dxfId="1391" priority="3972">
      <formula>ISERROR(N358)</formula>
    </cfRule>
  </conditionalFormatting>
  <conditionalFormatting sqref="I331:I332">
    <cfRule type="containsErrors" dxfId="1390" priority="3921">
      <formula>ISERROR(I331)</formula>
    </cfRule>
  </conditionalFormatting>
  <conditionalFormatting sqref="H333">
    <cfRule type="containsErrors" dxfId="1389" priority="3920">
      <formula>ISERROR(H333)</formula>
    </cfRule>
  </conditionalFormatting>
  <conditionalFormatting sqref="I333">
    <cfRule type="containsErrors" dxfId="1388" priority="3919">
      <formula>ISERROR(I333)</formula>
    </cfRule>
  </conditionalFormatting>
  <conditionalFormatting sqref="J357">
    <cfRule type="containsErrors" dxfId="1387" priority="3884">
      <formula>ISERROR(J357)</formula>
    </cfRule>
  </conditionalFormatting>
  <conditionalFormatting sqref="M335:M336 H335:H336">
    <cfRule type="containsErrors" dxfId="1386" priority="3918">
      <formula>ISERROR(H335)</formula>
    </cfRule>
  </conditionalFormatting>
  <conditionalFormatting sqref="I335:I336">
    <cfRule type="containsErrors" dxfId="1385" priority="3917">
      <formula>ISERROR(I335)</formula>
    </cfRule>
  </conditionalFormatting>
  <conditionalFormatting sqref="M337 H337">
    <cfRule type="containsErrors" dxfId="1384" priority="3916">
      <formula>ISERROR(H337)</formula>
    </cfRule>
  </conditionalFormatting>
  <conditionalFormatting sqref="I337">
    <cfRule type="containsErrors" dxfId="1383" priority="3915">
      <formula>ISERROR(I337)</formula>
    </cfRule>
  </conditionalFormatting>
  <conditionalFormatting sqref="J337">
    <cfRule type="containsErrors" dxfId="1382" priority="3914">
      <formula>ISERROR(J337)</formula>
    </cfRule>
  </conditionalFormatting>
  <conditionalFormatting sqref="J335:J336">
    <cfRule type="containsErrors" dxfId="1381" priority="3913">
      <formula>ISERROR(J335)</formula>
    </cfRule>
  </conditionalFormatting>
  <conditionalFormatting sqref="J333">
    <cfRule type="containsErrors" dxfId="1380" priority="3912">
      <formula>ISERROR(J333)</formula>
    </cfRule>
  </conditionalFormatting>
  <conditionalFormatting sqref="J331:J332">
    <cfRule type="containsErrors" dxfId="1379" priority="3911">
      <formula>ISERROR(J331)</formula>
    </cfRule>
  </conditionalFormatting>
  <conditionalFormatting sqref="I338">
    <cfRule type="containsErrors" dxfId="1378" priority="3910">
      <formula>ISERROR(I338)</formula>
    </cfRule>
  </conditionalFormatting>
  <conditionalFormatting sqref="M339 H339">
    <cfRule type="containsErrors" dxfId="1377" priority="3909">
      <formula>ISERROR(H339)</formula>
    </cfRule>
  </conditionalFormatting>
  <conditionalFormatting sqref="I339">
    <cfRule type="containsErrors" dxfId="1376" priority="3908">
      <formula>ISERROR(I339)</formula>
    </cfRule>
  </conditionalFormatting>
  <conditionalFormatting sqref="J339">
    <cfRule type="containsErrors" dxfId="1375" priority="3907">
      <formula>ISERROR(J339)</formula>
    </cfRule>
  </conditionalFormatting>
  <conditionalFormatting sqref="H340">
    <cfRule type="containsErrors" dxfId="1374" priority="3906">
      <formula>ISERROR(H340)</formula>
    </cfRule>
  </conditionalFormatting>
  <conditionalFormatting sqref="I340">
    <cfRule type="containsErrors" dxfId="1373" priority="3905">
      <formula>ISERROR(I340)</formula>
    </cfRule>
  </conditionalFormatting>
  <conditionalFormatting sqref="M341:M342 H341:H342">
    <cfRule type="containsErrors" dxfId="1372" priority="3904">
      <formula>ISERROR(H341)</formula>
    </cfRule>
  </conditionalFormatting>
  <conditionalFormatting sqref="I341:I342">
    <cfRule type="containsErrors" dxfId="1371" priority="3903">
      <formula>ISERROR(I341)</formula>
    </cfRule>
  </conditionalFormatting>
  <conditionalFormatting sqref="J341:J342">
    <cfRule type="containsErrors" dxfId="1370" priority="3902">
      <formula>ISERROR(J341)</formula>
    </cfRule>
  </conditionalFormatting>
  <conditionalFormatting sqref="M343:M344 H343:H344">
    <cfRule type="containsErrors" dxfId="1369" priority="3901">
      <formula>ISERROR(H343)</formula>
    </cfRule>
  </conditionalFormatting>
  <conditionalFormatting sqref="I343:I344">
    <cfRule type="containsErrors" dxfId="1368" priority="3900">
      <formula>ISERROR(I343)</formula>
    </cfRule>
  </conditionalFormatting>
  <conditionalFormatting sqref="J343:J344">
    <cfRule type="containsErrors" dxfId="1367" priority="3899">
      <formula>ISERROR(J343)</formula>
    </cfRule>
  </conditionalFormatting>
  <conditionalFormatting sqref="M345:M346 H345:H346">
    <cfRule type="containsErrors" dxfId="1366" priority="3898">
      <formula>ISERROR(H345)</formula>
    </cfRule>
  </conditionalFormatting>
  <conditionalFormatting sqref="I345:I346">
    <cfRule type="containsErrors" dxfId="1365" priority="3897">
      <formula>ISERROR(I345)</formula>
    </cfRule>
  </conditionalFormatting>
  <conditionalFormatting sqref="J345:J346">
    <cfRule type="containsErrors" dxfId="1364" priority="3896">
      <formula>ISERROR(J345)</formula>
    </cfRule>
  </conditionalFormatting>
  <conditionalFormatting sqref="M347:M350 H347:H350">
    <cfRule type="containsErrors" dxfId="1363" priority="3895">
      <formula>ISERROR(H347)</formula>
    </cfRule>
  </conditionalFormatting>
  <conditionalFormatting sqref="I347:I350">
    <cfRule type="containsErrors" dxfId="1362" priority="3894">
      <formula>ISERROR(I347)</formula>
    </cfRule>
  </conditionalFormatting>
  <conditionalFormatting sqref="J347:J350">
    <cfRule type="containsErrors" dxfId="1361" priority="3893">
      <formula>ISERROR(J347)</formula>
    </cfRule>
  </conditionalFormatting>
  <conditionalFormatting sqref="H357">
    <cfRule type="containsErrors" dxfId="1360" priority="3886">
      <formula>ISERROR(H357)</formula>
    </cfRule>
  </conditionalFormatting>
  <conditionalFormatting sqref="I357">
    <cfRule type="containsErrors" dxfId="1359" priority="3885">
      <formula>ISERROR(I357)</formula>
    </cfRule>
  </conditionalFormatting>
  <conditionalFormatting sqref="H358">
    <cfRule type="containsErrors" dxfId="1358" priority="3883">
      <formula>ISERROR(H358)</formula>
    </cfRule>
  </conditionalFormatting>
  <conditionalFormatting sqref="I358">
    <cfRule type="containsErrors" dxfId="1357" priority="3882">
      <formula>ISERROR(I358)</formula>
    </cfRule>
  </conditionalFormatting>
  <conditionalFormatting sqref="E331">
    <cfRule type="containsErrors" dxfId="1356" priority="3874">
      <formula>ISERROR(E331)</formula>
    </cfRule>
  </conditionalFormatting>
  <conditionalFormatting sqref="E333:E334">
    <cfRule type="containsErrors" dxfId="1355" priority="3873">
      <formula>ISERROR(E333)</formula>
    </cfRule>
  </conditionalFormatting>
  <conditionalFormatting sqref="E335 E337">
    <cfRule type="containsErrors" dxfId="1354" priority="3872">
      <formula>ISERROR(E335)</formula>
    </cfRule>
  </conditionalFormatting>
  <conditionalFormatting sqref="E338:E339">
    <cfRule type="containsErrors" dxfId="1353" priority="3871">
      <formula>ISERROR(E338)</formula>
    </cfRule>
  </conditionalFormatting>
  <conditionalFormatting sqref="E340:E341 E343 E345 E347 E349 E351 E353:E356">
    <cfRule type="containsErrors" dxfId="1352" priority="3870">
      <formula>ISERROR(E340)</formula>
    </cfRule>
  </conditionalFormatting>
  <conditionalFormatting sqref="E357">
    <cfRule type="containsErrors" dxfId="1351" priority="3869">
      <formula>ISERROR(E357)</formula>
    </cfRule>
  </conditionalFormatting>
  <conditionalFormatting sqref="E358">
    <cfRule type="containsErrors" dxfId="1350" priority="3868">
      <formula>ISERROR(E358)</formula>
    </cfRule>
  </conditionalFormatting>
  <conditionalFormatting sqref="O388 O363:O364">
    <cfRule type="containsErrors" dxfId="1349" priority="3816">
      <formula>ISERROR(O363)</formula>
    </cfRule>
  </conditionalFormatting>
  <conditionalFormatting sqref="O331 O333:O335 O337 O339 O341 O343 O345 O347 O357">
    <cfRule type="containsErrors" dxfId="1348" priority="3813">
      <formula>ISERROR(O331)</formula>
    </cfRule>
  </conditionalFormatting>
  <conditionalFormatting sqref="D331">
    <cfRule type="containsErrors" dxfId="1347" priority="3795">
      <formula>ISERROR(D331)</formula>
    </cfRule>
  </conditionalFormatting>
  <conditionalFormatting sqref="D333">
    <cfRule type="containsErrors" dxfId="1346" priority="3794">
      <formula>ISERROR(D333)</formula>
    </cfRule>
  </conditionalFormatting>
  <conditionalFormatting sqref="D334">
    <cfRule type="containsErrors" dxfId="1345" priority="3793">
      <formula>ISERROR(D334)</formula>
    </cfRule>
  </conditionalFormatting>
  <conditionalFormatting sqref="D335 D337">
    <cfRule type="containsErrors" dxfId="1344" priority="3792">
      <formula>ISERROR(D335)</formula>
    </cfRule>
  </conditionalFormatting>
  <conditionalFormatting sqref="D338">
    <cfRule type="containsErrors" dxfId="1343" priority="3791">
      <formula>ISERROR(D338)</formula>
    </cfRule>
  </conditionalFormatting>
  <conditionalFormatting sqref="D339">
    <cfRule type="containsErrors" dxfId="1342" priority="3790">
      <formula>ISERROR(D339)</formula>
    </cfRule>
  </conditionalFormatting>
  <conditionalFormatting sqref="D340">
    <cfRule type="containsErrors" dxfId="1341" priority="3789">
      <formula>ISERROR(D340)</formula>
    </cfRule>
  </conditionalFormatting>
  <conditionalFormatting sqref="D341">
    <cfRule type="containsErrors" dxfId="1340" priority="3788">
      <formula>ISERROR(D341)</formula>
    </cfRule>
  </conditionalFormatting>
  <conditionalFormatting sqref="D343">
    <cfRule type="containsErrors" dxfId="1339" priority="3787">
      <formula>ISERROR(D343)</formula>
    </cfRule>
  </conditionalFormatting>
  <conditionalFormatting sqref="D345">
    <cfRule type="containsErrors" dxfId="1338" priority="3786">
      <formula>ISERROR(D345)</formula>
    </cfRule>
  </conditionalFormatting>
  <conditionalFormatting sqref="D347 D349">
    <cfRule type="containsErrors" dxfId="1337" priority="3785">
      <formula>ISERROR(D347)</formula>
    </cfRule>
  </conditionalFormatting>
  <conditionalFormatting sqref="D351">
    <cfRule type="containsErrors" dxfId="1336" priority="3784">
      <formula>ISERROR(D351)</formula>
    </cfRule>
  </conditionalFormatting>
  <conditionalFormatting sqref="D353:D354">
    <cfRule type="containsErrors" dxfId="1335" priority="3783">
      <formula>ISERROR(D353)</formula>
    </cfRule>
  </conditionalFormatting>
  <conditionalFormatting sqref="D355:D356">
    <cfRule type="containsErrors" dxfId="1334" priority="3782">
      <formula>ISERROR(D355)</formula>
    </cfRule>
  </conditionalFormatting>
  <conditionalFormatting sqref="D357">
    <cfRule type="containsErrors" dxfId="1333" priority="3781">
      <formula>ISERROR(D357)</formula>
    </cfRule>
  </conditionalFormatting>
  <conditionalFormatting sqref="D358">
    <cfRule type="containsErrors" dxfId="1332" priority="3780">
      <formula>ISERROR(D358)</formula>
    </cfRule>
  </conditionalFormatting>
  <conditionalFormatting sqref="D368">
    <cfRule type="containsErrors" dxfId="1331" priority="3779">
      <formula>ISERROR(D368)</formula>
    </cfRule>
  </conditionalFormatting>
  <conditionalFormatting sqref="F317">
    <cfRule type="containsErrors" dxfId="1330" priority="3753">
      <formula>ISERROR(F317)</formula>
    </cfRule>
  </conditionalFormatting>
  <conditionalFormatting sqref="F318:F322">
    <cfRule type="containsErrors" dxfId="1329" priority="3752">
      <formula>ISERROR(F318)</formula>
    </cfRule>
  </conditionalFormatting>
  <conditionalFormatting sqref="G317:G322">
    <cfRule type="containsErrors" dxfId="1328" priority="3751">
      <formula>ISERROR(G317)</formula>
    </cfRule>
  </conditionalFormatting>
  <conditionalFormatting sqref="F303:G305">
    <cfRule type="containsErrors" dxfId="1327" priority="3750">
      <formula>ISERROR(F303)</formula>
    </cfRule>
  </conditionalFormatting>
  <conditionalFormatting sqref="F302:G302">
    <cfRule type="containsErrors" dxfId="1326" priority="3749">
      <formula>ISERROR(F302)</formula>
    </cfRule>
  </conditionalFormatting>
  <conditionalFormatting sqref="F307:G307 G308">
    <cfRule type="containsErrors" dxfId="1325" priority="3748">
      <formula>ISERROR(F307)</formula>
    </cfRule>
  </conditionalFormatting>
  <conditionalFormatting sqref="F306:G306">
    <cfRule type="containsErrors" dxfId="1324" priority="3747">
      <formula>ISERROR(F306)</formula>
    </cfRule>
  </conditionalFormatting>
  <conditionalFormatting sqref="H296:H299">
    <cfRule type="containsErrors" dxfId="1323" priority="3746">
      <formula>ISERROR(H296)</formula>
    </cfRule>
  </conditionalFormatting>
  <conditionalFormatting sqref="H312:H313">
    <cfRule type="containsErrors" dxfId="1322" priority="3745">
      <formula>ISERROR(H312)</formula>
    </cfRule>
  </conditionalFormatting>
  <conditionalFormatting sqref="H316">
    <cfRule type="containsErrors" dxfId="1321" priority="3743">
      <formula>ISERROR(H316)</formula>
    </cfRule>
  </conditionalFormatting>
  <conditionalFormatting sqref="H322">
    <cfRule type="containsErrors" dxfId="1320" priority="3742">
      <formula>ISERROR(H322)</formula>
    </cfRule>
  </conditionalFormatting>
  <conditionalFormatting sqref="H314">
    <cfRule type="containsErrors" dxfId="1319" priority="3741">
      <formula>ISERROR(H314)</formula>
    </cfRule>
  </conditionalFormatting>
  <conditionalFormatting sqref="H315">
    <cfRule type="containsErrors" dxfId="1318" priority="3740">
      <formula>ISERROR(H315)</formula>
    </cfRule>
  </conditionalFormatting>
  <conditionalFormatting sqref="H317">
    <cfRule type="containsErrors" dxfId="1317" priority="3739">
      <formula>ISERROR(H317)</formula>
    </cfRule>
  </conditionalFormatting>
  <conditionalFormatting sqref="H311">
    <cfRule type="containsErrors" dxfId="1316" priority="3738">
      <formula>ISERROR(H311)</formula>
    </cfRule>
  </conditionalFormatting>
  <conditionalFormatting sqref="H317">
    <cfRule type="containsErrors" dxfId="1315" priority="3737">
      <formula>ISERROR(H317)</formula>
    </cfRule>
  </conditionalFormatting>
  <conditionalFormatting sqref="H320">
    <cfRule type="containsErrors" dxfId="1314" priority="3736">
      <formula>ISERROR(H320)</formula>
    </cfRule>
  </conditionalFormatting>
  <conditionalFormatting sqref="H319">
    <cfRule type="containsErrors" dxfId="1313" priority="3735">
      <formula>ISERROR(H319)</formula>
    </cfRule>
  </conditionalFormatting>
  <conditionalFormatting sqref="H321">
    <cfRule type="containsErrors" dxfId="1312" priority="3734">
      <formula>ISERROR(H321)</formula>
    </cfRule>
  </conditionalFormatting>
  <conditionalFormatting sqref="I296:I299 I306:I308">
    <cfRule type="containsErrors" dxfId="1311" priority="3733">
      <formula>ISERROR(I296)</formula>
    </cfRule>
  </conditionalFormatting>
  <conditionalFormatting sqref="I312:I313">
    <cfRule type="containsErrors" dxfId="1310" priority="3732">
      <formula>ISERROR(I312)</formula>
    </cfRule>
  </conditionalFormatting>
  <conditionalFormatting sqref="I316">
    <cfRule type="containsErrors" dxfId="1309" priority="3730">
      <formula>ISERROR(I316)</formula>
    </cfRule>
  </conditionalFormatting>
  <conditionalFormatting sqref="I322">
    <cfRule type="containsErrors" dxfId="1308" priority="3729">
      <formula>ISERROR(I322)</formula>
    </cfRule>
  </conditionalFormatting>
  <conditionalFormatting sqref="I314">
    <cfRule type="containsErrors" dxfId="1307" priority="3728">
      <formula>ISERROR(I314)</formula>
    </cfRule>
  </conditionalFormatting>
  <conditionalFormatting sqref="I315">
    <cfRule type="containsErrors" dxfId="1306" priority="3727">
      <formula>ISERROR(I315)</formula>
    </cfRule>
  </conditionalFormatting>
  <conditionalFormatting sqref="I317">
    <cfRule type="containsErrors" dxfId="1305" priority="3726">
      <formula>ISERROR(I317)</formula>
    </cfRule>
  </conditionalFormatting>
  <conditionalFormatting sqref="I318">
    <cfRule type="containsErrors" dxfId="1304" priority="3725">
      <formula>ISERROR(I318)</formula>
    </cfRule>
  </conditionalFormatting>
  <conditionalFormatting sqref="I320">
    <cfRule type="containsErrors" dxfId="1303" priority="3724">
      <formula>ISERROR(I320)</formula>
    </cfRule>
  </conditionalFormatting>
  <conditionalFormatting sqref="I310">
    <cfRule type="containsErrors" dxfId="1302" priority="3723">
      <formula>ISERROR(I310)</formula>
    </cfRule>
  </conditionalFormatting>
  <conditionalFormatting sqref="I300">
    <cfRule type="containsErrors" dxfId="1301" priority="3722">
      <formula>ISERROR(I300)</formula>
    </cfRule>
  </conditionalFormatting>
  <conditionalFormatting sqref="I295">
    <cfRule type="containsErrors" dxfId="1300" priority="3721">
      <formula>ISERROR(I295)</formula>
    </cfRule>
  </conditionalFormatting>
  <conditionalFormatting sqref="I317">
    <cfRule type="containsErrors" dxfId="1299" priority="3720">
      <formula>ISERROR(I317)</formula>
    </cfRule>
  </conditionalFormatting>
  <conditionalFormatting sqref="I305">
    <cfRule type="containsErrors" dxfId="1298" priority="3719">
      <formula>ISERROR(I305)</formula>
    </cfRule>
  </conditionalFormatting>
  <conditionalFormatting sqref="I311">
    <cfRule type="containsErrors" dxfId="1297" priority="3718">
      <formula>ISERROR(I311)</formula>
    </cfRule>
  </conditionalFormatting>
  <conditionalFormatting sqref="I319">
    <cfRule type="containsErrors" dxfId="1296" priority="3717">
      <formula>ISERROR(I319)</formula>
    </cfRule>
  </conditionalFormatting>
  <conditionalFormatting sqref="I321">
    <cfRule type="containsErrors" dxfId="1295" priority="3716">
      <formula>ISERROR(I321)</formula>
    </cfRule>
  </conditionalFormatting>
  <conditionalFormatting sqref="J296 J303:J304">
    <cfRule type="containsErrors" dxfId="1294" priority="3715">
      <formula>ISERROR(J296)</formula>
    </cfRule>
  </conditionalFormatting>
  <conditionalFormatting sqref="J300">
    <cfRule type="containsErrors" dxfId="1293" priority="3713">
      <formula>ISERROR(J300)</formula>
    </cfRule>
  </conditionalFormatting>
  <conditionalFormatting sqref="J295">
    <cfRule type="containsErrors" dxfId="1292" priority="3712">
      <formula>ISERROR(J295)</formula>
    </cfRule>
  </conditionalFormatting>
  <conditionalFormatting sqref="J297">
    <cfRule type="containsErrors" dxfId="1291" priority="3711">
      <formula>ISERROR(J297)</formula>
    </cfRule>
  </conditionalFormatting>
  <conditionalFormatting sqref="J298">
    <cfRule type="containsErrors" dxfId="1290" priority="3710">
      <formula>ISERROR(J298)</formula>
    </cfRule>
  </conditionalFormatting>
  <conditionalFormatting sqref="J299">
    <cfRule type="containsErrors" dxfId="1289" priority="3709">
      <formula>ISERROR(J299)</formula>
    </cfRule>
  </conditionalFormatting>
  <conditionalFormatting sqref="J301">
    <cfRule type="containsErrors" dxfId="1288" priority="3708">
      <formula>ISERROR(J301)</formula>
    </cfRule>
  </conditionalFormatting>
  <conditionalFormatting sqref="J302">
    <cfRule type="containsErrors" dxfId="1287" priority="3707">
      <formula>ISERROR(J302)</formula>
    </cfRule>
  </conditionalFormatting>
  <conditionalFormatting sqref="J305">
    <cfRule type="containsErrors" dxfId="1286" priority="3706">
      <formula>ISERROR(J305)</formula>
    </cfRule>
  </conditionalFormatting>
  <conditionalFormatting sqref="J307">
    <cfRule type="containsErrors" dxfId="1285" priority="3705">
      <formula>ISERROR(J307)</formula>
    </cfRule>
  </conditionalFormatting>
  <conditionalFormatting sqref="J306">
    <cfRule type="containsErrors" dxfId="1284" priority="3704">
      <formula>ISERROR(J306)</formula>
    </cfRule>
  </conditionalFormatting>
  <conditionalFormatting sqref="J308">
    <cfRule type="containsErrors" dxfId="1283" priority="3703">
      <formula>ISERROR(J308)</formula>
    </cfRule>
  </conditionalFormatting>
  <conditionalFormatting sqref="J309">
    <cfRule type="containsErrors" dxfId="1282" priority="3701">
      <formula>ISERROR(J309)</formula>
    </cfRule>
  </conditionalFormatting>
  <conditionalFormatting sqref="J310">
    <cfRule type="containsErrors" dxfId="1281" priority="3700">
      <formula>ISERROR(J310)</formula>
    </cfRule>
  </conditionalFormatting>
  <conditionalFormatting sqref="J311">
    <cfRule type="containsErrors" dxfId="1280" priority="3699">
      <formula>ISERROR(J311)</formula>
    </cfRule>
  </conditionalFormatting>
  <conditionalFormatting sqref="J317">
    <cfRule type="containsErrors" dxfId="1279" priority="3698">
      <formula>ISERROR(J317)</formula>
    </cfRule>
  </conditionalFormatting>
  <conditionalFormatting sqref="J318">
    <cfRule type="containsErrors" dxfId="1278" priority="3697">
      <formula>ISERROR(J318)</formula>
    </cfRule>
  </conditionalFormatting>
  <conditionalFormatting sqref="J320">
    <cfRule type="containsErrors" dxfId="1277" priority="3696">
      <formula>ISERROR(J320)</formula>
    </cfRule>
  </conditionalFormatting>
  <conditionalFormatting sqref="J322">
    <cfRule type="containsErrors" dxfId="1276" priority="3695">
      <formula>ISERROR(J322)</formula>
    </cfRule>
  </conditionalFormatting>
  <conditionalFormatting sqref="K295">
    <cfRule type="containsErrors" dxfId="1275" priority="3694">
      <formula>ISERROR(K295)</formula>
    </cfRule>
  </conditionalFormatting>
  <conditionalFormatting sqref="K296">
    <cfRule type="containsErrors" dxfId="1274" priority="3693">
      <formula>ISERROR(K296)</formula>
    </cfRule>
  </conditionalFormatting>
  <conditionalFormatting sqref="K297">
    <cfRule type="containsErrors" dxfId="1273" priority="3692">
      <formula>ISERROR(K297)</formula>
    </cfRule>
  </conditionalFormatting>
  <conditionalFormatting sqref="K298">
    <cfRule type="containsErrors" dxfId="1272" priority="3691">
      <formula>ISERROR(K298)</formula>
    </cfRule>
  </conditionalFormatting>
  <conditionalFormatting sqref="K299">
    <cfRule type="containsErrors" dxfId="1271" priority="3690">
      <formula>ISERROR(K299)</formula>
    </cfRule>
  </conditionalFormatting>
  <conditionalFormatting sqref="K300">
    <cfRule type="containsErrors" dxfId="1270" priority="3689">
      <formula>ISERROR(K300)</formula>
    </cfRule>
  </conditionalFormatting>
  <conditionalFormatting sqref="K301">
    <cfRule type="containsErrors" dxfId="1269" priority="3687">
      <formula>ISERROR(K301)</formula>
    </cfRule>
  </conditionalFormatting>
  <conditionalFormatting sqref="K302">
    <cfRule type="containsErrors" dxfId="1268" priority="3686">
      <formula>ISERROR(K302)</formula>
    </cfRule>
  </conditionalFormatting>
  <conditionalFormatting sqref="K303">
    <cfRule type="containsErrors" dxfId="1267" priority="3685">
      <formula>ISERROR(K303)</formula>
    </cfRule>
  </conditionalFormatting>
  <conditionalFormatting sqref="K304">
    <cfRule type="containsErrors" dxfId="1266" priority="3684">
      <formula>ISERROR(K304)</formula>
    </cfRule>
  </conditionalFormatting>
  <conditionalFormatting sqref="K305">
    <cfRule type="containsErrors" dxfId="1265" priority="3683">
      <formula>ISERROR(K305)</formula>
    </cfRule>
  </conditionalFormatting>
  <conditionalFormatting sqref="K307">
    <cfRule type="containsErrors" dxfId="1264" priority="3682">
      <formula>ISERROR(K307)</formula>
    </cfRule>
  </conditionalFormatting>
  <conditionalFormatting sqref="K306">
    <cfRule type="containsErrors" dxfId="1263" priority="3681">
      <formula>ISERROR(K306)</formula>
    </cfRule>
  </conditionalFormatting>
  <conditionalFormatting sqref="K308">
    <cfRule type="containsErrors" dxfId="1262" priority="3680">
      <formula>ISERROR(K308)</formula>
    </cfRule>
  </conditionalFormatting>
  <conditionalFormatting sqref="K309">
    <cfRule type="containsErrors" dxfId="1261" priority="3678">
      <formula>ISERROR(K309)</formula>
    </cfRule>
  </conditionalFormatting>
  <conditionalFormatting sqref="K310">
    <cfRule type="containsErrors" dxfId="1260" priority="3676">
      <formula>ISERROR(K310)</formula>
    </cfRule>
  </conditionalFormatting>
  <conditionalFormatting sqref="K311">
    <cfRule type="containsErrors" dxfId="1259" priority="3675">
      <formula>ISERROR(K311)</formula>
    </cfRule>
  </conditionalFormatting>
  <conditionalFormatting sqref="K315">
    <cfRule type="containsErrors" dxfId="1258" priority="3674">
      <formula>ISERROR(K315)</formula>
    </cfRule>
  </conditionalFormatting>
  <conditionalFormatting sqref="K317">
    <cfRule type="containsErrors" dxfId="1257" priority="3673">
      <formula>ISERROR(K317)</formula>
    </cfRule>
  </conditionalFormatting>
  <conditionalFormatting sqref="K318">
    <cfRule type="containsErrors" dxfId="1256" priority="3672">
      <formula>ISERROR(K318)</formula>
    </cfRule>
  </conditionalFormatting>
  <conditionalFormatting sqref="K320">
    <cfRule type="containsErrors" dxfId="1255" priority="3671">
      <formula>ISERROR(K320)</formula>
    </cfRule>
  </conditionalFormatting>
  <conditionalFormatting sqref="K322">
    <cfRule type="containsErrors" dxfId="1254" priority="3670">
      <formula>ISERROR(K322)</formula>
    </cfRule>
  </conditionalFormatting>
  <conditionalFormatting sqref="O295">
    <cfRule type="containsErrors" dxfId="1253" priority="3654">
      <formula>ISERROR(O295)</formula>
    </cfRule>
  </conditionalFormatting>
  <conditionalFormatting sqref="A586:A1048576 A1">
    <cfRule type="duplicateValues" dxfId="1252" priority="3633"/>
  </conditionalFormatting>
  <conditionalFormatting sqref="C291:E292">
    <cfRule type="containsErrors" dxfId="1251" priority="3594">
      <formula>ISERROR(C291)</formula>
    </cfRule>
  </conditionalFormatting>
  <conditionalFormatting sqref="H291:I292">
    <cfRule type="containsErrors" dxfId="1250" priority="3592">
      <formula>ISERROR(H291)</formula>
    </cfRule>
  </conditionalFormatting>
  <conditionalFormatting sqref="D273 F274:G275 D290 H268:J268 L268:M268 F285:G285">
    <cfRule type="containsErrors" dxfId="1249" priority="3545">
      <formula>ISERROR(D268)</formula>
    </cfRule>
  </conditionalFormatting>
  <conditionalFormatting sqref="F286:G288">
    <cfRule type="containsErrors" dxfId="1248" priority="3543">
      <formula>ISERROR(F286)</formula>
    </cfRule>
  </conditionalFormatting>
  <conditionalFormatting sqref="D285:D289">
    <cfRule type="containsErrors" dxfId="1247" priority="3537">
      <formula>ISERROR(D285)</formula>
    </cfRule>
  </conditionalFormatting>
  <conditionalFormatting sqref="F273:G273">
    <cfRule type="containsErrors" dxfId="1246" priority="3536">
      <formula>ISERROR(F273)</formula>
    </cfRule>
  </conditionalFormatting>
  <conditionalFormatting sqref="F266">
    <cfRule type="containsErrors" dxfId="1245" priority="3534">
      <formula>ISERROR(F266)</formula>
    </cfRule>
  </conditionalFormatting>
  <conditionalFormatting sqref="F267">
    <cfRule type="containsErrors" dxfId="1244" priority="3533">
      <formula>ISERROR(F267)</formula>
    </cfRule>
  </conditionalFormatting>
  <conditionalFormatting sqref="I267">
    <cfRule type="containsErrors" dxfId="1243" priority="3520">
      <formula>ISERROR(I267)</formula>
    </cfRule>
  </conditionalFormatting>
  <conditionalFormatting sqref="J267">
    <cfRule type="containsErrors" dxfId="1242" priority="3516">
      <formula>ISERROR(J267)</formula>
    </cfRule>
  </conditionalFormatting>
  <conditionalFormatting sqref="K267">
    <cfRule type="containsErrors" dxfId="1241" priority="3514">
      <formula>ISERROR(K267)</formula>
    </cfRule>
  </conditionalFormatting>
  <conditionalFormatting sqref="O269 O263:O264">
    <cfRule type="containsErrors" dxfId="1240" priority="3512">
      <formula>ISERROR(O263)</formula>
    </cfRule>
  </conditionalFormatting>
  <conditionalFormatting sqref="E257 E260 E263 E285:E288">
    <cfRule type="containsErrors" dxfId="1239" priority="3509">
      <formula>ISERROR(E257)</formula>
    </cfRule>
  </conditionalFormatting>
  <conditionalFormatting sqref="D274">
    <cfRule type="containsErrors" dxfId="1238" priority="3503">
      <formula>ISERROR(D274)</formula>
    </cfRule>
  </conditionalFormatting>
  <conditionalFormatting sqref="D275">
    <cfRule type="containsErrors" dxfId="1237" priority="3502">
      <formula>ISERROR(D275)</formula>
    </cfRule>
  </conditionalFormatting>
  <conditionalFormatting sqref="D283">
    <cfRule type="containsErrors" dxfId="1236" priority="3501">
      <formula>ISERROR(D283)</formula>
    </cfRule>
  </conditionalFormatting>
  <conditionalFormatting sqref="E258">
    <cfRule type="containsErrors" dxfId="1235" priority="3457">
      <formula>ISERROR(E258)</formula>
    </cfRule>
  </conditionalFormatting>
  <conditionalFormatting sqref="E259">
    <cfRule type="containsErrors" dxfId="1234" priority="3456">
      <formula>ISERROR(E259)</formula>
    </cfRule>
  </conditionalFormatting>
  <conditionalFormatting sqref="I257 K257">
    <cfRule type="containsErrors" dxfId="1233" priority="3455">
      <formula>ISERROR(I257)</formula>
    </cfRule>
  </conditionalFormatting>
  <conditionalFormatting sqref="H257">
    <cfRule type="containsErrors" dxfId="1232" priority="3454">
      <formula>ISERROR(H257)</formula>
    </cfRule>
  </conditionalFormatting>
  <conditionalFormatting sqref="K258">
    <cfRule type="containsErrors" dxfId="1231" priority="3453">
      <formula>ISERROR(K258)</formula>
    </cfRule>
  </conditionalFormatting>
  <conditionalFormatting sqref="H258">
    <cfRule type="containsErrors" dxfId="1230" priority="3452">
      <formula>ISERROR(H258)</formula>
    </cfRule>
  </conditionalFormatting>
  <conditionalFormatting sqref="I258">
    <cfRule type="containsErrors" dxfId="1229" priority="3451">
      <formula>ISERROR(I258)</formula>
    </cfRule>
  </conditionalFormatting>
  <conditionalFormatting sqref="J258">
    <cfRule type="containsErrors" dxfId="1228" priority="3450">
      <formula>ISERROR(J258)</formula>
    </cfRule>
  </conditionalFormatting>
  <conditionalFormatting sqref="I259">
    <cfRule type="containsErrors" dxfId="1227" priority="3449">
      <formula>ISERROR(I259)</formula>
    </cfRule>
  </conditionalFormatting>
  <conditionalFormatting sqref="K259">
    <cfRule type="containsErrors" dxfId="1226" priority="3448">
      <formula>ISERROR(K259)</formula>
    </cfRule>
  </conditionalFormatting>
  <conditionalFormatting sqref="J259">
    <cfRule type="containsErrors" dxfId="1225" priority="3447">
      <formula>ISERROR(J259)</formula>
    </cfRule>
  </conditionalFormatting>
  <conditionalFormatting sqref="H259">
    <cfRule type="containsErrors" dxfId="1224" priority="3446">
      <formula>ISERROR(H259)</formula>
    </cfRule>
  </conditionalFormatting>
  <conditionalFormatting sqref="E261">
    <cfRule type="containsErrors" dxfId="1223" priority="3433">
      <formula>ISERROR(E261)</formula>
    </cfRule>
  </conditionalFormatting>
  <conditionalFormatting sqref="E262">
    <cfRule type="containsErrors" dxfId="1222" priority="3432">
      <formula>ISERROR(E262)</formula>
    </cfRule>
  </conditionalFormatting>
  <conditionalFormatting sqref="I260 K260">
    <cfRule type="containsErrors" dxfId="1221" priority="3431">
      <formula>ISERROR(I260)</formula>
    </cfRule>
  </conditionalFormatting>
  <conditionalFormatting sqref="H260">
    <cfRule type="containsErrors" dxfId="1220" priority="3430">
      <formula>ISERROR(H260)</formula>
    </cfRule>
  </conditionalFormatting>
  <conditionalFormatting sqref="K261">
    <cfRule type="containsErrors" dxfId="1219" priority="3429">
      <formula>ISERROR(K261)</formula>
    </cfRule>
  </conditionalFormatting>
  <conditionalFormatting sqref="H261">
    <cfRule type="containsErrors" dxfId="1218" priority="3428">
      <formula>ISERROR(H261)</formula>
    </cfRule>
  </conditionalFormatting>
  <conditionalFormatting sqref="I261">
    <cfRule type="containsErrors" dxfId="1217" priority="3427">
      <formula>ISERROR(I261)</formula>
    </cfRule>
  </conditionalFormatting>
  <conditionalFormatting sqref="J261">
    <cfRule type="containsErrors" dxfId="1216" priority="3426">
      <formula>ISERROR(J261)</formula>
    </cfRule>
  </conditionalFormatting>
  <conditionalFormatting sqref="I262">
    <cfRule type="containsErrors" dxfId="1215" priority="3425">
      <formula>ISERROR(I262)</formula>
    </cfRule>
  </conditionalFormatting>
  <conditionalFormatting sqref="K262">
    <cfRule type="containsErrors" dxfId="1214" priority="3424">
      <formula>ISERROR(K262)</formula>
    </cfRule>
  </conditionalFormatting>
  <conditionalFormatting sqref="J262">
    <cfRule type="containsErrors" dxfId="1213" priority="3423">
      <formula>ISERROR(J262)</formula>
    </cfRule>
  </conditionalFormatting>
  <conditionalFormatting sqref="H262">
    <cfRule type="containsErrors" dxfId="1212" priority="3422">
      <formula>ISERROR(H262)</formula>
    </cfRule>
  </conditionalFormatting>
  <conditionalFormatting sqref="E264">
    <cfRule type="containsErrors" dxfId="1211" priority="3336">
      <formula>ISERROR(E264)</formula>
    </cfRule>
  </conditionalFormatting>
  <conditionalFormatting sqref="I263 K263">
    <cfRule type="containsErrors" dxfId="1210" priority="3335">
      <formula>ISERROR(I263)</formula>
    </cfRule>
  </conditionalFormatting>
  <conditionalFormatting sqref="H263">
    <cfRule type="containsErrors" dxfId="1209" priority="3334">
      <formula>ISERROR(H263)</formula>
    </cfRule>
  </conditionalFormatting>
  <conditionalFormatting sqref="I264:K264">
    <cfRule type="containsErrors" dxfId="1208" priority="3333">
      <formula>ISERROR(I264)</formula>
    </cfRule>
  </conditionalFormatting>
  <conditionalFormatting sqref="H264">
    <cfRule type="containsErrors" dxfId="1207" priority="3332">
      <formula>ISERROR(H264)</formula>
    </cfRule>
  </conditionalFormatting>
  <conditionalFormatting sqref="H264">
    <cfRule type="containsErrors" dxfId="1206" priority="3331">
      <formula>ISERROR(H264)</formula>
    </cfRule>
  </conditionalFormatting>
  <conditionalFormatting sqref="H290">
    <cfRule type="containsErrors" dxfId="1205" priority="3327">
      <formula>ISERROR(H290)</formula>
    </cfRule>
  </conditionalFormatting>
  <conditionalFormatting sqref="I290">
    <cfRule type="containsErrors" dxfId="1204" priority="3326">
      <formula>ISERROR(I290)</formula>
    </cfRule>
  </conditionalFormatting>
  <conditionalFormatting sqref="H283:M284">
    <cfRule type="containsErrors" dxfId="1203" priority="3265">
      <formula>ISERROR(H283)</formula>
    </cfRule>
  </conditionalFormatting>
  <conditionalFormatting sqref="I287:K287">
    <cfRule type="containsErrors" dxfId="1202" priority="3264">
      <formula>ISERROR(I287)</formula>
    </cfRule>
  </conditionalFormatting>
  <conditionalFormatting sqref="F271">
    <cfRule type="containsErrors" dxfId="1201" priority="3237">
      <formula>ISERROR(F271)</formula>
    </cfRule>
  </conditionalFormatting>
  <conditionalFormatting sqref="G271">
    <cfRule type="containsErrors" dxfId="1200" priority="3236">
      <formula>ISERROR(G271)</formula>
    </cfRule>
  </conditionalFormatting>
  <conditionalFormatting sqref="E271">
    <cfRule type="containsErrors" dxfId="1199" priority="3235">
      <formula>ISERROR(E271)</formula>
    </cfRule>
  </conditionalFormatting>
  <conditionalFormatting sqref="F272">
    <cfRule type="containsErrors" dxfId="1198" priority="3234">
      <formula>ISERROR(F272)</formula>
    </cfRule>
  </conditionalFormatting>
  <conditionalFormatting sqref="G272">
    <cfRule type="containsErrors" dxfId="1197" priority="3233">
      <formula>ISERROR(G272)</formula>
    </cfRule>
  </conditionalFormatting>
  <conditionalFormatting sqref="E272">
    <cfRule type="containsErrors" dxfId="1196" priority="3232">
      <formula>ISERROR(E272)</formula>
    </cfRule>
  </conditionalFormatting>
  <conditionalFormatting sqref="H270">
    <cfRule type="containsErrors" dxfId="1195" priority="3231">
      <formula>ISERROR(H270)</formula>
    </cfRule>
  </conditionalFormatting>
  <conditionalFormatting sqref="I270:M270">
    <cfRule type="containsErrors" dxfId="1194" priority="3230">
      <formula>ISERROR(I270)</formula>
    </cfRule>
  </conditionalFormatting>
  <conditionalFormatting sqref="H271">
    <cfRule type="containsErrors" dxfId="1193" priority="3229">
      <formula>ISERROR(H271)</formula>
    </cfRule>
  </conditionalFormatting>
  <conditionalFormatting sqref="I271:J271 L271:M271">
    <cfRule type="containsErrors" dxfId="1192" priority="3228">
      <formula>ISERROR(I271)</formula>
    </cfRule>
  </conditionalFormatting>
  <conditionalFormatting sqref="K271">
    <cfRule type="containsErrors" dxfId="1191" priority="3227">
      <formula>ISERROR(K271)</formula>
    </cfRule>
  </conditionalFormatting>
  <conditionalFormatting sqref="H272">
    <cfRule type="containsErrors" dxfId="1190" priority="3226">
      <formula>ISERROR(H272)</formula>
    </cfRule>
  </conditionalFormatting>
  <conditionalFormatting sqref="I272:M272">
    <cfRule type="containsErrors" dxfId="1189" priority="3225">
      <formula>ISERROR(I272)</formula>
    </cfRule>
  </conditionalFormatting>
  <conditionalFormatting sqref="F276:G276">
    <cfRule type="containsErrors" dxfId="1188" priority="3224">
      <formula>ISERROR(F276)</formula>
    </cfRule>
  </conditionalFormatting>
  <conditionalFormatting sqref="E276">
    <cfRule type="containsErrors" dxfId="1187" priority="3223">
      <formula>ISERROR(E276)</formula>
    </cfRule>
  </conditionalFormatting>
  <conditionalFormatting sqref="D276">
    <cfRule type="containsErrors" dxfId="1186" priority="3222">
      <formula>ISERROR(D276)</formula>
    </cfRule>
  </conditionalFormatting>
  <conditionalFormatting sqref="J275">
    <cfRule type="containsErrors" dxfId="1185" priority="3221">
      <formula>ISERROR(J275)</formula>
    </cfRule>
  </conditionalFormatting>
  <conditionalFormatting sqref="K275">
    <cfRule type="cellIs" dxfId="1184" priority="3220" operator="equal">
      <formula>0</formula>
    </cfRule>
  </conditionalFormatting>
  <conditionalFormatting sqref="H275">
    <cfRule type="containsErrors" dxfId="1183" priority="3219">
      <formula>ISERROR(H275)</formula>
    </cfRule>
  </conditionalFormatting>
  <conditionalFormatting sqref="L275:M275">
    <cfRule type="containsErrors" dxfId="1182" priority="3218">
      <formula>ISERROR(L275)</formula>
    </cfRule>
  </conditionalFormatting>
  <conditionalFormatting sqref="J276">
    <cfRule type="containsErrors" dxfId="1181" priority="3217">
      <formula>ISERROR(J276)</formula>
    </cfRule>
  </conditionalFormatting>
  <conditionalFormatting sqref="K276">
    <cfRule type="cellIs" dxfId="1180" priority="3216" operator="equal">
      <formula>0</formula>
    </cfRule>
  </conditionalFormatting>
  <conditionalFormatting sqref="H276">
    <cfRule type="containsErrors" dxfId="1179" priority="3215">
      <formula>ISERROR(H276)</formula>
    </cfRule>
  </conditionalFormatting>
  <conditionalFormatting sqref="L276:M276">
    <cfRule type="containsErrors" dxfId="1178" priority="3214">
      <formula>ISERROR(L276)</formula>
    </cfRule>
  </conditionalFormatting>
  <conditionalFormatting sqref="F278:G278">
    <cfRule type="containsErrors" dxfId="1177" priority="3212">
      <formula>ISERROR(F278)</formula>
    </cfRule>
  </conditionalFormatting>
  <conditionalFormatting sqref="D278">
    <cfRule type="containsErrors" dxfId="1176" priority="3211">
      <formula>ISERROR(D278)</formula>
    </cfRule>
  </conditionalFormatting>
  <conditionalFormatting sqref="E278">
    <cfRule type="containsErrors" dxfId="1175" priority="3210">
      <formula>ISERROR(E278)</formula>
    </cfRule>
  </conditionalFormatting>
  <conditionalFormatting sqref="F279:G279">
    <cfRule type="containsErrors" dxfId="1174" priority="3209">
      <formula>ISERROR(F279)</formula>
    </cfRule>
  </conditionalFormatting>
  <conditionalFormatting sqref="D279">
    <cfRule type="containsErrors" dxfId="1173" priority="3208">
      <formula>ISERROR(D279)</formula>
    </cfRule>
  </conditionalFormatting>
  <conditionalFormatting sqref="E279">
    <cfRule type="containsErrors" dxfId="1172" priority="3207">
      <formula>ISERROR(E279)</formula>
    </cfRule>
  </conditionalFormatting>
  <conditionalFormatting sqref="H277:K277">
    <cfRule type="containsErrors" dxfId="1171" priority="3206">
      <formula>ISERROR(H277)</formula>
    </cfRule>
  </conditionalFormatting>
  <conditionalFormatting sqref="L277:M277">
    <cfRule type="containsErrors" dxfId="1170" priority="3205">
      <formula>ISERROR(L277)</formula>
    </cfRule>
  </conditionalFormatting>
  <conditionalFormatting sqref="H278:M278">
    <cfRule type="containsErrors" dxfId="1169" priority="3204">
      <formula>ISERROR(H278)</formula>
    </cfRule>
  </conditionalFormatting>
  <conditionalFormatting sqref="H279">
    <cfRule type="containsErrors" dxfId="1168" priority="3203">
      <formula>ISERROR(H279)</formula>
    </cfRule>
  </conditionalFormatting>
  <conditionalFormatting sqref="I279:K279">
    <cfRule type="containsErrors" dxfId="1167" priority="3202">
      <formula>ISERROR(I279)</formula>
    </cfRule>
  </conditionalFormatting>
  <conditionalFormatting sqref="L279:M279">
    <cfRule type="containsErrors" dxfId="1166" priority="3201">
      <formula>ISERROR(L279)</formula>
    </cfRule>
  </conditionalFormatting>
  <conditionalFormatting sqref="F280:G280">
    <cfRule type="containsErrors" dxfId="1165" priority="3200">
      <formula>ISERROR(F280)</formula>
    </cfRule>
  </conditionalFormatting>
  <conditionalFormatting sqref="D280">
    <cfRule type="containsErrors" dxfId="1164" priority="3199">
      <formula>ISERROR(D280)</formula>
    </cfRule>
  </conditionalFormatting>
  <conditionalFormatting sqref="E280">
    <cfRule type="containsErrors" dxfId="1163" priority="3198">
      <formula>ISERROR(E280)</formula>
    </cfRule>
  </conditionalFormatting>
  <conditionalFormatting sqref="F282:G282">
    <cfRule type="containsErrors" dxfId="1162" priority="3196">
      <formula>ISERROR(F282)</formula>
    </cfRule>
  </conditionalFormatting>
  <conditionalFormatting sqref="D282">
    <cfRule type="containsErrors" dxfId="1161" priority="3195">
      <formula>ISERROR(D282)</formula>
    </cfRule>
  </conditionalFormatting>
  <conditionalFormatting sqref="E282">
    <cfRule type="containsErrors" dxfId="1160" priority="3194">
      <formula>ISERROR(E282)</formula>
    </cfRule>
  </conditionalFormatting>
  <conditionalFormatting sqref="H281:M281">
    <cfRule type="containsErrors" dxfId="1159" priority="3193">
      <formula>ISERROR(H281)</formula>
    </cfRule>
  </conditionalFormatting>
  <conditionalFormatting sqref="H282 J282:M282">
    <cfRule type="containsErrors" dxfId="1158" priority="3192">
      <formula>ISERROR(H282)</formula>
    </cfRule>
  </conditionalFormatting>
  <conditionalFormatting sqref="H282 J282:M282">
    <cfRule type="containsErrors" dxfId="1157" priority="3191">
      <formula>ISERROR(H282)</formula>
    </cfRule>
  </conditionalFormatting>
  <conditionalFormatting sqref="I282">
    <cfRule type="containsErrors" dxfId="1156" priority="3190">
      <formula>ISERROR(I282)</formula>
    </cfRule>
  </conditionalFormatting>
  <conditionalFormatting sqref="H288:K288">
    <cfRule type="containsErrors" dxfId="1155" priority="3189">
      <formula>ISERROR(H288)</formula>
    </cfRule>
  </conditionalFormatting>
  <conditionalFormatting sqref="F268">
    <cfRule type="containsErrors" dxfId="1154" priority="3165">
      <formula>ISERROR(F268)</formula>
    </cfRule>
  </conditionalFormatting>
  <conditionalFormatting sqref="G268">
    <cfRule type="containsErrors" dxfId="1153" priority="3164">
      <formula>ISERROR(G268)</formula>
    </cfRule>
  </conditionalFormatting>
  <conditionalFormatting sqref="E268">
    <cfRule type="containsErrors" dxfId="1152" priority="3163">
      <formula>ISERROR(E268)</formula>
    </cfRule>
  </conditionalFormatting>
  <conditionalFormatting sqref="H269">
    <cfRule type="containsErrors" dxfId="1151" priority="3162">
      <formula>ISERROR(H269)</formula>
    </cfRule>
  </conditionalFormatting>
  <conditionalFormatting sqref="I269">
    <cfRule type="containsErrors" dxfId="1150" priority="3161">
      <formula>ISERROR(I269)</formula>
    </cfRule>
  </conditionalFormatting>
  <conditionalFormatting sqref="H280">
    <cfRule type="containsErrors" dxfId="1149" priority="3160">
      <formula>ISERROR(H280)</formula>
    </cfRule>
  </conditionalFormatting>
  <conditionalFormatting sqref="I280:J280 L280:M280">
    <cfRule type="containsErrors" dxfId="1148" priority="3159">
      <formula>ISERROR(I280)</formula>
    </cfRule>
  </conditionalFormatting>
  <conditionalFormatting sqref="K280">
    <cfRule type="containsErrors" dxfId="1147" priority="3158">
      <formula>ISERROR(K280)</formula>
    </cfRule>
  </conditionalFormatting>
  <conditionalFormatting sqref="F284:G284">
    <cfRule type="containsErrors" dxfId="1146" priority="3157">
      <formula>ISERROR(F284)</formula>
    </cfRule>
  </conditionalFormatting>
  <conditionalFormatting sqref="E284">
    <cfRule type="containsErrors" dxfId="1145" priority="3156">
      <formula>ISERROR(E284)</formula>
    </cfRule>
  </conditionalFormatting>
  <conditionalFormatting sqref="D284">
    <cfRule type="containsErrors" dxfId="1144" priority="3155">
      <formula>ISERROR(D284)</formula>
    </cfRule>
  </conditionalFormatting>
  <conditionalFormatting sqref="H285:M285">
    <cfRule type="containsErrors" dxfId="1143" priority="3151">
      <formula>ISERROR(H285)</formula>
    </cfRule>
  </conditionalFormatting>
  <conditionalFormatting sqref="H286">
    <cfRule type="containsErrors" dxfId="1142" priority="3149">
      <formula>ISERROR(H286)</formula>
    </cfRule>
  </conditionalFormatting>
  <conditionalFormatting sqref="I286">
    <cfRule type="containsErrors" dxfId="1141" priority="3148">
      <formula>ISERROR(I286)</formula>
    </cfRule>
  </conditionalFormatting>
  <conditionalFormatting sqref="H273">
    <cfRule type="containsErrors" dxfId="1140" priority="3147">
      <formula>ISERROR(H273)</formula>
    </cfRule>
  </conditionalFormatting>
  <conditionalFormatting sqref="I273">
    <cfRule type="containsErrors" dxfId="1139" priority="3146">
      <formula>ISERROR(I273)</formula>
    </cfRule>
  </conditionalFormatting>
  <conditionalFormatting sqref="H274">
    <cfRule type="containsErrors" dxfId="1138" priority="3145">
      <formula>ISERROR(H274)</formula>
    </cfRule>
  </conditionalFormatting>
  <conditionalFormatting sqref="I274">
    <cfRule type="containsErrors" dxfId="1137" priority="3144">
      <formula>ISERROR(I274)</formula>
    </cfRule>
  </conditionalFormatting>
  <conditionalFormatting sqref="O255:O256">
    <cfRule type="containsErrors" dxfId="1136" priority="3127">
      <formula>ISERROR(O255)</formula>
    </cfRule>
  </conditionalFormatting>
  <conditionalFormatting sqref="H255:J255">
    <cfRule type="containsErrors" dxfId="1135" priority="3104">
      <formula>ISERROR(H255)</formula>
    </cfRule>
  </conditionalFormatting>
  <conditionalFormatting sqref="H256">
    <cfRule type="containsErrors" dxfId="1134" priority="3103">
      <formula>ISERROR(H256)</formula>
    </cfRule>
  </conditionalFormatting>
  <conditionalFormatting sqref="H256">
    <cfRule type="containsErrors" dxfId="1133" priority="3102">
      <formula>ISERROR(H256)</formula>
    </cfRule>
  </conditionalFormatting>
  <conditionalFormatting sqref="I256">
    <cfRule type="containsErrors" dxfId="1132" priority="3101">
      <formula>ISERROR(I256)</formula>
    </cfRule>
  </conditionalFormatting>
  <conditionalFormatting sqref="E446">
    <cfRule type="containsErrors" dxfId="1131" priority="3086">
      <formula>ISERROR(E446)</formula>
    </cfRule>
  </conditionalFormatting>
  <conditionalFormatting sqref="N446:O446">
    <cfRule type="containsErrors" dxfId="1130" priority="3085">
      <formula>ISERROR(N446)</formula>
    </cfRule>
  </conditionalFormatting>
  <conditionalFormatting sqref="D504:E504 G504">
    <cfRule type="containsErrors" dxfId="1129" priority="3083">
      <formula>ISERROR(D504)</formula>
    </cfRule>
  </conditionalFormatting>
  <conditionalFormatting sqref="F504">
    <cfRule type="containsErrors" dxfId="1128" priority="3082">
      <formula>ISERROR(F504)</formula>
    </cfRule>
  </conditionalFormatting>
  <conditionalFormatting sqref="D506:G506">
    <cfRule type="containsErrors" dxfId="1127" priority="3081">
      <formula>ISERROR(D506)</formula>
    </cfRule>
  </conditionalFormatting>
  <conditionalFormatting sqref="D508:H508">
    <cfRule type="containsErrors" dxfId="1126" priority="3080">
      <formula>ISERROR(D508)</formula>
    </cfRule>
  </conditionalFormatting>
  <conditionalFormatting sqref="D566:D569">
    <cfRule type="containsErrors" dxfId="1125" priority="3079">
      <formula>ISERROR(D566)</formula>
    </cfRule>
  </conditionalFormatting>
  <conditionalFormatting sqref="N566:N569">
    <cfRule type="containsErrors" dxfId="1124" priority="3078">
      <formula>ISERROR(N566)</formula>
    </cfRule>
  </conditionalFormatting>
  <conditionalFormatting sqref="F332:G332">
    <cfRule type="containsErrors" dxfId="1123" priority="3072">
      <formula>ISERROR(F332)</formula>
    </cfRule>
  </conditionalFormatting>
  <conditionalFormatting sqref="E332">
    <cfRule type="containsErrors" dxfId="1122" priority="3071">
      <formula>ISERROR(E332)</formula>
    </cfRule>
  </conditionalFormatting>
  <conditionalFormatting sqref="D332">
    <cfRule type="containsErrors" dxfId="1121" priority="3070">
      <formula>ISERROR(D332)</formula>
    </cfRule>
  </conditionalFormatting>
  <conditionalFormatting sqref="N332">
    <cfRule type="cellIs" dxfId="1120" priority="3069" operator="equal">
      <formula>0</formula>
    </cfRule>
  </conditionalFormatting>
  <conditionalFormatting sqref="F247:G247">
    <cfRule type="containsErrors" dxfId="1119" priority="2897">
      <formula>ISERROR(F247)</formula>
    </cfRule>
  </conditionalFormatting>
  <conditionalFormatting sqref="F336:G336">
    <cfRule type="containsErrors" dxfId="1118" priority="3067">
      <formula>ISERROR(F336)</formula>
    </cfRule>
  </conditionalFormatting>
  <conditionalFormatting sqref="E336">
    <cfRule type="containsErrors" dxfId="1117" priority="3066">
      <formula>ISERROR(E336)</formula>
    </cfRule>
  </conditionalFormatting>
  <conditionalFormatting sqref="D336">
    <cfRule type="containsErrors" dxfId="1116" priority="3065">
      <formula>ISERROR(D336)</formula>
    </cfRule>
  </conditionalFormatting>
  <conditionalFormatting sqref="N336">
    <cfRule type="cellIs" dxfId="1115" priority="3064" operator="equal">
      <formula>0</formula>
    </cfRule>
  </conditionalFormatting>
  <conditionalFormatting sqref="F342:G342">
    <cfRule type="containsErrors" dxfId="1114" priority="3060">
      <formula>ISERROR(F342)</formula>
    </cfRule>
  </conditionalFormatting>
  <conditionalFormatting sqref="E342">
    <cfRule type="containsErrors" dxfId="1113" priority="3059">
      <formula>ISERROR(E342)</formula>
    </cfRule>
  </conditionalFormatting>
  <conditionalFormatting sqref="D342">
    <cfRule type="containsErrors" dxfId="1112" priority="3058">
      <formula>ISERROR(D342)</formula>
    </cfRule>
  </conditionalFormatting>
  <conditionalFormatting sqref="J250">
    <cfRule type="containsErrors" dxfId="1111" priority="2889">
      <formula>ISERROR(J250)</formula>
    </cfRule>
  </conditionalFormatting>
  <conditionalFormatting sqref="N342">
    <cfRule type="containsErrors" dxfId="1110" priority="3057">
      <formula>ISERROR(N342)</formula>
    </cfRule>
  </conditionalFormatting>
  <conditionalFormatting sqref="F344:G344">
    <cfRule type="containsErrors" dxfId="1109" priority="3055">
      <formula>ISERROR(F344)</formula>
    </cfRule>
  </conditionalFormatting>
  <conditionalFormatting sqref="E344">
    <cfRule type="containsErrors" dxfId="1108" priority="3054">
      <formula>ISERROR(E344)</formula>
    </cfRule>
  </conditionalFormatting>
  <conditionalFormatting sqref="D344">
    <cfRule type="containsErrors" dxfId="1107" priority="3053">
      <formula>ISERROR(D344)</formula>
    </cfRule>
  </conditionalFormatting>
  <conditionalFormatting sqref="N344">
    <cfRule type="containsErrors" dxfId="1106" priority="3052">
      <formula>ISERROR(N344)</formula>
    </cfRule>
  </conditionalFormatting>
  <conditionalFormatting sqref="J249">
    <cfRule type="containsErrors" dxfId="1105" priority="2885">
      <formula>ISERROR(J249)</formula>
    </cfRule>
  </conditionalFormatting>
  <conditionalFormatting sqref="F346:G346">
    <cfRule type="containsErrors" dxfId="1104" priority="3050">
      <formula>ISERROR(F346)</formula>
    </cfRule>
  </conditionalFormatting>
  <conditionalFormatting sqref="E346">
    <cfRule type="containsErrors" dxfId="1103" priority="3049">
      <formula>ISERROR(E346)</formula>
    </cfRule>
  </conditionalFormatting>
  <conditionalFormatting sqref="D346">
    <cfRule type="containsErrors" dxfId="1102" priority="3048">
      <formula>ISERROR(D346)</formula>
    </cfRule>
  </conditionalFormatting>
  <conditionalFormatting sqref="N346">
    <cfRule type="containsErrors" dxfId="1101" priority="3047">
      <formula>ISERROR(N346)</formula>
    </cfRule>
  </conditionalFormatting>
  <conditionalFormatting sqref="F348:G348">
    <cfRule type="containsErrors" dxfId="1100" priority="3045">
      <formula>ISERROR(F348)</formula>
    </cfRule>
  </conditionalFormatting>
  <conditionalFormatting sqref="E348">
    <cfRule type="containsErrors" dxfId="1099" priority="3044">
      <formula>ISERROR(E348)</formula>
    </cfRule>
  </conditionalFormatting>
  <conditionalFormatting sqref="D348">
    <cfRule type="containsErrors" dxfId="1098" priority="3043">
      <formula>ISERROR(D348)</formula>
    </cfRule>
  </conditionalFormatting>
  <conditionalFormatting sqref="N348">
    <cfRule type="containsErrors" dxfId="1097" priority="3042">
      <formula>ISERROR(N348)</formula>
    </cfRule>
  </conditionalFormatting>
  <conditionalFormatting sqref="F350:G350">
    <cfRule type="containsErrors" dxfId="1096" priority="3040">
      <formula>ISERROR(F350)</formula>
    </cfRule>
  </conditionalFormatting>
  <conditionalFormatting sqref="E350">
    <cfRule type="containsErrors" dxfId="1095" priority="3039">
      <formula>ISERROR(E350)</formula>
    </cfRule>
  </conditionalFormatting>
  <conditionalFormatting sqref="D350">
    <cfRule type="containsErrors" dxfId="1094" priority="3038">
      <formula>ISERROR(D350)</formula>
    </cfRule>
  </conditionalFormatting>
  <conditionalFormatting sqref="N350">
    <cfRule type="containsErrors" dxfId="1093" priority="3037">
      <formula>ISERROR(N350)</formula>
    </cfRule>
  </conditionalFormatting>
  <conditionalFormatting sqref="H243:I243">
    <cfRule type="containsErrors" dxfId="1092" priority="2874">
      <formula>ISERROR(H243)</formula>
    </cfRule>
  </conditionalFormatting>
  <conditionalFormatting sqref="F352:G352">
    <cfRule type="containsErrors" dxfId="1091" priority="3035">
      <formula>ISERROR(F352)</formula>
    </cfRule>
  </conditionalFormatting>
  <conditionalFormatting sqref="E352">
    <cfRule type="containsErrors" dxfId="1090" priority="3034">
      <formula>ISERROR(E352)</formula>
    </cfRule>
  </conditionalFormatting>
  <conditionalFormatting sqref="D352">
    <cfRule type="containsErrors" dxfId="1089" priority="3033">
      <formula>ISERROR(D352)</formula>
    </cfRule>
  </conditionalFormatting>
  <conditionalFormatting sqref="M351:M352 H351:H352">
    <cfRule type="containsErrors" dxfId="1088" priority="3032">
      <formula>ISERROR(H351)</formula>
    </cfRule>
  </conditionalFormatting>
  <conditionalFormatting sqref="I351:I352">
    <cfRule type="containsErrors" dxfId="1087" priority="3031">
      <formula>ISERROR(I351)</formula>
    </cfRule>
  </conditionalFormatting>
  <conditionalFormatting sqref="J351:J352">
    <cfRule type="containsErrors" dxfId="1086" priority="3030">
      <formula>ISERROR(J351)</formula>
    </cfRule>
  </conditionalFormatting>
  <conditionalFormatting sqref="N352">
    <cfRule type="containsErrors" dxfId="1085" priority="3029">
      <formula>ISERROR(N352)</formula>
    </cfRule>
  </conditionalFormatting>
  <conditionalFormatting sqref="H246">
    <cfRule type="containsErrors" dxfId="1084" priority="2868">
      <formula>ISERROR(H246)</formula>
    </cfRule>
  </conditionalFormatting>
  <conditionalFormatting sqref="M353:M354 H353:H354">
    <cfRule type="containsErrors" dxfId="1083" priority="3027">
      <formula>ISERROR(H353)</formula>
    </cfRule>
  </conditionalFormatting>
  <conditionalFormatting sqref="I353:I354">
    <cfRule type="containsErrors" dxfId="1082" priority="3026">
      <formula>ISERROR(I353)</formula>
    </cfRule>
  </conditionalFormatting>
  <conditionalFormatting sqref="J353:J354">
    <cfRule type="containsErrors" dxfId="1081" priority="3025">
      <formula>ISERROR(J353)</formula>
    </cfRule>
  </conditionalFormatting>
  <conditionalFormatting sqref="N354">
    <cfRule type="containsErrors" dxfId="1080" priority="3024">
      <formula>ISERROR(N354)</formula>
    </cfRule>
  </conditionalFormatting>
  <conditionalFormatting sqref="M355:M356 H355:H356">
    <cfRule type="containsErrors" dxfId="1079" priority="3022">
      <formula>ISERROR(H355)</formula>
    </cfRule>
  </conditionalFormatting>
  <conditionalFormatting sqref="I355:I356">
    <cfRule type="containsErrors" dxfId="1078" priority="3021">
      <formula>ISERROR(I355)</formula>
    </cfRule>
  </conditionalFormatting>
  <conditionalFormatting sqref="J355:J356">
    <cfRule type="containsErrors" dxfId="1077" priority="3020">
      <formula>ISERROR(J355)</formula>
    </cfRule>
  </conditionalFormatting>
  <conditionalFormatting sqref="N356">
    <cfRule type="containsErrors" dxfId="1076" priority="3019">
      <formula>ISERROR(N356)</formula>
    </cfRule>
  </conditionalFormatting>
  <conditionalFormatting sqref="D252:E253 O252 H253">
    <cfRule type="containsErrors" dxfId="1075" priority="2990">
      <formula>ISERROR(D252)</formula>
    </cfRule>
  </conditionalFormatting>
  <conditionalFormatting sqref="N252:N253">
    <cfRule type="cellIs" dxfId="1074" priority="2989" operator="equal">
      <formula>0</formula>
    </cfRule>
  </conditionalFormatting>
  <conditionalFormatting sqref="D251:E251">
    <cfRule type="containsErrors" dxfId="1073" priority="2980">
      <formula>ISERROR(D251)</formula>
    </cfRule>
  </conditionalFormatting>
  <conditionalFormatting sqref="I251">
    <cfRule type="containsErrors" dxfId="1072" priority="2979">
      <formula>ISERROR(I251)</formula>
    </cfRule>
  </conditionalFormatting>
  <conditionalFormatting sqref="O251">
    <cfRule type="containsErrors" dxfId="1071" priority="2978">
      <formula>ISERROR(O251)</formula>
    </cfRule>
  </conditionalFormatting>
  <conditionalFormatting sqref="N251">
    <cfRule type="cellIs" dxfId="1070" priority="2977" operator="equal">
      <formula>0</formula>
    </cfRule>
  </conditionalFormatting>
  <conditionalFormatting sqref="H254">
    <cfRule type="containsErrors" dxfId="1069" priority="2975">
      <formula>ISERROR(H254)</formula>
    </cfRule>
  </conditionalFormatting>
  <conditionalFormatting sqref="N254">
    <cfRule type="cellIs" dxfId="1068" priority="2974" operator="equal">
      <formula>0</formula>
    </cfRule>
  </conditionalFormatting>
  <conditionalFormatting sqref="H252:I252">
    <cfRule type="containsErrors" dxfId="1067" priority="2973">
      <formula>ISERROR(H252)</formula>
    </cfRule>
  </conditionalFormatting>
  <conditionalFormatting sqref="H251">
    <cfRule type="containsErrors" dxfId="1066" priority="2972">
      <formula>ISERROR(H251)</formula>
    </cfRule>
  </conditionalFormatting>
  <conditionalFormatting sqref="H241:I241">
    <cfRule type="containsErrors" dxfId="1065" priority="2900">
      <formula>ISERROR(H241)</formula>
    </cfRule>
  </conditionalFormatting>
  <conditionalFormatting sqref="F246:G246">
    <cfRule type="containsErrors" dxfId="1064" priority="2896">
      <formula>ISERROR(F246)</formula>
    </cfRule>
  </conditionalFormatting>
  <conditionalFormatting sqref="H248:H249">
    <cfRule type="containsErrors" dxfId="1063" priority="2895">
      <formula>ISERROR(H248)</formula>
    </cfRule>
  </conditionalFormatting>
  <conditionalFormatting sqref="H250">
    <cfRule type="containsErrors" dxfId="1062" priority="2894">
      <formula>ISERROR(H250)</formula>
    </cfRule>
  </conditionalFormatting>
  <conditionalFormatting sqref="I249">
    <cfRule type="containsErrors" dxfId="1061" priority="2892">
      <formula>ISERROR(I249)</formula>
    </cfRule>
  </conditionalFormatting>
  <conditionalFormatting sqref="I250">
    <cfRule type="containsErrors" dxfId="1060" priority="2891">
      <formula>ISERROR(I250)</formula>
    </cfRule>
  </conditionalFormatting>
  <conditionalFormatting sqref="K249">
    <cfRule type="containsErrors" dxfId="1059" priority="2880">
      <formula>ISERROR(K249)</formula>
    </cfRule>
  </conditionalFormatting>
  <conditionalFormatting sqref="K250">
    <cfRule type="containsErrors" dxfId="1058" priority="2879">
      <formula>ISERROR(K250)</formula>
    </cfRule>
  </conditionalFormatting>
  <conditionalFormatting sqref="I248">
    <cfRule type="containsErrors" dxfId="1057" priority="2875">
      <formula>ISERROR(I248)</formula>
    </cfRule>
  </conditionalFormatting>
  <conditionalFormatting sqref="G249">
    <cfRule type="containsErrors" dxfId="1056" priority="2873">
      <formula>ISERROR(G249)</formula>
    </cfRule>
  </conditionalFormatting>
  <conditionalFormatting sqref="G250">
    <cfRule type="containsErrors" dxfId="1055" priority="2871">
      <formula>ISERROR(G250)</formula>
    </cfRule>
  </conditionalFormatting>
  <conditionalFormatting sqref="H244">
    <cfRule type="containsErrors" dxfId="1054" priority="2870">
      <formula>ISERROR(H244)</formula>
    </cfRule>
  </conditionalFormatting>
  <conditionalFormatting sqref="H247">
    <cfRule type="containsErrors" dxfId="1053" priority="2867">
      <formula>ISERROR(H247)</formula>
    </cfRule>
  </conditionalFormatting>
  <conditionalFormatting sqref="H245">
    <cfRule type="containsErrors" dxfId="1052" priority="2866">
      <formula>ISERROR(H245)</formula>
    </cfRule>
  </conditionalFormatting>
  <conditionalFormatting sqref="H242:I242">
    <cfRule type="containsErrors" dxfId="1051" priority="2861">
      <formula>ISERROR(H242)</formula>
    </cfRule>
  </conditionalFormatting>
  <conditionalFormatting sqref="E249:E250">
    <cfRule type="containsErrors" dxfId="1050" priority="2841">
      <formula>ISERROR(E249)</formula>
    </cfRule>
  </conditionalFormatting>
  <conditionalFormatting sqref="O250">
    <cfRule type="containsErrors" dxfId="1049" priority="2836">
      <formula>ISERROR(O250)</formula>
    </cfRule>
  </conditionalFormatting>
  <conditionalFormatting sqref="W164:W189 W228:W457 W459:W585 W2:W52 W107:W109 W56:W105">
    <cfRule type="expression" dxfId="1048" priority="2772">
      <formula>$AC2=1</formula>
    </cfRule>
    <cfRule type="expression" dxfId="1047" priority="2773">
      <formula>$AC2=5</formula>
    </cfRule>
    <cfRule type="expression" dxfId="1046" priority="2774">
      <formula>$AC2=4</formula>
    </cfRule>
    <cfRule type="expression" dxfId="1045" priority="2775" stopIfTrue="1">
      <formula>$AC2=3</formula>
    </cfRule>
    <cfRule type="expression" dxfId="1044" priority="2776">
      <formula>$AC2=2</formula>
    </cfRule>
  </conditionalFormatting>
  <conditionalFormatting sqref="V228:V457 V56:V76 V459:V585">
    <cfRule type="expression" dxfId="1043" priority="2780" stopIfTrue="1">
      <formula>V56="CON AVANCE"</formula>
    </cfRule>
  </conditionalFormatting>
  <conditionalFormatting sqref="V228:V457 V56:V76 V459:V585">
    <cfRule type="expression" dxfId="1042" priority="2779" stopIfTrue="1">
      <formula>V56="CUMPLIDA"</formula>
    </cfRule>
    <cfRule type="expression" dxfId="1041" priority="2782" stopIfTrue="1">
      <formula>V56="PRÓXIMA A VENCER"</formula>
    </cfRule>
    <cfRule type="expression" dxfId="1040" priority="2783" stopIfTrue="1">
      <formula>V56="VENCIDA"</formula>
    </cfRule>
  </conditionalFormatting>
  <conditionalFormatting sqref="V228:V457 V56:V76 V459:V585">
    <cfRule type="expression" dxfId="1039" priority="2781">
      <formula>V56="EN TERMINO"</formula>
    </cfRule>
  </conditionalFormatting>
  <conditionalFormatting sqref="N584 X584 C584:D584">
    <cfRule type="containsErrors" dxfId="1038" priority="2742">
      <formula>ISERROR(C584)</formula>
    </cfRule>
  </conditionalFormatting>
  <conditionalFormatting sqref="A586:A1048576 A1">
    <cfRule type="duplicateValues" dxfId="1037" priority="2685"/>
    <cfRule type="duplicateValues" dxfId="1036" priority="2708"/>
  </conditionalFormatting>
  <conditionalFormatting sqref="Q458:T458 V458:X458">
    <cfRule type="containsErrors" dxfId="1035" priority="2696">
      <formula>ISERROR(Q458)</formula>
    </cfRule>
  </conditionalFormatting>
  <conditionalFormatting sqref="W458">
    <cfRule type="expression" dxfId="1034" priority="2686">
      <formula>$AC458=1</formula>
    </cfRule>
    <cfRule type="expression" dxfId="1033" priority="2687">
      <formula>$AC458=5</formula>
    </cfRule>
    <cfRule type="expression" dxfId="1032" priority="2688">
      <formula>$AC458=4</formula>
    </cfRule>
    <cfRule type="expression" dxfId="1031" priority="2689" stopIfTrue="1">
      <formula>$AC458=3</formula>
    </cfRule>
    <cfRule type="expression" dxfId="1030" priority="2690">
      <formula>$AC458=2</formula>
    </cfRule>
  </conditionalFormatting>
  <conditionalFormatting sqref="V458">
    <cfRule type="expression" dxfId="1029" priority="2692" stopIfTrue="1">
      <formula>V458="CON AVANCE"</formula>
    </cfRule>
  </conditionalFormatting>
  <conditionalFormatting sqref="V458">
    <cfRule type="expression" dxfId="1028" priority="2691" stopIfTrue="1">
      <formula>V458="CUMPLIDA"</formula>
    </cfRule>
    <cfRule type="expression" dxfId="1027" priority="2694" stopIfTrue="1">
      <formula>V458="PRÓXIMA A VENCER"</formula>
    </cfRule>
    <cfRule type="expression" dxfId="1026" priority="2695" stopIfTrue="1">
      <formula>V458="VENCIDA"</formula>
    </cfRule>
  </conditionalFormatting>
  <conditionalFormatting sqref="V458">
    <cfRule type="expression" dxfId="1025" priority="2693">
      <formula>V458="EN TERMINO"</formula>
    </cfRule>
  </conditionalFormatting>
  <conditionalFormatting sqref="D239">
    <cfRule type="containsErrors" dxfId="1024" priority="2682">
      <formula>ISERROR(D239)</formula>
    </cfRule>
  </conditionalFormatting>
  <conditionalFormatting sqref="H239:I239">
    <cfRule type="containsErrors" dxfId="1023" priority="2681">
      <formula>ISERROR(H239)</formula>
    </cfRule>
  </conditionalFormatting>
  <conditionalFormatting sqref="H240">
    <cfRule type="containsErrors" dxfId="1022" priority="2680">
      <formula>ISERROR(H240)</formula>
    </cfRule>
  </conditionalFormatting>
  <conditionalFormatting sqref="I240">
    <cfRule type="containsErrors" dxfId="1021" priority="2679">
      <formula>ISERROR(I240)</formula>
    </cfRule>
  </conditionalFormatting>
  <conditionalFormatting sqref="D240">
    <cfRule type="containsErrors" dxfId="1020" priority="2678">
      <formula>ISERROR(D240)</formula>
    </cfRule>
  </conditionalFormatting>
  <conditionalFormatting sqref="N240">
    <cfRule type="cellIs" dxfId="1019" priority="2677" operator="equal">
      <formula>0</formula>
    </cfRule>
  </conditionalFormatting>
  <conditionalFormatting sqref="N239">
    <cfRule type="cellIs" dxfId="1018" priority="2676" operator="equal">
      <formula>0</formula>
    </cfRule>
  </conditionalFormatting>
  <conditionalFormatting sqref="X239">
    <cfRule type="containsErrors" dxfId="1017" priority="2667">
      <formula>ISERROR(X239)</formula>
    </cfRule>
  </conditionalFormatting>
  <conditionalFormatting sqref="X240">
    <cfRule type="containsErrors" dxfId="1016" priority="2654">
      <formula>ISERROR(X240)</formula>
    </cfRule>
  </conditionalFormatting>
  <conditionalFormatting sqref="N228:N238">
    <cfRule type="cellIs" dxfId="1015" priority="2632" operator="equal">
      <formula>0</formula>
    </cfRule>
  </conditionalFormatting>
  <conditionalFormatting sqref="D211:D212 D214:D218">
    <cfRule type="containsErrors" dxfId="1014" priority="2598">
      <formula>ISERROR(D211)</formula>
    </cfRule>
  </conditionalFormatting>
  <conditionalFormatting sqref="D226:E227">
    <cfRule type="containsErrors" dxfId="1013" priority="2597">
      <formula>ISERROR(D226)</formula>
    </cfRule>
  </conditionalFormatting>
  <conditionalFormatting sqref="D219:E219 D221:E221 D223:E223">
    <cfRule type="containsErrors" dxfId="1012" priority="2596">
      <formula>ISERROR(D219)</formula>
    </cfRule>
  </conditionalFormatting>
  <conditionalFormatting sqref="H219:I219">
    <cfRule type="containsErrors" dxfId="1011" priority="2595">
      <formula>ISERROR(H219)</formula>
    </cfRule>
  </conditionalFormatting>
  <conditionalFormatting sqref="D220:E220">
    <cfRule type="containsErrors" dxfId="1010" priority="2593">
      <formula>ISERROR(D220)</formula>
    </cfRule>
  </conditionalFormatting>
  <conditionalFormatting sqref="D222:E222">
    <cfRule type="containsErrors" dxfId="1009" priority="2592">
      <formula>ISERROR(D222)</formula>
    </cfRule>
  </conditionalFormatting>
  <conditionalFormatting sqref="D224:E224">
    <cfRule type="containsErrors" dxfId="1008" priority="2591">
      <formula>ISERROR(D224)</formula>
    </cfRule>
  </conditionalFormatting>
  <conditionalFormatting sqref="D225:E225">
    <cfRule type="containsErrors" dxfId="1007" priority="2590">
      <formula>ISERROR(D225)</formula>
    </cfRule>
  </conditionalFormatting>
  <conditionalFormatting sqref="E211:G212 E214:G218">
    <cfRule type="containsErrors" dxfId="1006" priority="2589">
      <formula>ISERROR(E211)</formula>
    </cfRule>
  </conditionalFormatting>
  <conditionalFormatting sqref="N219">
    <cfRule type="cellIs" dxfId="1005" priority="2587" operator="equal">
      <formula>0</formula>
    </cfRule>
  </conditionalFormatting>
  <conditionalFormatting sqref="N211">
    <cfRule type="cellIs" dxfId="1004" priority="2586" operator="equal">
      <formula>0</formula>
    </cfRule>
  </conditionalFormatting>
  <conditionalFormatting sqref="H211">
    <cfRule type="containsErrors" dxfId="1003" priority="2585">
      <formula>ISERROR(H211)</formula>
    </cfRule>
  </conditionalFormatting>
  <conditionalFormatting sqref="J213">
    <cfRule type="containsErrors" dxfId="1002" priority="2521">
      <formula>ISERROR(J213)</formula>
    </cfRule>
  </conditionalFormatting>
  <conditionalFormatting sqref="N212">
    <cfRule type="cellIs" dxfId="1001" priority="2583" operator="equal">
      <formula>0</formula>
    </cfRule>
  </conditionalFormatting>
  <conditionalFormatting sqref="H212">
    <cfRule type="containsErrors" dxfId="1000" priority="2582">
      <formula>ISERROR(H212)</formula>
    </cfRule>
  </conditionalFormatting>
  <conditionalFormatting sqref="H213">
    <cfRule type="containsErrors" dxfId="999" priority="2519">
      <formula>ISERROR(H213)</formula>
    </cfRule>
  </conditionalFormatting>
  <conditionalFormatting sqref="N214">
    <cfRule type="cellIs" dxfId="998" priority="2580" operator="equal">
      <formula>0</formula>
    </cfRule>
  </conditionalFormatting>
  <conditionalFormatting sqref="H214">
    <cfRule type="containsErrors" dxfId="997" priority="2579">
      <formula>ISERROR(H214)</formula>
    </cfRule>
  </conditionalFormatting>
  <conditionalFormatting sqref="N215">
    <cfRule type="cellIs" dxfId="996" priority="2577" operator="equal">
      <formula>0</formula>
    </cfRule>
  </conditionalFormatting>
  <conditionalFormatting sqref="H215">
    <cfRule type="containsErrors" dxfId="995" priority="2576">
      <formula>ISERROR(H215)</formula>
    </cfRule>
  </conditionalFormatting>
  <conditionalFormatting sqref="N216">
    <cfRule type="cellIs" dxfId="994" priority="2574" operator="equal">
      <formula>0</formula>
    </cfRule>
  </conditionalFormatting>
  <conditionalFormatting sqref="H216">
    <cfRule type="containsErrors" dxfId="993" priority="2573">
      <formula>ISERROR(H216)</formula>
    </cfRule>
  </conditionalFormatting>
  <conditionalFormatting sqref="N217">
    <cfRule type="cellIs" dxfId="992" priority="2571" operator="equal">
      <formula>0</formula>
    </cfRule>
  </conditionalFormatting>
  <conditionalFormatting sqref="H217">
    <cfRule type="containsErrors" dxfId="991" priority="2570">
      <formula>ISERROR(H217)</formula>
    </cfRule>
  </conditionalFormatting>
  <conditionalFormatting sqref="N218">
    <cfRule type="cellIs" dxfId="990" priority="2568" operator="equal">
      <formula>0</formula>
    </cfRule>
  </conditionalFormatting>
  <conditionalFormatting sqref="H218">
    <cfRule type="containsErrors" dxfId="989" priority="2567">
      <formula>ISERROR(H218)</formula>
    </cfRule>
  </conditionalFormatting>
  <conditionalFormatting sqref="H220:I220">
    <cfRule type="containsErrors" dxfId="988" priority="2566">
      <formula>ISERROR(H220)</formula>
    </cfRule>
  </conditionalFormatting>
  <conditionalFormatting sqref="N220">
    <cfRule type="cellIs" dxfId="987" priority="2564" operator="equal">
      <formula>0</formula>
    </cfRule>
  </conditionalFormatting>
  <conditionalFormatting sqref="H221:I221">
    <cfRule type="containsErrors" dxfId="986" priority="2563">
      <formula>ISERROR(H221)</formula>
    </cfRule>
  </conditionalFormatting>
  <conditionalFormatting sqref="N221">
    <cfRule type="cellIs" dxfId="985" priority="2561" operator="equal">
      <formula>0</formula>
    </cfRule>
  </conditionalFormatting>
  <conditionalFormatting sqref="H223:I223">
    <cfRule type="containsErrors" dxfId="984" priority="2560">
      <formula>ISERROR(H223)</formula>
    </cfRule>
  </conditionalFormatting>
  <conditionalFormatting sqref="N223">
    <cfRule type="cellIs" dxfId="983" priority="2558" operator="equal">
      <formula>0</formula>
    </cfRule>
  </conditionalFormatting>
  <conditionalFormatting sqref="H224:I224">
    <cfRule type="containsErrors" dxfId="982" priority="2557">
      <formula>ISERROR(H224)</formula>
    </cfRule>
  </conditionalFormatting>
  <conditionalFormatting sqref="N224">
    <cfRule type="cellIs" dxfId="981" priority="2555" operator="equal">
      <formula>0</formula>
    </cfRule>
  </conditionalFormatting>
  <conditionalFormatting sqref="N225">
    <cfRule type="cellIs" dxfId="980" priority="2553" operator="equal">
      <formula>0</formula>
    </cfRule>
  </conditionalFormatting>
  <conditionalFormatting sqref="H225">
    <cfRule type="containsErrors" dxfId="979" priority="2552">
      <formula>ISERROR(H225)</formula>
    </cfRule>
  </conditionalFormatting>
  <conditionalFormatting sqref="N226">
    <cfRule type="cellIs" dxfId="978" priority="2550" operator="equal">
      <formula>0</formula>
    </cfRule>
  </conditionalFormatting>
  <conditionalFormatting sqref="H226">
    <cfRule type="containsErrors" dxfId="977" priority="2549">
      <formula>ISERROR(H226)</formula>
    </cfRule>
  </conditionalFormatting>
  <conditionalFormatting sqref="H227:I227">
    <cfRule type="containsErrors" dxfId="976" priority="2548">
      <formula>ISERROR(H227)</formula>
    </cfRule>
  </conditionalFormatting>
  <conditionalFormatting sqref="N227">
    <cfRule type="cellIs" dxfId="975" priority="2546" operator="equal">
      <formula>0</formula>
    </cfRule>
  </conditionalFormatting>
  <conditionalFormatting sqref="H222:I222">
    <cfRule type="containsErrors" dxfId="974" priority="2545">
      <formula>ISERROR(H222)</formula>
    </cfRule>
  </conditionalFormatting>
  <conditionalFormatting sqref="N222">
    <cfRule type="cellIs" dxfId="973" priority="2543" operator="equal">
      <formula>0</formula>
    </cfRule>
  </conditionalFormatting>
  <conditionalFormatting sqref="D213:G213">
    <cfRule type="containsErrors" dxfId="972" priority="2542">
      <formula>ISERROR(D213)</formula>
    </cfRule>
  </conditionalFormatting>
  <conditionalFormatting sqref="K213">
    <cfRule type="containsErrors" dxfId="971" priority="2541">
      <formula>ISERROR(K213)</formula>
    </cfRule>
  </conditionalFormatting>
  <conditionalFormatting sqref="O213">
    <cfRule type="containsErrors" dxfId="970" priority="2539">
      <formula>ISERROR(O213)</formula>
    </cfRule>
  </conditionalFormatting>
  <conditionalFormatting sqref="Q211:T227 V211:X227">
    <cfRule type="containsErrors" dxfId="969" priority="2537">
      <formula>ISERROR(Q211)</formula>
    </cfRule>
  </conditionalFormatting>
  <conditionalFormatting sqref="W211:W227">
    <cfRule type="expression" dxfId="968" priority="2527">
      <formula>$AC211=1</formula>
    </cfRule>
    <cfRule type="expression" dxfId="967" priority="2528">
      <formula>$AC211=5</formula>
    </cfRule>
    <cfRule type="expression" dxfId="966" priority="2529">
      <formula>$AC211=4</formula>
    </cfRule>
    <cfRule type="expression" dxfId="965" priority="2530" stopIfTrue="1">
      <formula>$AC211=3</formula>
    </cfRule>
    <cfRule type="expression" dxfId="964" priority="2531">
      <formula>$AC211=2</formula>
    </cfRule>
  </conditionalFormatting>
  <conditionalFormatting sqref="V211:V227">
    <cfRule type="expression" dxfId="963" priority="2533" stopIfTrue="1">
      <formula>V211="CON AVANCE"</formula>
    </cfRule>
  </conditionalFormatting>
  <conditionalFormatting sqref="V211:V227">
    <cfRule type="expression" dxfId="962" priority="2532" stopIfTrue="1">
      <formula>V211="CUMPLIDA"</formula>
    </cfRule>
    <cfRule type="expression" dxfId="961" priority="2535" stopIfTrue="1">
      <formula>V211="PRÓXIMA A VENCER"</formula>
    </cfRule>
    <cfRule type="expression" dxfId="960" priority="2536" stopIfTrue="1">
      <formula>V211="VENCIDA"</formula>
    </cfRule>
  </conditionalFormatting>
  <conditionalFormatting sqref="V211:V227">
    <cfRule type="expression" dxfId="959" priority="2534">
      <formula>V211="EN TERMINO"</formula>
    </cfRule>
  </conditionalFormatting>
  <conditionalFormatting sqref="N213">
    <cfRule type="cellIs" dxfId="958" priority="2522" operator="equal">
      <formula>0</formula>
    </cfRule>
  </conditionalFormatting>
  <conditionalFormatting sqref="I213">
    <cfRule type="containsErrors" dxfId="957" priority="2520">
      <formula>ISERROR(I213)</formula>
    </cfRule>
  </conditionalFormatting>
  <conditionalFormatting sqref="D191:D198">
    <cfRule type="containsErrors" dxfId="956" priority="2292">
      <formula>ISERROR(D191)</formula>
    </cfRule>
  </conditionalFormatting>
  <conditionalFormatting sqref="D206">
    <cfRule type="containsErrors" dxfId="955" priority="2291">
      <formula>ISERROR(D206)</formula>
    </cfRule>
  </conditionalFormatting>
  <conditionalFormatting sqref="D199">
    <cfRule type="containsErrors" dxfId="954" priority="2290">
      <formula>ISERROR(D199)</formula>
    </cfRule>
  </conditionalFormatting>
  <conditionalFormatting sqref="D200">
    <cfRule type="containsErrors" dxfId="953" priority="2289">
      <formula>ISERROR(D200)</formula>
    </cfRule>
  </conditionalFormatting>
  <conditionalFormatting sqref="D201">
    <cfRule type="containsErrors" dxfId="952" priority="2288">
      <formula>ISERROR(D201)</formula>
    </cfRule>
  </conditionalFormatting>
  <conditionalFormatting sqref="D202">
    <cfRule type="containsErrors" dxfId="951" priority="2287">
      <formula>ISERROR(D202)</formula>
    </cfRule>
  </conditionalFormatting>
  <conditionalFormatting sqref="D203">
    <cfRule type="containsErrors" dxfId="950" priority="2286">
      <formula>ISERROR(D203)</formula>
    </cfRule>
  </conditionalFormatting>
  <conditionalFormatting sqref="D204">
    <cfRule type="containsErrors" dxfId="949" priority="2285">
      <formula>ISERROR(D204)</formula>
    </cfRule>
  </conditionalFormatting>
  <conditionalFormatting sqref="D205">
    <cfRule type="containsErrors" dxfId="948" priority="2284">
      <formula>ISERROR(D205)</formula>
    </cfRule>
  </conditionalFormatting>
  <conditionalFormatting sqref="D207">
    <cfRule type="containsErrors" dxfId="947" priority="2283">
      <formula>ISERROR(D207)</formula>
    </cfRule>
  </conditionalFormatting>
  <conditionalFormatting sqref="D210">
    <cfRule type="containsErrors" dxfId="946" priority="2282">
      <formula>ISERROR(D210)</formula>
    </cfRule>
  </conditionalFormatting>
  <conditionalFormatting sqref="F191:G198">
    <cfRule type="containsErrors" dxfId="945" priority="2281">
      <formula>ISERROR(F191)</formula>
    </cfRule>
  </conditionalFormatting>
  <conditionalFormatting sqref="N191">
    <cfRule type="cellIs" dxfId="944" priority="2280" operator="equal">
      <formula>0</formula>
    </cfRule>
  </conditionalFormatting>
  <conditionalFormatting sqref="N192:N210">
    <cfRule type="cellIs" dxfId="943" priority="2279" operator="equal">
      <formula>0</formula>
    </cfRule>
  </conditionalFormatting>
  <conditionalFormatting sqref="Q191:T210 V191:X210">
    <cfRule type="containsErrors" dxfId="942" priority="2277">
      <formula>ISERROR(Q191)</formula>
    </cfRule>
  </conditionalFormatting>
  <conditionalFormatting sqref="W191:W210">
    <cfRule type="expression" dxfId="941" priority="2267">
      <formula>$AC191=1</formula>
    </cfRule>
    <cfRule type="expression" dxfId="940" priority="2268">
      <formula>$AC191=5</formula>
    </cfRule>
    <cfRule type="expression" dxfId="939" priority="2269">
      <formula>$AC191=4</formula>
    </cfRule>
    <cfRule type="expression" dxfId="938" priority="2270" stopIfTrue="1">
      <formula>$AC191=3</formula>
    </cfRule>
    <cfRule type="expression" dxfId="937" priority="2271">
      <formula>$AC191=2</formula>
    </cfRule>
  </conditionalFormatting>
  <conditionalFormatting sqref="V191:V210">
    <cfRule type="expression" dxfId="936" priority="2273" stopIfTrue="1">
      <formula>V191="CON AVANCE"</formula>
    </cfRule>
  </conditionalFormatting>
  <conditionalFormatting sqref="V191:V210">
    <cfRule type="expression" dxfId="935" priority="2272" stopIfTrue="1">
      <formula>V191="CUMPLIDA"</formula>
    </cfRule>
    <cfRule type="expression" dxfId="934" priority="2275" stopIfTrue="1">
      <formula>V191="PRÓXIMA A VENCER"</formula>
    </cfRule>
    <cfRule type="expression" dxfId="933" priority="2276" stopIfTrue="1">
      <formula>V191="VENCIDA"</formula>
    </cfRule>
  </conditionalFormatting>
  <conditionalFormatting sqref="V191:V210">
    <cfRule type="expression" dxfId="932" priority="2274">
      <formula>V191="EN TERMINO"</formula>
    </cfRule>
  </conditionalFormatting>
  <conditionalFormatting sqref="X229:X238">
    <cfRule type="containsErrors" dxfId="931" priority="2265">
      <formula>ISERROR(X229)</formula>
    </cfRule>
  </conditionalFormatting>
  <conditionalFormatting sqref="U458">
    <cfRule type="containsErrors" dxfId="930" priority="1862">
      <formula>ISERROR(U458)</formula>
    </cfRule>
  </conditionalFormatting>
  <conditionalFormatting sqref="U211:U227">
    <cfRule type="containsErrors" dxfId="929" priority="1861">
      <formula>ISERROR(U211)</formula>
    </cfRule>
  </conditionalFormatting>
  <conditionalFormatting sqref="U191:U210">
    <cfRule type="containsErrors" dxfId="928" priority="1860">
      <formula>ISERROR(U191)</formula>
    </cfRule>
  </conditionalFormatting>
  <conditionalFormatting sqref="D190:E190">
    <cfRule type="containsErrors" dxfId="927" priority="1859">
      <formula>ISERROR(D190)</formula>
    </cfRule>
  </conditionalFormatting>
  <conditionalFormatting sqref="Q190:T190 V190:X190">
    <cfRule type="containsErrors" dxfId="926" priority="1858">
      <formula>ISERROR(Q190)</formula>
    </cfRule>
  </conditionalFormatting>
  <conditionalFormatting sqref="W190">
    <cfRule type="expression" dxfId="925" priority="1848">
      <formula>$AC190=1</formula>
    </cfRule>
    <cfRule type="expression" dxfId="924" priority="1849">
      <formula>$AC190=5</formula>
    </cfRule>
    <cfRule type="expression" dxfId="923" priority="1850">
      <formula>$AC190=4</formula>
    </cfRule>
    <cfRule type="expression" dxfId="922" priority="1851" stopIfTrue="1">
      <formula>$AC190=3</formula>
    </cfRule>
    <cfRule type="expression" dxfId="921" priority="1852">
      <formula>$AC190=2</formula>
    </cfRule>
  </conditionalFormatting>
  <conditionalFormatting sqref="V190">
    <cfRule type="expression" dxfId="920" priority="1854" stopIfTrue="1">
      <formula>V190="CON AVANCE"</formula>
    </cfRule>
  </conditionalFormatting>
  <conditionalFormatting sqref="V190">
    <cfRule type="expression" dxfId="919" priority="1853" stopIfTrue="1">
      <formula>V190="CUMPLIDA"</formula>
    </cfRule>
    <cfRule type="expression" dxfId="918" priority="1856" stopIfTrue="1">
      <formula>V190="PRÓXIMA A VENCER"</formula>
    </cfRule>
    <cfRule type="expression" dxfId="917" priority="1857" stopIfTrue="1">
      <formula>V190="VENCIDA"</formula>
    </cfRule>
  </conditionalFormatting>
  <conditionalFormatting sqref="V190">
    <cfRule type="expression" dxfId="916" priority="1855">
      <formula>V190="EN TERMINO"</formula>
    </cfRule>
  </conditionalFormatting>
  <conditionalFormatting sqref="U190">
    <cfRule type="containsErrors" dxfId="915" priority="1846">
      <formula>ISERROR(U190)</formula>
    </cfRule>
  </conditionalFormatting>
  <conditionalFormatting sqref="N190">
    <cfRule type="cellIs" dxfId="914" priority="1845" operator="equal">
      <formula>0</formula>
    </cfRule>
  </conditionalFormatting>
  <conditionalFormatting sqref="N164:N189">
    <cfRule type="cellIs" dxfId="913" priority="1768" operator="equal">
      <formula>0</formula>
    </cfRule>
  </conditionalFormatting>
  <conditionalFormatting sqref="Q164:T189">
    <cfRule type="containsErrors" dxfId="912" priority="1765">
      <formula>ISERROR(Q164)</formula>
    </cfRule>
  </conditionalFormatting>
  <conditionalFormatting sqref="V164:W189">
    <cfRule type="containsErrors" dxfId="911" priority="1764">
      <formula>ISERROR(V164)</formula>
    </cfRule>
  </conditionalFormatting>
  <conditionalFormatting sqref="V164:V189">
    <cfRule type="expression" dxfId="910" priority="1760" stopIfTrue="1">
      <formula>V164="CON AVANCE"</formula>
    </cfRule>
  </conditionalFormatting>
  <conditionalFormatting sqref="V164:V189">
    <cfRule type="expression" dxfId="909" priority="1759" stopIfTrue="1">
      <formula>V164="CUMPLIDA"</formula>
    </cfRule>
    <cfRule type="expression" dxfId="908" priority="1762" stopIfTrue="1">
      <formula>V164="PRÓXIMA A VENCER"</formula>
    </cfRule>
    <cfRule type="expression" dxfId="907" priority="1763" stopIfTrue="1">
      <formula>V164="VENCIDA"</formula>
    </cfRule>
  </conditionalFormatting>
  <conditionalFormatting sqref="V164:V189">
    <cfRule type="expression" dxfId="906" priority="1761">
      <formula>V164="EN TERMINO"</formula>
    </cfRule>
  </conditionalFormatting>
  <conditionalFormatting sqref="I166 I177 I179">
    <cfRule type="containsErrors" dxfId="905" priority="1753">
      <formula>ISERROR(I166)</formula>
    </cfRule>
  </conditionalFormatting>
  <conditionalFormatting sqref="F180:G182">
    <cfRule type="containsErrors" dxfId="904" priority="1752">
      <formula>ISERROR(F180)</formula>
    </cfRule>
  </conditionalFormatting>
  <conditionalFormatting sqref="F179:G179">
    <cfRule type="containsErrors" dxfId="903" priority="1751">
      <formula>ISERROR(F179)</formula>
    </cfRule>
  </conditionalFormatting>
  <conditionalFormatting sqref="F184:G184 G185:G186">
    <cfRule type="containsErrors" dxfId="902" priority="1750">
      <formula>ISERROR(F184)</formula>
    </cfRule>
  </conditionalFormatting>
  <conditionalFormatting sqref="F183:G183">
    <cfRule type="containsErrors" dxfId="901" priority="1749">
      <formula>ISERROR(F183)</formula>
    </cfRule>
  </conditionalFormatting>
  <conditionalFormatting sqref="I187">
    <cfRule type="containsErrors" dxfId="900" priority="1748">
      <formula>ISERROR(I187)</formula>
    </cfRule>
  </conditionalFormatting>
  <conditionalFormatting sqref="I188">
    <cfRule type="containsErrors" dxfId="899" priority="1747">
      <formula>ISERROR(I188)</formula>
    </cfRule>
  </conditionalFormatting>
  <conditionalFormatting sqref="I189">
    <cfRule type="containsErrors" dxfId="898" priority="1746">
      <formula>ISERROR(I189)</formula>
    </cfRule>
  </conditionalFormatting>
  <conditionalFormatting sqref="J188">
    <cfRule type="containsErrors" dxfId="897" priority="1743">
      <formula>ISERROR(J188)</formula>
    </cfRule>
  </conditionalFormatting>
  <conditionalFormatting sqref="J185">
    <cfRule type="containsErrors" dxfId="896" priority="1741">
      <formula>ISERROR(J185)</formula>
    </cfRule>
  </conditionalFormatting>
  <conditionalFormatting sqref="J177">
    <cfRule type="containsErrors" dxfId="895" priority="1744">
      <formula>ISERROR(J177)</formula>
    </cfRule>
  </conditionalFormatting>
  <conditionalFormatting sqref="J187">
    <cfRule type="containsErrors" dxfId="894" priority="1740">
      <formula>ISERROR(J187)</formula>
    </cfRule>
  </conditionalFormatting>
  <conditionalFormatting sqref="J179">
    <cfRule type="containsErrors" dxfId="893" priority="1742">
      <formula>ISERROR(J179)</formula>
    </cfRule>
  </conditionalFormatting>
  <conditionalFormatting sqref="J189">
    <cfRule type="containsErrors" dxfId="892" priority="1739">
      <formula>ISERROR(J189)</formula>
    </cfRule>
  </conditionalFormatting>
  <conditionalFormatting sqref="K189">
    <cfRule type="containsErrors" dxfId="891" priority="1732">
      <formula>ISERROR(K189)</formula>
    </cfRule>
  </conditionalFormatting>
  <conditionalFormatting sqref="K177">
    <cfRule type="containsErrors" dxfId="890" priority="1737">
      <formula>ISERROR(K177)</formula>
    </cfRule>
  </conditionalFormatting>
  <conditionalFormatting sqref="K179">
    <cfRule type="containsErrors" dxfId="889" priority="1736">
      <formula>ISERROR(K179)</formula>
    </cfRule>
  </conditionalFormatting>
  <conditionalFormatting sqref="K185">
    <cfRule type="containsErrors" dxfId="888" priority="1735">
      <formula>ISERROR(K185)</formula>
    </cfRule>
  </conditionalFormatting>
  <conditionalFormatting sqref="K187">
    <cfRule type="containsErrors" dxfId="887" priority="1734">
      <formula>ISERROR(K187)</formula>
    </cfRule>
  </conditionalFormatting>
  <conditionalFormatting sqref="K188">
    <cfRule type="containsErrors" dxfId="886" priority="1733">
      <formula>ISERROR(K188)</formula>
    </cfRule>
  </conditionalFormatting>
  <conditionalFormatting sqref="H164:I165">
    <cfRule type="containsErrors" dxfId="885" priority="1730">
      <formula>ISERROR(H164)</formula>
    </cfRule>
  </conditionalFormatting>
  <conditionalFormatting sqref="I186">
    <cfRule type="containsErrors" dxfId="884" priority="1729">
      <formula>ISERROR(I186)</formula>
    </cfRule>
  </conditionalFormatting>
  <conditionalFormatting sqref="H174:I174">
    <cfRule type="containsErrors" dxfId="883" priority="1728">
      <formula>ISERROR(H174)</formula>
    </cfRule>
  </conditionalFormatting>
  <conditionalFormatting sqref="G187">
    <cfRule type="containsErrors" dxfId="882" priority="1727">
      <formula>ISERROR(G187)</formula>
    </cfRule>
  </conditionalFormatting>
  <conditionalFormatting sqref="G188">
    <cfRule type="containsErrors" dxfId="881" priority="1726">
      <formula>ISERROR(G188)</formula>
    </cfRule>
  </conditionalFormatting>
  <conditionalFormatting sqref="H180">
    <cfRule type="containsErrors" dxfId="880" priority="1725">
      <formula>ISERROR(H180)</formula>
    </cfRule>
  </conditionalFormatting>
  <conditionalFormatting sqref="H182">
    <cfRule type="containsErrors" dxfId="879" priority="1724">
      <formula>ISERROR(H182)</formula>
    </cfRule>
  </conditionalFormatting>
  <conditionalFormatting sqref="I167">
    <cfRule type="containsErrors" dxfId="878" priority="1723">
      <formula>ISERROR(I167)</formula>
    </cfRule>
  </conditionalFormatting>
  <conditionalFormatting sqref="J172">
    <cfRule type="containsErrors" dxfId="877" priority="1722">
      <formula>ISERROR(J172)</formula>
    </cfRule>
  </conditionalFormatting>
  <conditionalFormatting sqref="K172">
    <cfRule type="containsErrors" dxfId="876" priority="1721">
      <formula>ISERROR(K172)</formula>
    </cfRule>
  </conditionalFormatting>
  <conditionalFormatting sqref="I168:I169">
    <cfRule type="containsErrors" dxfId="875" priority="1720">
      <formula>ISERROR(I168)</formula>
    </cfRule>
  </conditionalFormatting>
  <conditionalFormatting sqref="H173">
    <cfRule type="containsErrors" dxfId="874" priority="1719">
      <formula>ISERROR(H173)</formula>
    </cfRule>
  </conditionalFormatting>
  <conditionalFormatting sqref="I173">
    <cfRule type="containsErrors" dxfId="873" priority="1718">
      <formula>ISERROR(I173)</formula>
    </cfRule>
  </conditionalFormatting>
  <conditionalFormatting sqref="J173">
    <cfRule type="containsErrors" dxfId="872" priority="1717">
      <formula>ISERROR(J173)</formula>
    </cfRule>
  </conditionalFormatting>
  <conditionalFormatting sqref="K173">
    <cfRule type="containsErrors" dxfId="871" priority="1716">
      <formula>ISERROR(K173)</formula>
    </cfRule>
  </conditionalFormatting>
  <conditionalFormatting sqref="I172">
    <cfRule type="containsErrors" dxfId="870" priority="1715">
      <formula>ISERROR(I172)</formula>
    </cfRule>
  </conditionalFormatting>
  <conditionalFormatting sqref="J178">
    <cfRule type="containsErrors" dxfId="869" priority="1714">
      <formula>ISERROR(J178)</formula>
    </cfRule>
  </conditionalFormatting>
  <conditionalFormatting sqref="K178">
    <cfRule type="containsErrors" dxfId="868" priority="1713">
      <formula>ISERROR(K178)</formula>
    </cfRule>
  </conditionalFormatting>
  <conditionalFormatting sqref="I178">
    <cfRule type="containsErrors" dxfId="867" priority="1712">
      <formula>ISERROR(I178)</formula>
    </cfRule>
  </conditionalFormatting>
  <conditionalFormatting sqref="K175">
    <cfRule type="containsErrors" dxfId="866" priority="1711">
      <formula>ISERROR(K175)</formula>
    </cfRule>
  </conditionalFormatting>
  <conditionalFormatting sqref="I175">
    <cfRule type="containsErrors" dxfId="865" priority="1710">
      <formula>ISERROR(I175)</formula>
    </cfRule>
  </conditionalFormatting>
  <conditionalFormatting sqref="J176">
    <cfRule type="containsErrors" dxfId="864" priority="1709">
      <formula>ISERROR(J176)</formula>
    </cfRule>
  </conditionalFormatting>
  <conditionalFormatting sqref="K176">
    <cfRule type="containsErrors" dxfId="863" priority="1708">
      <formula>ISERROR(K176)</formula>
    </cfRule>
  </conditionalFormatting>
  <conditionalFormatting sqref="I176">
    <cfRule type="containsErrors" dxfId="862" priority="1707">
      <formula>ISERROR(I176)</formula>
    </cfRule>
  </conditionalFormatting>
  <conditionalFormatting sqref="H168">
    <cfRule type="containsErrors" dxfId="861" priority="1706">
      <formula>ISERROR(H168)</formula>
    </cfRule>
  </conditionalFormatting>
  <conditionalFormatting sqref="H169">
    <cfRule type="containsErrors" dxfId="860" priority="1705">
      <formula>ISERROR(H169)</formula>
    </cfRule>
  </conditionalFormatting>
  <conditionalFormatting sqref="H172">
    <cfRule type="containsErrors" dxfId="859" priority="1704">
      <formula>ISERROR(H172)</formula>
    </cfRule>
  </conditionalFormatting>
  <conditionalFormatting sqref="H171">
    <cfRule type="containsErrors" dxfId="858" priority="1703">
      <formula>ISERROR(H171)</formula>
    </cfRule>
  </conditionalFormatting>
  <conditionalFormatting sqref="H170">
    <cfRule type="containsErrors" dxfId="857" priority="1702">
      <formula>ISERROR(H170)</formula>
    </cfRule>
  </conditionalFormatting>
  <conditionalFormatting sqref="H175">
    <cfRule type="containsErrors" dxfId="856" priority="1701">
      <formula>ISERROR(H175)</formula>
    </cfRule>
  </conditionalFormatting>
  <conditionalFormatting sqref="J175">
    <cfRule type="containsErrors" dxfId="855" priority="1700">
      <formula>ISERROR(J175)</formula>
    </cfRule>
  </conditionalFormatting>
  <conditionalFormatting sqref="H189">
    <cfRule type="containsErrors" dxfId="854" priority="1699">
      <formula>ISERROR(H189)</formula>
    </cfRule>
  </conditionalFormatting>
  <conditionalFormatting sqref="H177:H179">
    <cfRule type="containsErrors" dxfId="853" priority="1697">
      <formula>ISERROR(H177)</formula>
    </cfRule>
  </conditionalFormatting>
  <conditionalFormatting sqref="H176">
    <cfRule type="containsErrors" dxfId="852" priority="1696">
      <formula>ISERROR(H176)</formula>
    </cfRule>
  </conditionalFormatting>
  <conditionalFormatting sqref="H186">
    <cfRule type="containsErrors" dxfId="851" priority="1695">
      <formula>ISERROR(H186)</formula>
    </cfRule>
  </conditionalFormatting>
  <conditionalFormatting sqref="H187">
    <cfRule type="containsErrors" dxfId="850" priority="1694">
      <formula>ISERROR(H187)</formula>
    </cfRule>
  </conditionalFormatting>
  <conditionalFormatting sqref="H188">
    <cfRule type="containsErrors" dxfId="849" priority="1693">
      <formula>ISERROR(H188)</formula>
    </cfRule>
  </conditionalFormatting>
  <conditionalFormatting sqref="H185">
    <cfRule type="containsErrors" dxfId="848" priority="1692">
      <formula>ISERROR(H185)</formula>
    </cfRule>
  </conditionalFormatting>
  <conditionalFormatting sqref="I185">
    <cfRule type="containsErrors" dxfId="847" priority="1691">
      <formula>ISERROR(I185)</formula>
    </cfRule>
  </conditionalFormatting>
  <conditionalFormatting sqref="O166:O170 O180:O187 O172:O176">
    <cfRule type="containsErrors" dxfId="846" priority="1690">
      <formula>ISERROR(O166)</formula>
    </cfRule>
  </conditionalFormatting>
  <conditionalFormatting sqref="O171">
    <cfRule type="containsErrors" dxfId="845" priority="1689">
      <formula>ISERROR(O171)</formula>
    </cfRule>
  </conditionalFormatting>
  <conditionalFormatting sqref="O164:O165">
    <cfRule type="containsErrors" dxfId="844" priority="1687">
      <formula>ISERROR(O164)</formula>
    </cfRule>
  </conditionalFormatting>
  <conditionalFormatting sqref="K266">
    <cfRule type="containsErrors" dxfId="843" priority="1642">
      <formula>ISERROR(K266)</formula>
    </cfRule>
  </conditionalFormatting>
  <conditionalFormatting sqref="H266">
    <cfRule type="containsErrors" dxfId="842" priority="1641">
      <formula>ISERROR(H266)</formula>
    </cfRule>
  </conditionalFormatting>
  <conditionalFormatting sqref="J266">
    <cfRule type="containsErrors" dxfId="841" priority="1640">
      <formula>ISERROR(J266)</formula>
    </cfRule>
  </conditionalFormatting>
  <conditionalFormatting sqref="I266">
    <cfRule type="containsErrors" dxfId="840" priority="1639">
      <formula>ISERROR(I266)</formula>
    </cfRule>
  </conditionalFormatting>
  <conditionalFormatting sqref="H359">
    <cfRule type="containsErrors" dxfId="839" priority="1638">
      <formula>ISERROR(H359)</formula>
    </cfRule>
  </conditionalFormatting>
  <conditionalFormatting sqref="J359">
    <cfRule type="containsErrors" dxfId="838" priority="1637">
      <formula>ISERROR(J359)</formula>
    </cfRule>
  </conditionalFormatting>
  <conditionalFormatting sqref="I359">
    <cfRule type="containsErrors" dxfId="837" priority="1636">
      <formula>ISERROR(I359)</formula>
    </cfRule>
  </conditionalFormatting>
  <conditionalFormatting sqref="K359">
    <cfRule type="containsErrors" dxfId="836" priority="1635">
      <formula>ISERROR(K359)</formula>
    </cfRule>
  </conditionalFormatting>
  <conditionalFormatting sqref="P295:P322 P581:P583">
    <cfRule type="cellIs" dxfId="835" priority="1374" operator="equal">
      <formula>0</formula>
    </cfRule>
  </conditionalFormatting>
  <conditionalFormatting sqref="P211:P227">
    <cfRule type="cellIs" dxfId="834" priority="1372" operator="equal">
      <formula>0</formula>
    </cfRule>
  </conditionalFormatting>
  <conditionalFormatting sqref="P324 P255:P257 P260 P263:P264 P272 P284 P290 P288">
    <cfRule type="containsErrors" dxfId="833" priority="1371">
      <formula>ISERROR(P255)</formula>
    </cfRule>
  </conditionalFormatting>
  <conditionalFormatting sqref="P364:P366 P577 P570:P575">
    <cfRule type="cellIs" dxfId="832" priority="1370" operator="equal">
      <formula>0</formula>
    </cfRule>
  </conditionalFormatting>
  <conditionalFormatting sqref="P323">
    <cfRule type="cellIs" dxfId="831" priority="1368" operator="equal">
      <formula>0</formula>
    </cfRule>
  </conditionalFormatting>
  <conditionalFormatting sqref="P325">
    <cfRule type="cellIs" dxfId="830" priority="1367" operator="equal">
      <formula>0</formula>
    </cfRule>
  </conditionalFormatting>
  <conditionalFormatting sqref="P326">
    <cfRule type="cellIs" dxfId="829" priority="1366" operator="equal">
      <formula>0</formula>
    </cfRule>
  </conditionalFormatting>
  <conditionalFormatting sqref="P327">
    <cfRule type="cellIs" dxfId="828" priority="1364" operator="equal">
      <formula>0</formula>
    </cfRule>
  </conditionalFormatting>
  <conditionalFormatting sqref="P328">
    <cfRule type="cellIs" dxfId="827" priority="1362" operator="equal">
      <formula>0</formula>
    </cfRule>
  </conditionalFormatting>
  <conditionalFormatting sqref="P329">
    <cfRule type="cellIs" dxfId="826" priority="1361" operator="equal">
      <formula>0</formula>
    </cfRule>
  </conditionalFormatting>
  <conditionalFormatting sqref="P330">
    <cfRule type="cellIs" dxfId="825" priority="1360" operator="equal">
      <formula>0</formula>
    </cfRule>
  </conditionalFormatting>
  <conditionalFormatting sqref="P331">
    <cfRule type="cellIs" dxfId="824" priority="1359" operator="equal">
      <formula>0</formula>
    </cfRule>
  </conditionalFormatting>
  <conditionalFormatting sqref="P359">
    <cfRule type="cellIs" dxfId="823" priority="1358" operator="equal">
      <formula>0</formula>
    </cfRule>
  </conditionalFormatting>
  <conditionalFormatting sqref="P361:P362">
    <cfRule type="cellIs" dxfId="822" priority="1354" operator="equal">
      <formula>0</formula>
    </cfRule>
  </conditionalFormatting>
  <conditionalFormatting sqref="P375">
    <cfRule type="cellIs" dxfId="821" priority="1352" operator="equal">
      <formula>0</formula>
    </cfRule>
  </conditionalFormatting>
  <conditionalFormatting sqref="P578">
    <cfRule type="cellIs" dxfId="820" priority="1351" operator="equal">
      <formula>0</formula>
    </cfRule>
  </conditionalFormatting>
  <conditionalFormatting sqref="P291">
    <cfRule type="cellIs" dxfId="819" priority="1350" operator="equal">
      <formula>0</formula>
    </cfRule>
  </conditionalFormatting>
  <conditionalFormatting sqref="P333">
    <cfRule type="cellIs" dxfId="818" priority="1349" operator="equal">
      <formula>0</formula>
    </cfRule>
  </conditionalFormatting>
  <conditionalFormatting sqref="P335">
    <cfRule type="cellIs" dxfId="817" priority="1348" operator="equal">
      <formula>0</formula>
    </cfRule>
  </conditionalFormatting>
  <conditionalFormatting sqref="P337">
    <cfRule type="cellIs" dxfId="816" priority="1347" operator="equal">
      <formula>0</formula>
    </cfRule>
  </conditionalFormatting>
  <conditionalFormatting sqref="P339">
    <cfRule type="cellIs" dxfId="815" priority="1346" operator="equal">
      <formula>0</formula>
    </cfRule>
  </conditionalFormatting>
  <conditionalFormatting sqref="P341">
    <cfRule type="cellIs" dxfId="814" priority="1345" operator="equal">
      <formula>0</formula>
    </cfRule>
  </conditionalFormatting>
  <conditionalFormatting sqref="P343">
    <cfRule type="cellIs" dxfId="813" priority="1344" operator="equal">
      <formula>0</formula>
    </cfRule>
  </conditionalFormatting>
  <conditionalFormatting sqref="P345">
    <cfRule type="cellIs" dxfId="812" priority="1343" operator="equal">
      <formula>0</formula>
    </cfRule>
  </conditionalFormatting>
  <conditionalFormatting sqref="P347">
    <cfRule type="cellIs" dxfId="811" priority="1342" operator="equal">
      <formula>0</formula>
    </cfRule>
  </conditionalFormatting>
  <conditionalFormatting sqref="P349">
    <cfRule type="cellIs" dxfId="810" priority="1341" operator="equal">
      <formula>0</formula>
    </cfRule>
  </conditionalFormatting>
  <conditionalFormatting sqref="P351">
    <cfRule type="cellIs" dxfId="809" priority="1340" operator="equal">
      <formula>0</formula>
    </cfRule>
  </conditionalFormatting>
  <conditionalFormatting sqref="P353">
    <cfRule type="cellIs" dxfId="808" priority="1339" operator="equal">
      <formula>0</formula>
    </cfRule>
  </conditionalFormatting>
  <conditionalFormatting sqref="P355">
    <cfRule type="cellIs" dxfId="807" priority="1338" operator="equal">
      <formula>0</formula>
    </cfRule>
  </conditionalFormatting>
  <conditionalFormatting sqref="P357">
    <cfRule type="cellIs" dxfId="806" priority="1337" operator="equal">
      <formula>0</formula>
    </cfRule>
  </conditionalFormatting>
  <conditionalFormatting sqref="P251">
    <cfRule type="cellIs" dxfId="805" priority="1336" operator="equal">
      <formula>0</formula>
    </cfRule>
  </conditionalFormatting>
  <conditionalFormatting sqref="P252">
    <cfRule type="cellIs" dxfId="804" priority="1335" operator="equal">
      <formula>0</formula>
    </cfRule>
  </conditionalFormatting>
  <conditionalFormatting sqref="P253">
    <cfRule type="cellIs" dxfId="803" priority="1334" operator="equal">
      <formula>0</formula>
    </cfRule>
  </conditionalFormatting>
  <conditionalFormatting sqref="P254">
    <cfRule type="cellIs" dxfId="802" priority="1332" operator="equal">
      <formula>0</formula>
    </cfRule>
  </conditionalFormatting>
  <conditionalFormatting sqref="P258">
    <cfRule type="cellIs" dxfId="801" priority="1325" operator="equal">
      <formula>0</formula>
    </cfRule>
  </conditionalFormatting>
  <conditionalFormatting sqref="P259">
    <cfRule type="cellIs" dxfId="800" priority="1324" operator="equal">
      <formula>0</formula>
    </cfRule>
  </conditionalFormatting>
  <conditionalFormatting sqref="P261">
    <cfRule type="cellIs" dxfId="799" priority="1323" operator="equal">
      <formula>0</formula>
    </cfRule>
  </conditionalFormatting>
  <conditionalFormatting sqref="P262">
    <cfRule type="cellIs" dxfId="798" priority="1322" operator="equal">
      <formula>0</formula>
    </cfRule>
  </conditionalFormatting>
  <conditionalFormatting sqref="P266">
    <cfRule type="cellIs" dxfId="797" priority="1314" operator="equal">
      <formula>0</formula>
    </cfRule>
  </conditionalFormatting>
  <conditionalFormatting sqref="P267">
    <cfRule type="cellIs" dxfId="796" priority="1313" operator="equal">
      <formula>0</formula>
    </cfRule>
  </conditionalFormatting>
  <conditionalFormatting sqref="P268">
    <cfRule type="cellIs" dxfId="795" priority="1312" operator="equal">
      <formula>0</formula>
    </cfRule>
  </conditionalFormatting>
  <conditionalFormatting sqref="P269">
    <cfRule type="cellIs" dxfId="794" priority="1311" operator="equal">
      <formula>0</formula>
    </cfRule>
  </conditionalFormatting>
  <conditionalFormatting sqref="P270">
    <cfRule type="cellIs" dxfId="793" priority="1309" operator="equal">
      <formula>0</formula>
    </cfRule>
  </conditionalFormatting>
  <conditionalFormatting sqref="P271">
    <cfRule type="cellIs" dxfId="792" priority="1308" operator="equal">
      <formula>0</formula>
    </cfRule>
  </conditionalFormatting>
  <conditionalFormatting sqref="P273">
    <cfRule type="cellIs" dxfId="791" priority="1307" operator="equal">
      <formula>0</formula>
    </cfRule>
  </conditionalFormatting>
  <conditionalFormatting sqref="P274">
    <cfRule type="cellIs" dxfId="790" priority="1306" operator="equal">
      <formula>0</formula>
    </cfRule>
  </conditionalFormatting>
  <conditionalFormatting sqref="P275">
    <cfRule type="cellIs" dxfId="789" priority="1305" operator="equal">
      <formula>0</formula>
    </cfRule>
  </conditionalFormatting>
  <conditionalFormatting sqref="P276">
    <cfRule type="cellIs" dxfId="788" priority="1304" operator="equal">
      <formula>0</formula>
    </cfRule>
  </conditionalFormatting>
  <conditionalFormatting sqref="P277">
    <cfRule type="cellIs" dxfId="787" priority="1302" operator="equal">
      <formula>0</formula>
    </cfRule>
  </conditionalFormatting>
  <conditionalFormatting sqref="P278">
    <cfRule type="cellIs" dxfId="786" priority="1301" operator="equal">
      <formula>0</formula>
    </cfRule>
  </conditionalFormatting>
  <conditionalFormatting sqref="P279">
    <cfRule type="cellIs" dxfId="785" priority="1300" operator="equal">
      <formula>0</formula>
    </cfRule>
  </conditionalFormatting>
  <conditionalFormatting sqref="P280">
    <cfRule type="cellIs" dxfId="784" priority="1299" operator="equal">
      <formula>0</formula>
    </cfRule>
  </conditionalFormatting>
  <conditionalFormatting sqref="P281">
    <cfRule type="cellIs" dxfId="783" priority="1297" operator="equal">
      <formula>0</formula>
    </cfRule>
  </conditionalFormatting>
  <conditionalFormatting sqref="P282">
    <cfRule type="cellIs" dxfId="782" priority="1296" operator="equal">
      <formula>0</formula>
    </cfRule>
  </conditionalFormatting>
  <conditionalFormatting sqref="P283">
    <cfRule type="cellIs" dxfId="781" priority="1295" operator="equal">
      <formula>0</formula>
    </cfRule>
  </conditionalFormatting>
  <conditionalFormatting sqref="P285">
    <cfRule type="cellIs" dxfId="780" priority="1294" operator="equal">
      <formula>0</formula>
    </cfRule>
  </conditionalFormatting>
  <conditionalFormatting sqref="P286">
    <cfRule type="cellIs" dxfId="779" priority="1293" operator="equal">
      <formula>0</formula>
    </cfRule>
  </conditionalFormatting>
  <conditionalFormatting sqref="P287">
    <cfRule type="cellIs" dxfId="778" priority="1292" operator="equal">
      <formula>0</formula>
    </cfRule>
  </conditionalFormatting>
  <conditionalFormatting sqref="P289">
    <cfRule type="cellIs" dxfId="777" priority="1291" operator="equal">
      <formula>0</formula>
    </cfRule>
  </conditionalFormatting>
  <conditionalFormatting sqref="P241">
    <cfRule type="cellIs" dxfId="776" priority="1288" operator="equal">
      <formula>0</formula>
    </cfRule>
  </conditionalFormatting>
  <conditionalFormatting sqref="P249">
    <cfRule type="cellIs" dxfId="775" priority="1287" operator="equal">
      <formula>0</formula>
    </cfRule>
  </conditionalFormatting>
  <conditionalFormatting sqref="P250">
    <cfRule type="cellIs" dxfId="774" priority="1286" operator="equal">
      <formula>0</formula>
    </cfRule>
  </conditionalFormatting>
  <conditionalFormatting sqref="P332">
    <cfRule type="cellIs" dxfId="773" priority="1285" operator="equal">
      <formula>0</formula>
    </cfRule>
  </conditionalFormatting>
  <conditionalFormatting sqref="P334">
    <cfRule type="cellIs" dxfId="772" priority="1284" operator="equal">
      <formula>0</formula>
    </cfRule>
  </conditionalFormatting>
  <conditionalFormatting sqref="P338">
    <cfRule type="cellIs" dxfId="771" priority="1283" operator="equal">
      <formula>0</formula>
    </cfRule>
  </conditionalFormatting>
  <conditionalFormatting sqref="P363">
    <cfRule type="cellIs" dxfId="770" priority="1282" operator="equal">
      <formula>0</formula>
    </cfRule>
  </conditionalFormatting>
  <conditionalFormatting sqref="P367">
    <cfRule type="cellIs" dxfId="769" priority="1281" operator="equal">
      <formula>0</formula>
    </cfRule>
  </conditionalFormatting>
  <conditionalFormatting sqref="P446">
    <cfRule type="cellIs" dxfId="768" priority="1279" operator="equal">
      <formula>0</formula>
    </cfRule>
  </conditionalFormatting>
  <conditionalFormatting sqref="P467">
    <cfRule type="cellIs" dxfId="767" priority="1278" operator="equal">
      <formula>0</formula>
    </cfRule>
  </conditionalFormatting>
  <conditionalFormatting sqref="P503">
    <cfRule type="cellIs" dxfId="766" priority="1277" operator="equal">
      <formula>0</formula>
    </cfRule>
  </conditionalFormatting>
  <conditionalFormatting sqref="P504">
    <cfRule type="cellIs" dxfId="765" priority="1276" operator="equal">
      <formula>0</formula>
    </cfRule>
  </conditionalFormatting>
  <conditionalFormatting sqref="P505">
    <cfRule type="cellIs" dxfId="764" priority="1275" operator="equal">
      <formula>0</formula>
    </cfRule>
  </conditionalFormatting>
  <conditionalFormatting sqref="P506">
    <cfRule type="cellIs" dxfId="763" priority="1274" operator="equal">
      <formula>0</formula>
    </cfRule>
  </conditionalFormatting>
  <conditionalFormatting sqref="P507">
    <cfRule type="cellIs" dxfId="762" priority="1273" operator="equal">
      <formula>0</formula>
    </cfRule>
  </conditionalFormatting>
  <conditionalFormatting sqref="P508">
    <cfRule type="cellIs" dxfId="761" priority="1272" operator="equal">
      <formula>0</formula>
    </cfRule>
  </conditionalFormatting>
  <conditionalFormatting sqref="P552">
    <cfRule type="cellIs" dxfId="760" priority="1271" operator="equal">
      <formula>0</formula>
    </cfRule>
  </conditionalFormatting>
  <conditionalFormatting sqref="P564:P565">
    <cfRule type="cellIs" dxfId="759" priority="1270" operator="equal">
      <formula>0</formula>
    </cfRule>
  </conditionalFormatting>
  <conditionalFormatting sqref="P566:P569">
    <cfRule type="cellIs" dxfId="758" priority="1269" operator="equal">
      <formula>0</formula>
    </cfRule>
  </conditionalFormatting>
  <conditionalFormatting sqref="P576">
    <cfRule type="cellIs" dxfId="757" priority="1268" operator="equal">
      <formula>0</formula>
    </cfRule>
  </conditionalFormatting>
  <conditionalFormatting sqref="P579">
    <cfRule type="cellIs" dxfId="756" priority="1267" operator="equal">
      <formula>0</formula>
    </cfRule>
  </conditionalFormatting>
  <conditionalFormatting sqref="P580">
    <cfRule type="cellIs" dxfId="755" priority="1266" operator="equal">
      <formula>0</formula>
    </cfRule>
  </conditionalFormatting>
  <conditionalFormatting sqref="P584">
    <cfRule type="cellIs" dxfId="754" priority="1264" operator="equal">
      <formula>0</formula>
    </cfRule>
  </conditionalFormatting>
  <conditionalFormatting sqref="P240">
    <cfRule type="cellIs" dxfId="753" priority="1263" operator="equal">
      <formula>0</formula>
    </cfRule>
  </conditionalFormatting>
  <conditionalFormatting sqref="P239">
    <cfRule type="cellIs" dxfId="752" priority="1262" operator="equal">
      <formula>0</formula>
    </cfRule>
  </conditionalFormatting>
  <conditionalFormatting sqref="P228:P238">
    <cfRule type="cellIs" dxfId="751" priority="1261" operator="equal">
      <formula>0</formula>
    </cfRule>
  </conditionalFormatting>
  <conditionalFormatting sqref="P191:P210">
    <cfRule type="cellIs" dxfId="750" priority="1260" operator="equal">
      <formula>0</formula>
    </cfRule>
  </conditionalFormatting>
  <conditionalFormatting sqref="P336">
    <cfRule type="cellIs" dxfId="749" priority="1259" operator="equal">
      <formula>0</formula>
    </cfRule>
  </conditionalFormatting>
  <conditionalFormatting sqref="P340">
    <cfRule type="cellIs" dxfId="748" priority="1258" operator="equal">
      <formula>0</formula>
    </cfRule>
  </conditionalFormatting>
  <conditionalFormatting sqref="P342">
    <cfRule type="cellIs" dxfId="747" priority="1257" operator="equal">
      <formula>0</formula>
    </cfRule>
  </conditionalFormatting>
  <conditionalFormatting sqref="P344">
    <cfRule type="cellIs" dxfId="746" priority="1256" operator="equal">
      <formula>0</formula>
    </cfRule>
  </conditionalFormatting>
  <conditionalFormatting sqref="P346">
    <cfRule type="cellIs" dxfId="745" priority="1255" operator="equal">
      <formula>0</formula>
    </cfRule>
  </conditionalFormatting>
  <conditionalFormatting sqref="P348">
    <cfRule type="cellIs" dxfId="744" priority="1254" operator="equal">
      <formula>0</formula>
    </cfRule>
  </conditionalFormatting>
  <conditionalFormatting sqref="P350">
    <cfRule type="cellIs" dxfId="743" priority="1253" operator="equal">
      <formula>0</formula>
    </cfRule>
  </conditionalFormatting>
  <conditionalFormatting sqref="P352">
    <cfRule type="cellIs" dxfId="742" priority="1252" operator="equal">
      <formula>0</formula>
    </cfRule>
  </conditionalFormatting>
  <conditionalFormatting sqref="P354">
    <cfRule type="cellIs" dxfId="741" priority="1251" operator="equal">
      <formula>0</formula>
    </cfRule>
  </conditionalFormatting>
  <conditionalFormatting sqref="P356">
    <cfRule type="cellIs" dxfId="740" priority="1250" operator="equal">
      <formula>0</formula>
    </cfRule>
  </conditionalFormatting>
  <conditionalFormatting sqref="P358">
    <cfRule type="cellIs" dxfId="739" priority="1249" operator="equal">
      <formula>0</formula>
    </cfRule>
  </conditionalFormatting>
  <conditionalFormatting sqref="P190">
    <cfRule type="cellIs" dxfId="738" priority="1179" operator="equal">
      <formula>0</formula>
    </cfRule>
  </conditionalFormatting>
  <conditionalFormatting sqref="P164:P189">
    <cfRule type="cellIs" dxfId="737" priority="1121" operator="equal">
      <formula>0</formula>
    </cfRule>
  </conditionalFormatting>
  <conditionalFormatting sqref="O583">
    <cfRule type="containsErrors" dxfId="736" priority="938">
      <formula>ISERROR(O583)</formula>
    </cfRule>
  </conditionalFormatting>
  <conditionalFormatting sqref="O177">
    <cfRule type="containsErrors" dxfId="735" priority="1119">
      <formula>ISERROR(O177)</formula>
    </cfRule>
  </conditionalFormatting>
  <conditionalFormatting sqref="O178">
    <cfRule type="containsErrors" dxfId="734" priority="1118">
      <formula>ISERROR(O178)</formula>
    </cfRule>
  </conditionalFormatting>
  <conditionalFormatting sqref="O179">
    <cfRule type="containsErrors" dxfId="733" priority="1117">
      <formula>ISERROR(O179)</formula>
    </cfRule>
  </conditionalFormatting>
  <conditionalFormatting sqref="O188">
    <cfRule type="containsErrors" dxfId="732" priority="1116">
      <formula>ISERROR(O188)</formula>
    </cfRule>
  </conditionalFormatting>
  <conditionalFormatting sqref="O219">
    <cfRule type="containsErrors" dxfId="731" priority="1115">
      <formula>ISERROR(O219)</formula>
    </cfRule>
  </conditionalFormatting>
  <conditionalFormatting sqref="O220">
    <cfRule type="containsErrors" dxfId="730" priority="1114">
      <formula>ISERROR(O220)</formula>
    </cfRule>
  </conditionalFormatting>
  <conditionalFormatting sqref="O221">
    <cfRule type="containsErrors" dxfId="729" priority="1113">
      <formula>ISERROR(O221)</formula>
    </cfRule>
  </conditionalFormatting>
  <conditionalFormatting sqref="O222">
    <cfRule type="containsErrors" dxfId="728" priority="1112">
      <formula>ISERROR(O222)</formula>
    </cfRule>
  </conditionalFormatting>
  <conditionalFormatting sqref="O223">
    <cfRule type="containsErrors" dxfId="727" priority="1111">
      <formula>ISERROR(O223)</formula>
    </cfRule>
  </conditionalFormatting>
  <conditionalFormatting sqref="O224">
    <cfRule type="containsErrors" dxfId="726" priority="1110">
      <formula>ISERROR(O224)</formula>
    </cfRule>
  </conditionalFormatting>
  <conditionalFormatting sqref="O227">
    <cfRule type="containsErrors" dxfId="725" priority="1109">
      <formula>ISERROR(O227)</formula>
    </cfRule>
  </conditionalFormatting>
  <conditionalFormatting sqref="O332">
    <cfRule type="containsErrors" dxfId="724" priority="1108">
      <formula>ISERROR(O332)</formula>
    </cfRule>
  </conditionalFormatting>
  <conditionalFormatting sqref="O336">
    <cfRule type="containsErrors" dxfId="723" priority="1107">
      <formula>ISERROR(O336)</formula>
    </cfRule>
  </conditionalFormatting>
  <conditionalFormatting sqref="O338">
    <cfRule type="containsErrors" dxfId="722" priority="1106">
      <formula>ISERROR(O338)</formula>
    </cfRule>
  </conditionalFormatting>
  <conditionalFormatting sqref="O340">
    <cfRule type="containsErrors" dxfId="721" priority="1105">
      <formula>ISERROR(O340)</formula>
    </cfRule>
  </conditionalFormatting>
  <conditionalFormatting sqref="O342">
    <cfRule type="containsErrors" dxfId="720" priority="1104">
      <formula>ISERROR(O342)</formula>
    </cfRule>
  </conditionalFormatting>
  <conditionalFormatting sqref="O344">
    <cfRule type="containsErrors" dxfId="719" priority="1103">
      <formula>ISERROR(O344)</formula>
    </cfRule>
  </conditionalFormatting>
  <conditionalFormatting sqref="O346">
    <cfRule type="containsErrors" dxfId="718" priority="1102">
      <formula>ISERROR(O346)</formula>
    </cfRule>
  </conditionalFormatting>
  <conditionalFormatting sqref="O348">
    <cfRule type="containsErrors" dxfId="717" priority="1101">
      <formula>ISERROR(O348)</formula>
    </cfRule>
  </conditionalFormatting>
  <conditionalFormatting sqref="O349">
    <cfRule type="containsErrors" dxfId="716" priority="1100">
      <formula>ISERROR(O349)</formula>
    </cfRule>
  </conditionalFormatting>
  <conditionalFormatting sqref="O350">
    <cfRule type="containsErrors" dxfId="715" priority="1099">
      <formula>ISERROR(O350)</formula>
    </cfRule>
  </conditionalFormatting>
  <conditionalFormatting sqref="O351">
    <cfRule type="containsErrors" dxfId="714" priority="1098">
      <formula>ISERROR(O351)</formula>
    </cfRule>
  </conditionalFormatting>
  <conditionalFormatting sqref="O352">
    <cfRule type="containsErrors" dxfId="713" priority="1097">
      <formula>ISERROR(O352)</formula>
    </cfRule>
  </conditionalFormatting>
  <conditionalFormatting sqref="O353">
    <cfRule type="containsErrors" dxfId="712" priority="1096">
      <formula>ISERROR(O353)</formula>
    </cfRule>
  </conditionalFormatting>
  <conditionalFormatting sqref="O354">
    <cfRule type="containsErrors" dxfId="711" priority="1095">
      <formula>ISERROR(O354)</formula>
    </cfRule>
  </conditionalFormatting>
  <conditionalFormatting sqref="O355">
    <cfRule type="containsErrors" dxfId="710" priority="1094">
      <formula>ISERROR(O355)</formula>
    </cfRule>
  </conditionalFormatting>
  <conditionalFormatting sqref="O356">
    <cfRule type="containsErrors" dxfId="709" priority="1093">
      <formula>ISERROR(O356)</formula>
    </cfRule>
  </conditionalFormatting>
  <conditionalFormatting sqref="O358">
    <cfRule type="containsErrors" dxfId="708" priority="1092">
      <formula>ISERROR(O358)</formula>
    </cfRule>
  </conditionalFormatting>
  <conditionalFormatting sqref="O380">
    <cfRule type="containsErrors" dxfId="707" priority="1091">
      <formula>ISERROR(O380)</formula>
    </cfRule>
  </conditionalFormatting>
  <conditionalFormatting sqref="O421">
    <cfRule type="containsErrors" dxfId="706" priority="1090">
      <formula>ISERROR(O421)</formula>
    </cfRule>
  </conditionalFormatting>
  <conditionalFormatting sqref="O424">
    <cfRule type="containsErrors" dxfId="705" priority="1089">
      <formula>ISERROR(O424)</formula>
    </cfRule>
  </conditionalFormatting>
  <conditionalFormatting sqref="O273">
    <cfRule type="containsErrors" dxfId="704" priority="1087">
      <formula>ISERROR(O273)</formula>
    </cfRule>
  </conditionalFormatting>
  <conditionalFormatting sqref="O274">
    <cfRule type="containsErrors" dxfId="703" priority="1086">
      <formula>ISERROR(O274)</formula>
    </cfRule>
  </conditionalFormatting>
  <conditionalFormatting sqref="O369">
    <cfRule type="containsErrors" dxfId="702" priority="1076">
      <formula>ISERROR(O369)</formula>
    </cfRule>
  </conditionalFormatting>
  <conditionalFormatting sqref="O370">
    <cfRule type="containsErrors" dxfId="701" priority="1075">
      <formula>ISERROR(O370)</formula>
    </cfRule>
  </conditionalFormatting>
  <conditionalFormatting sqref="O383">
    <cfRule type="containsErrors" dxfId="700" priority="1074">
      <formula>ISERROR(O383)</formula>
    </cfRule>
  </conditionalFormatting>
  <conditionalFormatting sqref="O393">
    <cfRule type="containsErrors" dxfId="699" priority="1073">
      <formula>ISERROR(O393)</formula>
    </cfRule>
  </conditionalFormatting>
  <conditionalFormatting sqref="O413">
    <cfRule type="containsErrors" dxfId="698" priority="1071">
      <formula>ISERROR(O413)</formula>
    </cfRule>
  </conditionalFormatting>
  <conditionalFormatting sqref="O422">
    <cfRule type="containsErrors" dxfId="697" priority="1070">
      <formula>ISERROR(O422)</formula>
    </cfRule>
  </conditionalFormatting>
  <conditionalFormatting sqref="O425">
    <cfRule type="containsErrors" dxfId="696" priority="1069">
      <formula>ISERROR(O425)</formula>
    </cfRule>
  </conditionalFormatting>
  <conditionalFormatting sqref="O426">
    <cfRule type="containsErrors" dxfId="695" priority="1068">
      <formula>ISERROR(O426)</formula>
    </cfRule>
  </conditionalFormatting>
  <conditionalFormatting sqref="O435">
    <cfRule type="containsErrors" dxfId="694" priority="1067">
      <formula>ISERROR(O435)</formula>
    </cfRule>
  </conditionalFormatting>
  <conditionalFormatting sqref="O438">
    <cfRule type="containsErrors" dxfId="693" priority="1066">
      <formula>ISERROR(O438)</formula>
    </cfRule>
  </conditionalFormatting>
  <conditionalFormatting sqref="O443">
    <cfRule type="containsErrors" dxfId="692" priority="1065">
      <formula>ISERROR(O443)</formula>
    </cfRule>
  </conditionalFormatting>
  <conditionalFormatting sqref="O444">
    <cfRule type="containsErrors" dxfId="691" priority="1064">
      <formula>ISERROR(O444)</formula>
    </cfRule>
  </conditionalFormatting>
  <conditionalFormatting sqref="O452">
    <cfRule type="containsErrors" dxfId="690" priority="1061">
      <formula>ISERROR(O452)</formula>
    </cfRule>
  </conditionalFormatting>
  <conditionalFormatting sqref="O453">
    <cfRule type="containsErrors" dxfId="689" priority="1060">
      <formula>ISERROR(O453)</formula>
    </cfRule>
  </conditionalFormatting>
  <conditionalFormatting sqref="O454">
    <cfRule type="containsErrors" dxfId="688" priority="1059">
      <formula>ISERROR(O454)</formula>
    </cfRule>
  </conditionalFormatting>
  <conditionalFormatting sqref="O466">
    <cfRule type="containsErrors" dxfId="687" priority="1056">
      <formula>ISERROR(O466)</formula>
    </cfRule>
  </conditionalFormatting>
  <conditionalFormatting sqref="O468">
    <cfRule type="containsErrors" dxfId="686" priority="1055">
      <formula>ISERROR(O468)</formula>
    </cfRule>
  </conditionalFormatting>
  <conditionalFormatting sqref="O478">
    <cfRule type="containsErrors" dxfId="685" priority="1054">
      <formula>ISERROR(O478)</formula>
    </cfRule>
  </conditionalFormatting>
  <conditionalFormatting sqref="O481">
    <cfRule type="containsErrors" dxfId="684" priority="1053">
      <formula>ISERROR(O481)</formula>
    </cfRule>
  </conditionalFormatting>
  <conditionalFormatting sqref="O482">
    <cfRule type="containsErrors" dxfId="683" priority="1052">
      <formula>ISERROR(O482)</formula>
    </cfRule>
  </conditionalFormatting>
  <conditionalFormatting sqref="O490">
    <cfRule type="containsErrors" dxfId="682" priority="1051">
      <formula>ISERROR(O490)</formula>
    </cfRule>
  </conditionalFormatting>
  <conditionalFormatting sqref="O512">
    <cfRule type="containsErrors" dxfId="681" priority="1050">
      <formula>ISERROR(O512)</formula>
    </cfRule>
  </conditionalFormatting>
  <conditionalFormatting sqref="O517">
    <cfRule type="containsErrors" dxfId="680" priority="1049">
      <formula>ISERROR(O517)</formula>
    </cfRule>
  </conditionalFormatting>
  <conditionalFormatting sqref="O518">
    <cfRule type="containsErrors" dxfId="679" priority="1048">
      <formula>ISERROR(O518)</formula>
    </cfRule>
  </conditionalFormatting>
  <conditionalFormatting sqref="O521">
    <cfRule type="containsErrors" dxfId="678" priority="1047">
      <formula>ISERROR(O521)</formula>
    </cfRule>
  </conditionalFormatting>
  <conditionalFormatting sqref="O229">
    <cfRule type="containsErrors" dxfId="677" priority="1046">
      <formula>ISERROR(O229)</formula>
    </cfRule>
  </conditionalFormatting>
  <conditionalFormatting sqref="O230">
    <cfRule type="containsErrors" dxfId="676" priority="1045">
      <formula>ISERROR(O230)</formula>
    </cfRule>
  </conditionalFormatting>
  <conditionalFormatting sqref="O231">
    <cfRule type="containsErrors" dxfId="675" priority="1044">
      <formula>ISERROR(O231)</formula>
    </cfRule>
  </conditionalFormatting>
  <conditionalFormatting sqref="O232">
    <cfRule type="containsErrors" dxfId="674" priority="1043">
      <formula>ISERROR(O232)</formula>
    </cfRule>
  </conditionalFormatting>
  <conditionalFormatting sqref="O234">
    <cfRule type="containsErrors" dxfId="673" priority="1042">
      <formula>ISERROR(O234)</formula>
    </cfRule>
  </conditionalFormatting>
  <conditionalFormatting sqref="O235">
    <cfRule type="containsErrors" dxfId="672" priority="1041">
      <formula>ISERROR(O235)</formula>
    </cfRule>
  </conditionalFormatting>
  <conditionalFormatting sqref="O236">
    <cfRule type="containsErrors" dxfId="671" priority="1040">
      <formula>ISERROR(O236)</formula>
    </cfRule>
  </conditionalFormatting>
  <conditionalFormatting sqref="O237">
    <cfRule type="containsErrors" dxfId="670" priority="1039">
      <formula>ISERROR(O237)</formula>
    </cfRule>
  </conditionalFormatting>
  <conditionalFormatting sqref="O238">
    <cfRule type="containsErrors" dxfId="669" priority="1038">
      <formula>ISERROR(O238)</formula>
    </cfRule>
  </conditionalFormatting>
  <conditionalFormatting sqref="O239">
    <cfRule type="containsErrors" dxfId="668" priority="1037">
      <formula>ISERROR(O239)</formula>
    </cfRule>
  </conditionalFormatting>
  <conditionalFormatting sqref="O240">
    <cfRule type="containsErrors" dxfId="667" priority="1036">
      <formula>ISERROR(O240)</formula>
    </cfRule>
  </conditionalFormatting>
  <conditionalFormatting sqref="O296">
    <cfRule type="containsErrors" dxfId="666" priority="1035">
      <formula>ISERROR(O296)</formula>
    </cfRule>
  </conditionalFormatting>
  <conditionalFormatting sqref="O297">
    <cfRule type="containsErrors" dxfId="665" priority="1034">
      <formula>ISERROR(O297)</formula>
    </cfRule>
  </conditionalFormatting>
  <conditionalFormatting sqref="O298">
    <cfRule type="containsErrors" dxfId="664" priority="1033">
      <formula>ISERROR(O298)</formula>
    </cfRule>
  </conditionalFormatting>
  <conditionalFormatting sqref="O299">
    <cfRule type="containsErrors" dxfId="663" priority="1032">
      <formula>ISERROR(O299)</formula>
    </cfRule>
  </conditionalFormatting>
  <conditionalFormatting sqref="O300">
    <cfRule type="containsErrors" dxfId="662" priority="1031">
      <formula>ISERROR(O300)</formula>
    </cfRule>
  </conditionalFormatting>
  <conditionalFormatting sqref="O301">
    <cfRule type="containsErrors" dxfId="661" priority="1030">
      <formula>ISERROR(O301)</formula>
    </cfRule>
  </conditionalFormatting>
  <conditionalFormatting sqref="O302">
    <cfRule type="containsErrors" dxfId="660" priority="1029">
      <formula>ISERROR(O302)</formula>
    </cfRule>
  </conditionalFormatting>
  <conditionalFormatting sqref="O303">
    <cfRule type="containsErrors" dxfId="659" priority="1028">
      <formula>ISERROR(O303)</formula>
    </cfRule>
  </conditionalFormatting>
  <conditionalFormatting sqref="O304">
    <cfRule type="containsErrors" dxfId="658" priority="1027">
      <formula>ISERROR(O304)</formula>
    </cfRule>
  </conditionalFormatting>
  <conditionalFormatting sqref="O305">
    <cfRule type="containsErrors" dxfId="657" priority="1026">
      <formula>ISERROR(O305)</formula>
    </cfRule>
  </conditionalFormatting>
  <conditionalFormatting sqref="O306">
    <cfRule type="containsErrors" dxfId="656" priority="1025">
      <formula>ISERROR(O306)</formula>
    </cfRule>
  </conditionalFormatting>
  <conditionalFormatting sqref="O307">
    <cfRule type="containsErrors" dxfId="655" priority="1024">
      <formula>ISERROR(O307)</formula>
    </cfRule>
  </conditionalFormatting>
  <conditionalFormatting sqref="O308">
    <cfRule type="containsErrors" dxfId="654" priority="1023">
      <formula>ISERROR(O308)</formula>
    </cfRule>
  </conditionalFormatting>
  <conditionalFormatting sqref="O309">
    <cfRule type="containsErrors" dxfId="653" priority="1022">
      <formula>ISERROR(O309)</formula>
    </cfRule>
  </conditionalFormatting>
  <conditionalFormatting sqref="O310">
    <cfRule type="containsErrors" dxfId="652" priority="1021">
      <formula>ISERROR(O310)</formula>
    </cfRule>
  </conditionalFormatting>
  <conditionalFormatting sqref="O311">
    <cfRule type="containsErrors" dxfId="651" priority="1020">
      <formula>ISERROR(O311)</formula>
    </cfRule>
  </conditionalFormatting>
  <conditionalFormatting sqref="O312">
    <cfRule type="containsErrors" dxfId="650" priority="1019">
      <formula>ISERROR(O312)</formula>
    </cfRule>
  </conditionalFormatting>
  <conditionalFormatting sqref="O314">
    <cfRule type="containsErrors" dxfId="649" priority="1018">
      <formula>ISERROR(O314)</formula>
    </cfRule>
  </conditionalFormatting>
  <conditionalFormatting sqref="O315">
    <cfRule type="containsErrors" dxfId="648" priority="1017">
      <formula>ISERROR(O315)</formula>
    </cfRule>
  </conditionalFormatting>
  <conditionalFormatting sqref="O316">
    <cfRule type="containsErrors" dxfId="647" priority="1016">
      <formula>ISERROR(O316)</formula>
    </cfRule>
  </conditionalFormatting>
  <conditionalFormatting sqref="O317">
    <cfRule type="containsErrors" dxfId="646" priority="1015">
      <formula>ISERROR(O317)</formula>
    </cfRule>
  </conditionalFormatting>
  <conditionalFormatting sqref="O318">
    <cfRule type="containsErrors" dxfId="645" priority="1014">
      <formula>ISERROR(O318)</formula>
    </cfRule>
  </conditionalFormatting>
  <conditionalFormatting sqref="O320">
    <cfRule type="containsErrors" dxfId="644" priority="1013">
      <formula>ISERROR(O320)</formula>
    </cfRule>
  </conditionalFormatting>
  <conditionalFormatting sqref="O322">
    <cfRule type="containsErrors" dxfId="643" priority="1012">
      <formula>ISERROR(O322)</formula>
    </cfRule>
  </conditionalFormatting>
  <conditionalFormatting sqref="O378">
    <cfRule type="containsErrors" dxfId="642" priority="1011">
      <formula>ISERROR(O378)</formula>
    </cfRule>
  </conditionalFormatting>
  <conditionalFormatting sqref="O379">
    <cfRule type="containsErrors" dxfId="641" priority="1010">
      <formula>ISERROR(O379)</formula>
    </cfRule>
  </conditionalFormatting>
  <conditionalFormatting sqref="O411">
    <cfRule type="containsErrors" dxfId="640" priority="1009">
      <formula>ISERROR(O411)</formula>
    </cfRule>
  </conditionalFormatting>
  <conditionalFormatting sqref="O189">
    <cfRule type="containsErrors" dxfId="639" priority="1008">
      <formula>ISERROR(O189)</formula>
    </cfRule>
  </conditionalFormatting>
  <conditionalFormatting sqref="O191">
    <cfRule type="containsErrors" dxfId="638" priority="1006">
      <formula>ISERROR(O191)</formula>
    </cfRule>
  </conditionalFormatting>
  <conditionalFormatting sqref="O199">
    <cfRule type="containsErrors" dxfId="637" priority="1005">
      <formula>ISERROR(O199)</formula>
    </cfRule>
  </conditionalFormatting>
  <conditionalFormatting sqref="O200">
    <cfRule type="containsErrors" dxfId="636" priority="1004">
      <formula>ISERROR(O200)</formula>
    </cfRule>
  </conditionalFormatting>
  <conditionalFormatting sqref="O205">
    <cfRule type="containsErrors" dxfId="635" priority="1003">
      <formula>ISERROR(O205)</formula>
    </cfRule>
  </conditionalFormatting>
  <conditionalFormatting sqref="O206">
    <cfRule type="containsErrors" dxfId="634" priority="1002">
      <formula>ISERROR(O206)</formula>
    </cfRule>
  </conditionalFormatting>
  <conditionalFormatting sqref="O211">
    <cfRule type="containsErrors" dxfId="633" priority="1001">
      <formula>ISERROR(O211)</formula>
    </cfRule>
  </conditionalFormatting>
  <conditionalFormatting sqref="O212">
    <cfRule type="containsErrors" dxfId="632" priority="1000">
      <formula>ISERROR(O212)</formula>
    </cfRule>
  </conditionalFormatting>
  <conditionalFormatting sqref="O214">
    <cfRule type="containsErrors" dxfId="631" priority="999">
      <formula>ISERROR(O214)</formula>
    </cfRule>
  </conditionalFormatting>
  <conditionalFormatting sqref="O215">
    <cfRule type="containsErrors" dxfId="630" priority="998">
      <formula>ISERROR(O215)</formula>
    </cfRule>
  </conditionalFormatting>
  <conditionalFormatting sqref="O216">
    <cfRule type="containsErrors" dxfId="629" priority="997">
      <formula>ISERROR(O216)</formula>
    </cfRule>
  </conditionalFormatting>
  <conditionalFormatting sqref="O217">
    <cfRule type="containsErrors" dxfId="628" priority="996">
      <formula>ISERROR(O217)</formula>
    </cfRule>
  </conditionalFormatting>
  <conditionalFormatting sqref="O218">
    <cfRule type="containsErrors" dxfId="627" priority="995">
      <formula>ISERROR(O218)</formula>
    </cfRule>
  </conditionalFormatting>
  <conditionalFormatting sqref="O225">
    <cfRule type="containsErrors" dxfId="626" priority="994">
      <formula>ISERROR(O225)</formula>
    </cfRule>
  </conditionalFormatting>
  <conditionalFormatting sqref="O226">
    <cfRule type="containsErrors" dxfId="625" priority="993">
      <formula>ISERROR(O226)</formula>
    </cfRule>
  </conditionalFormatting>
  <conditionalFormatting sqref="O253">
    <cfRule type="containsErrors" dxfId="624" priority="992">
      <formula>ISERROR(O253)</formula>
    </cfRule>
  </conditionalFormatting>
  <conditionalFormatting sqref="O254">
    <cfRule type="containsErrors" dxfId="623" priority="991">
      <formula>ISERROR(O254)</formula>
    </cfRule>
  </conditionalFormatting>
  <conditionalFormatting sqref="O270">
    <cfRule type="containsErrors" dxfId="622" priority="990">
      <formula>ISERROR(O270)</formula>
    </cfRule>
  </conditionalFormatting>
  <conditionalFormatting sqref="O271">
    <cfRule type="containsErrors" dxfId="621" priority="989">
      <formula>ISERROR(O271)</formula>
    </cfRule>
  </conditionalFormatting>
  <conditionalFormatting sqref="O272">
    <cfRule type="containsErrors" dxfId="620" priority="988">
      <formula>ISERROR(O272)</formula>
    </cfRule>
  </conditionalFormatting>
  <conditionalFormatting sqref="O276">
    <cfRule type="containsErrors" dxfId="619" priority="987">
      <formula>ISERROR(O276)</formula>
    </cfRule>
  </conditionalFormatting>
  <conditionalFormatting sqref="O277">
    <cfRule type="containsErrors" dxfId="618" priority="985">
      <formula>ISERROR(O277)</formula>
    </cfRule>
  </conditionalFormatting>
  <conditionalFormatting sqref="O278">
    <cfRule type="containsErrors" dxfId="617" priority="984">
      <formula>ISERROR(O278)</formula>
    </cfRule>
  </conditionalFormatting>
  <conditionalFormatting sqref="O279">
    <cfRule type="containsErrors" dxfId="616" priority="983">
      <formula>ISERROR(O279)</formula>
    </cfRule>
  </conditionalFormatting>
  <conditionalFormatting sqref="O280">
    <cfRule type="containsErrors" dxfId="615" priority="982">
      <formula>ISERROR(O280)</formula>
    </cfRule>
  </conditionalFormatting>
  <conditionalFormatting sqref="O281">
    <cfRule type="containsErrors" dxfId="614" priority="981">
      <formula>ISERROR(O281)</formula>
    </cfRule>
  </conditionalFormatting>
  <conditionalFormatting sqref="O282">
    <cfRule type="containsErrors" dxfId="613" priority="980">
      <formula>ISERROR(O282)</formula>
    </cfRule>
  </conditionalFormatting>
  <conditionalFormatting sqref="O288">
    <cfRule type="containsErrors" dxfId="612" priority="979">
      <formula>ISERROR(O288)</formula>
    </cfRule>
  </conditionalFormatting>
  <conditionalFormatting sqref="O289">
    <cfRule type="containsErrors" dxfId="611" priority="978">
      <formula>ISERROR(O289)</formula>
    </cfRule>
  </conditionalFormatting>
  <conditionalFormatting sqref="O368">
    <cfRule type="containsErrors" dxfId="610" priority="975">
      <formula>ISERROR(O368)</formula>
    </cfRule>
  </conditionalFormatting>
  <conditionalFormatting sqref="O385">
    <cfRule type="containsErrors" dxfId="609" priority="974">
      <formula>ISERROR(O385)</formula>
    </cfRule>
  </conditionalFormatting>
  <conditionalFormatting sqref="O386">
    <cfRule type="containsErrors" dxfId="608" priority="973">
      <formula>ISERROR(O386)</formula>
    </cfRule>
  </conditionalFormatting>
  <conditionalFormatting sqref="O387">
    <cfRule type="containsErrors" dxfId="607" priority="972">
      <formula>ISERROR(O387)</formula>
    </cfRule>
  </conditionalFormatting>
  <conditionalFormatting sqref="O389">
    <cfRule type="containsErrors" dxfId="606" priority="970">
      <formula>ISERROR(O389)</formula>
    </cfRule>
  </conditionalFormatting>
  <conditionalFormatting sqref="O390">
    <cfRule type="containsErrors" dxfId="605" priority="969">
      <formula>ISERROR(O390)</formula>
    </cfRule>
  </conditionalFormatting>
  <conditionalFormatting sqref="O391">
    <cfRule type="containsErrors" dxfId="604" priority="968">
      <formula>ISERROR(O391)</formula>
    </cfRule>
  </conditionalFormatting>
  <conditionalFormatting sqref="O519">
    <cfRule type="containsErrors" dxfId="603" priority="967">
      <formula>ISERROR(O519)</formula>
    </cfRule>
  </conditionalFormatting>
  <conditionalFormatting sqref="O520">
    <cfRule type="containsErrors" dxfId="602" priority="966">
      <formula>ISERROR(O520)</formula>
    </cfRule>
  </conditionalFormatting>
  <conditionalFormatting sqref="O266">
    <cfRule type="containsErrors" dxfId="601" priority="960">
      <formula>ISERROR(O266)</formula>
    </cfRule>
  </conditionalFormatting>
  <conditionalFormatting sqref="O267">
    <cfRule type="containsErrors" dxfId="600" priority="959">
      <formula>ISERROR(O267)</formula>
    </cfRule>
  </conditionalFormatting>
  <conditionalFormatting sqref="O268">
    <cfRule type="containsErrors" dxfId="599" priority="958">
      <formula>ISERROR(O268)</formula>
    </cfRule>
  </conditionalFormatting>
  <conditionalFormatting sqref="O313">
    <cfRule type="containsErrors" dxfId="598" priority="957">
      <formula>ISERROR(O313)</formula>
    </cfRule>
  </conditionalFormatting>
  <conditionalFormatting sqref="O319">
    <cfRule type="containsErrors" dxfId="597" priority="956">
      <formula>ISERROR(O319)</formula>
    </cfRule>
  </conditionalFormatting>
  <conditionalFormatting sqref="O321">
    <cfRule type="containsErrors" dxfId="596" priority="955">
      <formula>ISERROR(O321)</formula>
    </cfRule>
  </conditionalFormatting>
  <conditionalFormatting sqref="O359">
    <cfRule type="containsErrors" dxfId="595" priority="954">
      <formula>ISERROR(O359)</formula>
    </cfRule>
  </conditionalFormatting>
  <conditionalFormatting sqref="O403">
    <cfRule type="containsErrors" dxfId="594" priority="953">
      <formula>ISERROR(O403)</formula>
    </cfRule>
  </conditionalFormatting>
  <conditionalFormatting sqref="O404">
    <cfRule type="containsErrors" dxfId="593" priority="952">
      <formula>ISERROR(O404)</formula>
    </cfRule>
  </conditionalFormatting>
  <conditionalFormatting sqref="O405">
    <cfRule type="containsErrors" dxfId="592" priority="951">
      <formula>ISERROR(O405)</formula>
    </cfRule>
  </conditionalFormatting>
  <conditionalFormatting sqref="O406">
    <cfRule type="containsErrors" dxfId="591" priority="950">
      <formula>ISERROR(O406)</formula>
    </cfRule>
  </conditionalFormatting>
  <conditionalFormatting sqref="O407">
    <cfRule type="containsErrors" dxfId="590" priority="949">
      <formula>ISERROR(O407)</formula>
    </cfRule>
  </conditionalFormatting>
  <conditionalFormatting sqref="O408">
    <cfRule type="containsErrors" dxfId="589" priority="948">
      <formula>ISERROR(O408)</formula>
    </cfRule>
  </conditionalFormatting>
  <conditionalFormatting sqref="O427">
    <cfRule type="containsErrors" dxfId="588" priority="947">
      <formula>ISERROR(O427)</formula>
    </cfRule>
  </conditionalFormatting>
  <conditionalFormatting sqref="O493">
    <cfRule type="containsErrors" dxfId="587" priority="946">
      <formula>ISERROR(O493)</formula>
    </cfRule>
  </conditionalFormatting>
  <conditionalFormatting sqref="O494">
    <cfRule type="containsErrors" dxfId="586" priority="945">
      <formula>ISERROR(O494)</formula>
    </cfRule>
  </conditionalFormatting>
  <conditionalFormatting sqref="O495">
    <cfRule type="containsErrors" dxfId="585" priority="944">
      <formula>ISERROR(O495)</formula>
    </cfRule>
  </conditionalFormatting>
  <conditionalFormatting sqref="O496">
    <cfRule type="containsErrors" dxfId="584" priority="943">
      <formula>ISERROR(O496)</formula>
    </cfRule>
  </conditionalFormatting>
  <conditionalFormatting sqref="O498">
    <cfRule type="containsErrors" dxfId="583" priority="942">
      <formula>ISERROR(O498)</formula>
    </cfRule>
  </conditionalFormatting>
  <conditionalFormatting sqref="O499">
    <cfRule type="containsErrors" dxfId="582" priority="941">
      <formula>ISERROR(O499)</formula>
    </cfRule>
  </conditionalFormatting>
  <conditionalFormatting sqref="O502">
    <cfRule type="containsErrors" dxfId="581" priority="940">
      <formula>ISERROR(O502)</formula>
    </cfRule>
  </conditionalFormatting>
  <conditionalFormatting sqref="O509">
    <cfRule type="containsErrors" dxfId="580" priority="939">
      <formula>ISERROR(O509)</formula>
    </cfRule>
  </conditionalFormatting>
  <conditionalFormatting sqref="D155 D157">
    <cfRule type="containsErrors" dxfId="579" priority="913">
      <formula>ISERROR(D155)</formula>
    </cfRule>
  </conditionalFormatting>
  <conditionalFormatting sqref="D156">
    <cfRule type="containsErrors" dxfId="578" priority="911">
      <formula>ISERROR(D156)</formula>
    </cfRule>
  </conditionalFormatting>
  <conditionalFormatting sqref="D158">
    <cfRule type="containsErrors" dxfId="577" priority="910">
      <formula>ISERROR(D158)</formula>
    </cfRule>
  </conditionalFormatting>
  <conditionalFormatting sqref="D159">
    <cfRule type="containsErrors" dxfId="576" priority="909">
      <formula>ISERROR(D159)</formula>
    </cfRule>
  </conditionalFormatting>
  <conditionalFormatting sqref="D146:D147 D149:D153">
    <cfRule type="containsErrors" dxfId="575" priority="915">
      <formula>ISERROR(D146)</formula>
    </cfRule>
  </conditionalFormatting>
  <conditionalFormatting sqref="D160:D161">
    <cfRule type="containsErrors" dxfId="574" priority="914">
      <formula>ISERROR(D160)</formula>
    </cfRule>
  </conditionalFormatting>
  <conditionalFormatting sqref="D154">
    <cfRule type="containsErrors" dxfId="573" priority="912">
      <formula>ISERROR(D154)</formula>
    </cfRule>
  </conditionalFormatting>
  <conditionalFormatting sqref="D148">
    <cfRule type="containsErrors" dxfId="572" priority="908">
      <formula>ISERROR(D148)</formula>
    </cfRule>
  </conditionalFormatting>
  <conditionalFormatting sqref="F146:G153">
    <cfRule type="containsErrors" dxfId="571" priority="907">
      <formula>ISERROR(F146)</formula>
    </cfRule>
  </conditionalFormatting>
  <conditionalFormatting sqref="K147">
    <cfRule type="containsErrors" dxfId="570" priority="905">
      <formula>ISERROR(K147)</formula>
    </cfRule>
  </conditionalFormatting>
  <conditionalFormatting sqref="H147:J147">
    <cfRule type="containsErrors" dxfId="569" priority="904">
      <formula>ISERROR(H147)</formula>
    </cfRule>
  </conditionalFormatting>
  <conditionalFormatting sqref="H151">
    <cfRule type="containsErrors" dxfId="568" priority="898">
      <formula>ISERROR(H151)</formula>
    </cfRule>
  </conditionalFormatting>
  <conditionalFormatting sqref="H148">
    <cfRule type="containsErrors" dxfId="567" priority="900">
      <formula>ISERROR(H148)</formula>
    </cfRule>
  </conditionalFormatting>
  <conditionalFormatting sqref="H149">
    <cfRule type="containsErrors" dxfId="566" priority="899">
      <formula>ISERROR(H149)</formula>
    </cfRule>
  </conditionalFormatting>
  <conditionalFormatting sqref="H152">
    <cfRule type="containsErrors" dxfId="565" priority="897">
      <formula>ISERROR(H152)</formula>
    </cfRule>
  </conditionalFormatting>
  <conditionalFormatting sqref="H153">
    <cfRule type="containsErrors" dxfId="564" priority="896">
      <formula>ISERROR(H153)</formula>
    </cfRule>
  </conditionalFormatting>
  <conditionalFormatting sqref="K155">
    <cfRule type="containsErrors" dxfId="563" priority="894">
      <formula>ISERROR(K155)</formula>
    </cfRule>
  </conditionalFormatting>
  <conditionalFormatting sqref="H154">
    <cfRule type="containsErrors" dxfId="562" priority="895">
      <formula>ISERROR(H154)</formula>
    </cfRule>
  </conditionalFormatting>
  <conditionalFormatting sqref="H155 J155">
    <cfRule type="containsErrors" dxfId="561" priority="893">
      <formula>ISERROR(H155)</formula>
    </cfRule>
  </conditionalFormatting>
  <conditionalFormatting sqref="H150">
    <cfRule type="containsErrors" dxfId="560" priority="891">
      <formula>ISERROR(H150)</formula>
    </cfRule>
  </conditionalFormatting>
  <conditionalFormatting sqref="H163">
    <cfRule type="containsErrors" dxfId="559" priority="892">
      <formula>ISERROR(H163)</formula>
    </cfRule>
  </conditionalFormatting>
  <conditionalFormatting sqref="I155">
    <cfRule type="containsErrors" dxfId="558" priority="889">
      <formula>ISERROR(I155)</formula>
    </cfRule>
  </conditionalFormatting>
  <conditionalFormatting sqref="I148">
    <cfRule type="containsErrors" dxfId="557" priority="888">
      <formula>ISERROR(I148)</formula>
    </cfRule>
  </conditionalFormatting>
  <conditionalFormatting sqref="J148">
    <cfRule type="containsErrors" dxfId="556" priority="886">
      <formula>ISERROR(J148)</formula>
    </cfRule>
  </conditionalFormatting>
  <conditionalFormatting sqref="K148">
    <cfRule type="containsErrors" dxfId="555" priority="887">
      <formula>ISERROR(K148)</formula>
    </cfRule>
  </conditionalFormatting>
  <conditionalFormatting sqref="K153">
    <cfRule type="containsErrors" dxfId="554" priority="869">
      <formula>ISERROR(K153)</formula>
    </cfRule>
  </conditionalFormatting>
  <conditionalFormatting sqref="I153">
    <cfRule type="containsErrors" dxfId="553" priority="870">
      <formula>ISERROR(I153)</formula>
    </cfRule>
  </conditionalFormatting>
  <conditionalFormatting sqref="J152">
    <cfRule type="containsErrors" dxfId="552" priority="871">
      <formula>ISERROR(J152)</formula>
    </cfRule>
  </conditionalFormatting>
  <conditionalFormatting sqref="H162">
    <cfRule type="containsErrors" dxfId="551" priority="885">
      <formula>ISERROR(H162)</formula>
    </cfRule>
  </conditionalFormatting>
  <conditionalFormatting sqref="I163">
    <cfRule type="containsErrors" dxfId="550" priority="884">
      <formula>ISERROR(I163)</formula>
    </cfRule>
  </conditionalFormatting>
  <conditionalFormatting sqref="J163">
    <cfRule type="containsErrors" dxfId="549" priority="882">
      <formula>ISERROR(J163)</formula>
    </cfRule>
  </conditionalFormatting>
  <conditionalFormatting sqref="K163">
    <cfRule type="containsErrors" dxfId="548" priority="883">
      <formula>ISERROR(K163)</formula>
    </cfRule>
  </conditionalFormatting>
  <conditionalFormatting sqref="J156">
    <cfRule type="containsErrors" dxfId="547" priority="861">
      <formula>ISERROR(J156)</formula>
    </cfRule>
  </conditionalFormatting>
  <conditionalFormatting sqref="I149">
    <cfRule type="containsErrors" dxfId="546" priority="881">
      <formula>ISERROR(I149)</formula>
    </cfRule>
  </conditionalFormatting>
  <conditionalFormatting sqref="J149">
    <cfRule type="containsErrors" dxfId="545" priority="879">
      <formula>ISERROR(J149)</formula>
    </cfRule>
  </conditionalFormatting>
  <conditionalFormatting sqref="K149">
    <cfRule type="containsErrors" dxfId="544" priority="880">
      <formula>ISERROR(K149)</formula>
    </cfRule>
  </conditionalFormatting>
  <conditionalFormatting sqref="K150">
    <cfRule type="containsErrors" dxfId="543" priority="878">
      <formula>ISERROR(K150)</formula>
    </cfRule>
  </conditionalFormatting>
  <conditionalFormatting sqref="I150">
    <cfRule type="containsErrors" dxfId="542" priority="877">
      <formula>ISERROR(I150)</formula>
    </cfRule>
  </conditionalFormatting>
  <conditionalFormatting sqref="I151">
    <cfRule type="containsErrors" dxfId="541" priority="876">
      <formula>ISERROR(I151)</formula>
    </cfRule>
  </conditionalFormatting>
  <conditionalFormatting sqref="J151">
    <cfRule type="containsErrors" dxfId="540" priority="874">
      <formula>ISERROR(J151)</formula>
    </cfRule>
  </conditionalFormatting>
  <conditionalFormatting sqref="K151">
    <cfRule type="containsErrors" dxfId="539" priority="875">
      <formula>ISERROR(K151)</formula>
    </cfRule>
  </conditionalFormatting>
  <conditionalFormatting sqref="I152">
    <cfRule type="containsErrors" dxfId="538" priority="873">
      <formula>ISERROR(I152)</formula>
    </cfRule>
  </conditionalFormatting>
  <conditionalFormatting sqref="K152">
    <cfRule type="containsErrors" dxfId="537" priority="872">
      <formula>ISERROR(K152)</formula>
    </cfRule>
  </conditionalFormatting>
  <conditionalFormatting sqref="J153">
    <cfRule type="containsErrors" dxfId="536" priority="868">
      <formula>ISERROR(J153)</formula>
    </cfRule>
  </conditionalFormatting>
  <conditionalFormatting sqref="I154">
    <cfRule type="containsErrors" dxfId="535" priority="867">
      <formula>ISERROR(I154)</formula>
    </cfRule>
  </conditionalFormatting>
  <conditionalFormatting sqref="J154">
    <cfRule type="containsErrors" dxfId="534" priority="865">
      <formula>ISERROR(J154)</formula>
    </cfRule>
  </conditionalFormatting>
  <conditionalFormatting sqref="K154">
    <cfRule type="containsErrors" dxfId="533" priority="866">
      <formula>ISERROR(K154)</formula>
    </cfRule>
  </conditionalFormatting>
  <conditionalFormatting sqref="H156">
    <cfRule type="containsErrors" dxfId="532" priority="864">
      <formula>ISERROR(H156)</formula>
    </cfRule>
  </conditionalFormatting>
  <conditionalFormatting sqref="I156">
    <cfRule type="containsErrors" dxfId="531" priority="863">
      <formula>ISERROR(I156)</formula>
    </cfRule>
  </conditionalFormatting>
  <conditionalFormatting sqref="K156">
    <cfRule type="containsErrors" dxfId="530" priority="862">
      <formula>ISERROR(K156)</formula>
    </cfRule>
  </conditionalFormatting>
  <conditionalFormatting sqref="J157">
    <cfRule type="containsErrors" dxfId="529" priority="857">
      <formula>ISERROR(J157)</formula>
    </cfRule>
  </conditionalFormatting>
  <conditionalFormatting sqref="H157">
    <cfRule type="containsErrors" dxfId="528" priority="860">
      <formula>ISERROR(H157)</formula>
    </cfRule>
  </conditionalFormatting>
  <conditionalFormatting sqref="I157">
    <cfRule type="containsErrors" dxfId="527" priority="859">
      <formula>ISERROR(I157)</formula>
    </cfRule>
  </conditionalFormatting>
  <conditionalFormatting sqref="K157">
    <cfRule type="containsErrors" dxfId="526" priority="858">
      <formula>ISERROR(K157)</formula>
    </cfRule>
  </conditionalFormatting>
  <conditionalFormatting sqref="H158">
    <cfRule type="containsErrors" dxfId="525" priority="856">
      <formula>ISERROR(H158)</formula>
    </cfRule>
  </conditionalFormatting>
  <conditionalFormatting sqref="H160">
    <cfRule type="containsErrors" dxfId="524" priority="906">
      <formula>ISERROR(H160)</formula>
    </cfRule>
  </conditionalFormatting>
  <conditionalFormatting sqref="J158">
    <cfRule type="containsErrors" dxfId="523" priority="853">
      <formula>ISERROR(J158)</formula>
    </cfRule>
  </conditionalFormatting>
  <conditionalFormatting sqref="I158">
    <cfRule type="containsErrors" dxfId="522" priority="855">
      <formula>ISERROR(I158)</formula>
    </cfRule>
  </conditionalFormatting>
  <conditionalFormatting sqref="K158">
    <cfRule type="containsErrors" dxfId="521" priority="854">
      <formula>ISERROR(K158)</formula>
    </cfRule>
  </conditionalFormatting>
  <conditionalFormatting sqref="J159">
    <cfRule type="containsErrors" dxfId="520" priority="850">
      <formula>ISERROR(J159)</formula>
    </cfRule>
  </conditionalFormatting>
  <conditionalFormatting sqref="I159">
    <cfRule type="containsErrors" dxfId="519" priority="852">
      <formula>ISERROR(I159)</formula>
    </cfRule>
  </conditionalFormatting>
  <conditionalFormatting sqref="K159">
    <cfRule type="containsErrors" dxfId="518" priority="851">
      <formula>ISERROR(K159)</formula>
    </cfRule>
  </conditionalFormatting>
  <conditionalFormatting sqref="J160">
    <cfRule type="containsErrors" dxfId="517" priority="847">
      <formula>ISERROR(J160)</formula>
    </cfRule>
  </conditionalFormatting>
  <conditionalFormatting sqref="I160">
    <cfRule type="containsErrors" dxfId="516" priority="849">
      <formula>ISERROR(I160)</formula>
    </cfRule>
  </conditionalFormatting>
  <conditionalFormatting sqref="K160">
    <cfRule type="containsErrors" dxfId="515" priority="848">
      <formula>ISERROR(K160)</formula>
    </cfRule>
  </conditionalFormatting>
  <conditionalFormatting sqref="J161">
    <cfRule type="containsErrors" dxfId="514" priority="844">
      <formula>ISERROR(J161)</formula>
    </cfRule>
  </conditionalFormatting>
  <conditionalFormatting sqref="I161">
    <cfRule type="containsErrors" dxfId="513" priority="846">
      <formula>ISERROR(I161)</formula>
    </cfRule>
  </conditionalFormatting>
  <conditionalFormatting sqref="K161">
    <cfRule type="containsErrors" dxfId="512" priority="845">
      <formula>ISERROR(K161)</formula>
    </cfRule>
  </conditionalFormatting>
  <conditionalFormatting sqref="J162">
    <cfRule type="containsErrors" dxfId="511" priority="841">
      <formula>ISERROR(J162)</formula>
    </cfRule>
  </conditionalFormatting>
  <conditionalFormatting sqref="I162">
    <cfRule type="containsErrors" dxfId="510" priority="843">
      <formula>ISERROR(I162)</formula>
    </cfRule>
  </conditionalFormatting>
  <conditionalFormatting sqref="K162">
    <cfRule type="containsErrors" dxfId="509" priority="842">
      <formula>ISERROR(K162)</formula>
    </cfRule>
  </conditionalFormatting>
  <conditionalFormatting sqref="J150">
    <cfRule type="containsErrors" dxfId="508" priority="840">
      <formula>ISERROR(J150)</formula>
    </cfRule>
  </conditionalFormatting>
  <conditionalFormatting sqref="N145:N163">
    <cfRule type="cellIs" dxfId="507" priority="839" operator="equal">
      <formula>0</formula>
    </cfRule>
  </conditionalFormatting>
  <conditionalFormatting sqref="O159:O162">
    <cfRule type="containsErrors" dxfId="506" priority="838">
      <formula>ISERROR(O159)</formula>
    </cfRule>
  </conditionalFormatting>
  <conditionalFormatting sqref="O154">
    <cfRule type="containsErrors" dxfId="505" priority="837">
      <formula>ISERROR(O154)</formula>
    </cfRule>
  </conditionalFormatting>
  <conditionalFormatting sqref="O151">
    <cfRule type="containsErrors" dxfId="504" priority="836">
      <formula>ISERROR(O151)</formula>
    </cfRule>
  </conditionalFormatting>
  <conditionalFormatting sqref="O152">
    <cfRule type="containsErrors" dxfId="503" priority="835">
      <formula>ISERROR(O152)</formula>
    </cfRule>
  </conditionalFormatting>
  <conditionalFormatting sqref="O153">
    <cfRule type="containsErrors" dxfId="502" priority="834">
      <formula>ISERROR(O153)</formula>
    </cfRule>
  </conditionalFormatting>
  <conditionalFormatting sqref="O158">
    <cfRule type="containsErrors" dxfId="501" priority="833">
      <formula>ISERROR(O158)</formula>
    </cfRule>
  </conditionalFormatting>
  <conditionalFormatting sqref="O163">
    <cfRule type="containsErrors" dxfId="500" priority="832">
      <formula>ISERROR(O163)</formula>
    </cfRule>
  </conditionalFormatting>
  <conditionalFormatting sqref="O150">
    <cfRule type="containsErrors" dxfId="499" priority="831">
      <formula>ISERROR(O150)</formula>
    </cfRule>
  </conditionalFormatting>
  <conditionalFormatting sqref="O146:O148">
    <cfRule type="containsErrors" dxfId="498" priority="830">
      <formula>ISERROR(O146)</formula>
    </cfRule>
  </conditionalFormatting>
  <conditionalFormatting sqref="O155">
    <cfRule type="containsErrors" dxfId="497" priority="829">
      <formula>ISERROR(O155)</formula>
    </cfRule>
  </conditionalFormatting>
  <conditionalFormatting sqref="O156">
    <cfRule type="containsErrors" dxfId="496" priority="828">
      <formula>ISERROR(O156)</formula>
    </cfRule>
  </conditionalFormatting>
  <conditionalFormatting sqref="O157">
    <cfRule type="containsErrors" dxfId="495" priority="827">
      <formula>ISERROR(O157)</formula>
    </cfRule>
  </conditionalFormatting>
  <conditionalFormatting sqref="O149">
    <cfRule type="containsErrors" dxfId="494" priority="826">
      <formula>ISERROR(O149)</formula>
    </cfRule>
  </conditionalFormatting>
  <conditionalFormatting sqref="P145:P146">
    <cfRule type="cellIs" dxfId="493" priority="823" operator="equal">
      <formula>0</formula>
    </cfRule>
  </conditionalFormatting>
  <conditionalFormatting sqref="P147:P163">
    <cfRule type="cellIs" dxfId="492" priority="822" operator="equal">
      <formula>0</formula>
    </cfRule>
  </conditionalFormatting>
  <conditionalFormatting sqref="Q146:Q163">
    <cfRule type="containsErrors" dxfId="491" priority="819">
      <formula>ISERROR(Q146)</formula>
    </cfRule>
  </conditionalFormatting>
  <conditionalFormatting sqref="U146:U163">
    <cfRule type="containsErrors" dxfId="490" priority="818">
      <formula>ISERROR(U146)</formula>
    </cfRule>
  </conditionalFormatting>
  <conditionalFormatting sqref="R146:T163">
    <cfRule type="containsErrors" dxfId="489" priority="817">
      <formula>ISERROR(R146)</formula>
    </cfRule>
  </conditionalFormatting>
  <conditionalFormatting sqref="V146:W163">
    <cfRule type="containsErrors" dxfId="488" priority="816">
      <formula>ISERROR(V146)</formula>
    </cfRule>
  </conditionalFormatting>
  <conditionalFormatting sqref="W146:W163">
    <cfRule type="expression" dxfId="487" priority="806">
      <formula>$AC146=1</formula>
    </cfRule>
    <cfRule type="expression" dxfId="486" priority="807">
      <formula>$AC146=5</formula>
    </cfRule>
    <cfRule type="expression" dxfId="485" priority="808">
      <formula>$AC146=4</formula>
    </cfRule>
    <cfRule type="expression" dxfId="484" priority="809" stopIfTrue="1">
      <formula>$AC146=3</formula>
    </cfRule>
    <cfRule type="expression" dxfId="483" priority="810">
      <formula>$AC146=2</formula>
    </cfRule>
  </conditionalFormatting>
  <conditionalFormatting sqref="V146:V163">
    <cfRule type="expression" dxfId="482" priority="812" stopIfTrue="1">
      <formula>V146="CON AVANCE"</formula>
    </cfRule>
  </conditionalFormatting>
  <conditionalFormatting sqref="V146:V163">
    <cfRule type="expression" dxfId="481" priority="811" stopIfTrue="1">
      <formula>V146="CUMPLIDA"</formula>
    </cfRule>
    <cfRule type="expression" dxfId="480" priority="814" stopIfTrue="1">
      <formula>V146="PRÓXIMA A VENCER"</formula>
    </cfRule>
    <cfRule type="expression" dxfId="479" priority="815" stopIfTrue="1">
      <formula>V146="VENCIDA"</formula>
    </cfRule>
  </conditionalFormatting>
  <conditionalFormatting sqref="V146:V163">
    <cfRule type="expression" dxfId="478" priority="813">
      <formula>V146="EN TERMINO"</formula>
    </cfRule>
  </conditionalFormatting>
  <conditionalFormatting sqref="D446">
    <cfRule type="containsErrors" dxfId="477" priority="797">
      <formula>ISERROR(D446)</formula>
    </cfRule>
  </conditionalFormatting>
  <conditionalFormatting sqref="L145:M145">
    <cfRule type="containsErrors" dxfId="476" priority="793">
      <formula>ISERROR(L145)</formula>
    </cfRule>
  </conditionalFormatting>
  <conditionalFormatting sqref="Q145">
    <cfRule type="containsErrors" dxfId="475" priority="792">
      <formula>ISERROR(Q145)</formula>
    </cfRule>
  </conditionalFormatting>
  <conditionalFormatting sqref="U145">
    <cfRule type="containsErrors" dxfId="474" priority="791">
      <formula>ISERROR(U145)</formula>
    </cfRule>
  </conditionalFormatting>
  <conditionalFormatting sqref="W145">
    <cfRule type="expression" dxfId="473" priority="779">
      <formula>$AC145=1</formula>
    </cfRule>
    <cfRule type="expression" dxfId="472" priority="780">
      <formula>$AC145=5</formula>
    </cfRule>
    <cfRule type="expression" dxfId="471" priority="781">
      <formula>$AC145=4</formula>
    </cfRule>
    <cfRule type="expression" dxfId="470" priority="782" stopIfTrue="1">
      <formula>$AC145=3</formula>
    </cfRule>
    <cfRule type="expression" dxfId="469" priority="783">
      <formula>$AC145=2</formula>
    </cfRule>
  </conditionalFormatting>
  <conditionalFormatting sqref="V145">
    <cfRule type="expression" dxfId="468" priority="785" stopIfTrue="1">
      <formula>V145="CON AVANCE"</formula>
    </cfRule>
  </conditionalFormatting>
  <conditionalFormatting sqref="V145">
    <cfRule type="expression" dxfId="467" priority="784" stopIfTrue="1">
      <formula>V145="CUMPLIDA"</formula>
    </cfRule>
    <cfRule type="expression" dxfId="466" priority="787" stopIfTrue="1">
      <formula>V145="PRÓXIMA A VENCER"</formula>
    </cfRule>
    <cfRule type="expression" dxfId="465" priority="788" stopIfTrue="1">
      <formula>V145="VENCIDA"</formula>
    </cfRule>
  </conditionalFormatting>
  <conditionalFormatting sqref="V145">
    <cfRule type="expression" dxfId="464" priority="786">
      <formula>V145="EN TERMINO"</formula>
    </cfRule>
  </conditionalFormatting>
  <conditionalFormatting sqref="R145:T145">
    <cfRule type="containsErrors" dxfId="463" priority="774">
      <formula>ISERROR(R145)</formula>
    </cfRule>
  </conditionalFormatting>
  <conditionalFormatting sqref="V145:W145">
    <cfRule type="containsErrors" dxfId="462" priority="773">
      <formula>ISERROR(V145)</formula>
    </cfRule>
  </conditionalFormatting>
  <conditionalFormatting sqref="O144 X144 D144:K144">
    <cfRule type="containsErrors" dxfId="461" priority="771">
      <formula>ISERROR(D144)</formula>
    </cfRule>
  </conditionalFormatting>
  <conditionalFormatting sqref="N144">
    <cfRule type="cellIs" dxfId="460" priority="769" operator="equal">
      <formula>0</formula>
    </cfRule>
  </conditionalFormatting>
  <conditionalFormatting sqref="L144:M144">
    <cfRule type="containsErrors" dxfId="459" priority="765">
      <formula>ISERROR(L144)</formula>
    </cfRule>
  </conditionalFormatting>
  <conditionalFormatting sqref="Q144">
    <cfRule type="containsErrors" dxfId="458" priority="764">
      <formula>ISERROR(Q144)</formula>
    </cfRule>
  </conditionalFormatting>
  <conditionalFormatting sqref="U144">
    <cfRule type="containsErrors" dxfId="457" priority="763">
      <formula>ISERROR(U144)</formula>
    </cfRule>
  </conditionalFormatting>
  <conditionalFormatting sqref="R144:T144">
    <cfRule type="containsErrors" dxfId="456" priority="762">
      <formula>ISERROR(R144)</formula>
    </cfRule>
  </conditionalFormatting>
  <conditionalFormatting sqref="V144:W144">
    <cfRule type="containsErrors" dxfId="455" priority="761">
      <formula>ISERROR(V144)</formula>
    </cfRule>
  </conditionalFormatting>
  <conditionalFormatting sqref="W144">
    <cfRule type="expression" dxfId="454" priority="751">
      <formula>$AC144=1</formula>
    </cfRule>
    <cfRule type="expression" dxfId="453" priority="752">
      <formula>$AC144=5</formula>
    </cfRule>
    <cfRule type="expression" dxfId="452" priority="753">
      <formula>$AC144=4</formula>
    </cfRule>
    <cfRule type="expression" dxfId="451" priority="754" stopIfTrue="1">
      <formula>$AC144=3</formula>
    </cfRule>
    <cfRule type="expression" dxfId="450" priority="755">
      <formula>$AC144=2</formula>
    </cfRule>
  </conditionalFormatting>
  <conditionalFormatting sqref="V144">
    <cfRule type="expression" dxfId="449" priority="757" stopIfTrue="1">
      <formula>V144="CON AVANCE"</formula>
    </cfRule>
  </conditionalFormatting>
  <conditionalFormatting sqref="V144">
    <cfRule type="expression" dxfId="448" priority="756" stopIfTrue="1">
      <formula>V144="CUMPLIDA"</formula>
    </cfRule>
    <cfRule type="expression" dxfId="447" priority="759" stopIfTrue="1">
      <formula>V144="PRÓXIMA A VENCER"</formula>
    </cfRule>
    <cfRule type="expression" dxfId="446" priority="760" stopIfTrue="1">
      <formula>V144="VENCIDA"</formula>
    </cfRule>
  </conditionalFormatting>
  <conditionalFormatting sqref="V144">
    <cfRule type="expression" dxfId="445" priority="758">
      <formula>V144="EN TERMINO"</formula>
    </cfRule>
  </conditionalFormatting>
  <conditionalFormatting sqref="D127:D131 D125">
    <cfRule type="containsErrors" dxfId="444" priority="746">
      <formula>ISERROR(D125)</formula>
    </cfRule>
  </conditionalFormatting>
  <conditionalFormatting sqref="D139:E140 O136:O140">
    <cfRule type="containsErrors" dxfId="443" priority="745">
      <formula>ISERROR(D136)</formula>
    </cfRule>
  </conditionalFormatting>
  <conditionalFormatting sqref="O143">
    <cfRule type="containsErrors" dxfId="442" priority="743">
      <formula>ISERROR(O143)</formula>
    </cfRule>
  </conditionalFormatting>
  <conditionalFormatting sqref="O141">
    <cfRule type="containsErrors" dxfId="441" priority="744">
      <formula>ISERROR(O141)</formula>
    </cfRule>
  </conditionalFormatting>
  <conditionalFormatting sqref="E142">
    <cfRule type="containsErrors" dxfId="440" priority="742">
      <formula>ISERROR(E142)</formula>
    </cfRule>
  </conditionalFormatting>
  <conditionalFormatting sqref="D132:E132 D134:E134 D136:E136">
    <cfRule type="containsErrors" dxfId="439" priority="741">
      <formula>ISERROR(D132)</formula>
    </cfRule>
  </conditionalFormatting>
  <conditionalFormatting sqref="O134 H132:I133 H134">
    <cfRule type="containsErrors" dxfId="438" priority="740">
      <formula>ISERROR(H132)</formula>
    </cfRule>
  </conditionalFormatting>
  <conditionalFormatting sqref="O132:O133">
    <cfRule type="containsErrors" dxfId="437" priority="739">
      <formula>ISERROR(O132)</formula>
    </cfRule>
  </conditionalFormatting>
  <conditionalFormatting sqref="D133:E133">
    <cfRule type="containsErrors" dxfId="436" priority="738">
      <formula>ISERROR(D133)</formula>
    </cfRule>
  </conditionalFormatting>
  <conditionalFormatting sqref="O135">
    <cfRule type="containsErrors" dxfId="435" priority="737">
      <formula>ISERROR(O135)</formula>
    </cfRule>
  </conditionalFormatting>
  <conditionalFormatting sqref="D135:E135">
    <cfRule type="containsErrors" dxfId="434" priority="736">
      <formula>ISERROR(D135)</formula>
    </cfRule>
  </conditionalFormatting>
  <conditionalFormatting sqref="I134">
    <cfRule type="containsErrors" dxfId="433" priority="735">
      <formula>ISERROR(I134)</formula>
    </cfRule>
  </conditionalFormatting>
  <conditionalFormatting sqref="H135:I135">
    <cfRule type="containsErrors" dxfId="432" priority="734">
      <formula>ISERROR(H135)</formula>
    </cfRule>
  </conditionalFormatting>
  <conditionalFormatting sqref="D137:E137">
    <cfRule type="containsErrors" dxfId="431" priority="733">
      <formula>ISERROR(D137)</formula>
    </cfRule>
  </conditionalFormatting>
  <conditionalFormatting sqref="D138:E138">
    <cfRule type="containsErrors" dxfId="430" priority="732">
      <formula>ISERROR(D138)</formula>
    </cfRule>
  </conditionalFormatting>
  <conditionalFormatting sqref="H136:I136">
    <cfRule type="containsErrors" dxfId="429" priority="731">
      <formula>ISERROR(H136)</formula>
    </cfRule>
  </conditionalFormatting>
  <conditionalFormatting sqref="H137:I137">
    <cfRule type="containsErrors" dxfId="428" priority="730">
      <formula>ISERROR(H137)</formula>
    </cfRule>
  </conditionalFormatting>
  <conditionalFormatting sqref="I138">
    <cfRule type="containsErrors" dxfId="427" priority="729">
      <formula>ISERROR(I138)</formula>
    </cfRule>
  </conditionalFormatting>
  <conditionalFormatting sqref="H138">
    <cfRule type="containsErrors" dxfId="426" priority="728">
      <formula>ISERROR(H138)</formula>
    </cfRule>
  </conditionalFormatting>
  <conditionalFormatting sqref="H139:I139">
    <cfRule type="containsErrors" dxfId="425" priority="727">
      <formula>ISERROR(H139)</formula>
    </cfRule>
  </conditionalFormatting>
  <conditionalFormatting sqref="H140">
    <cfRule type="containsErrors" dxfId="424" priority="726">
      <formula>ISERROR(H140)</formula>
    </cfRule>
  </conditionalFormatting>
  <conditionalFormatting sqref="I140">
    <cfRule type="containsErrors" dxfId="423" priority="725">
      <formula>ISERROR(I140)</formula>
    </cfRule>
  </conditionalFormatting>
  <conditionalFormatting sqref="H141">
    <cfRule type="containsErrors" dxfId="422" priority="724">
      <formula>ISERROR(H141)</formula>
    </cfRule>
  </conditionalFormatting>
  <conditionalFormatting sqref="J141">
    <cfRule type="containsErrors" dxfId="421" priority="723">
      <formula>ISERROR(J141)</formula>
    </cfRule>
  </conditionalFormatting>
  <conditionalFormatting sqref="K141">
    <cfRule type="containsErrors" dxfId="420" priority="722">
      <formula>ISERROR(K141)</formula>
    </cfRule>
  </conditionalFormatting>
  <conditionalFormatting sqref="I141">
    <cfRule type="containsErrors" dxfId="419" priority="721">
      <formula>ISERROR(I141)</formula>
    </cfRule>
  </conditionalFormatting>
  <conditionalFormatting sqref="E143">
    <cfRule type="containsErrors" dxfId="418" priority="720">
      <formula>ISERROR(E143)</formula>
    </cfRule>
  </conditionalFormatting>
  <conditionalFormatting sqref="I142">
    <cfRule type="containsErrors" dxfId="417" priority="719">
      <formula>ISERROR(I142)</formula>
    </cfRule>
  </conditionalFormatting>
  <conditionalFormatting sqref="J142">
    <cfRule type="containsErrors" dxfId="416" priority="718">
      <formula>ISERROR(J142)</formula>
    </cfRule>
  </conditionalFormatting>
  <conditionalFormatting sqref="K142">
    <cfRule type="containsErrors" dxfId="415" priority="717">
      <formula>ISERROR(K142)</formula>
    </cfRule>
  </conditionalFormatting>
  <conditionalFormatting sqref="H142">
    <cfRule type="containsErrors" dxfId="414" priority="716">
      <formula>ISERROR(H142)</formula>
    </cfRule>
  </conditionalFormatting>
  <conditionalFormatting sqref="I143">
    <cfRule type="containsErrors" dxfId="413" priority="715">
      <formula>ISERROR(I143)</formula>
    </cfRule>
  </conditionalFormatting>
  <conditionalFormatting sqref="J143">
    <cfRule type="containsErrors" dxfId="412" priority="714">
      <formula>ISERROR(J143)</formula>
    </cfRule>
  </conditionalFormatting>
  <conditionalFormatting sqref="K143">
    <cfRule type="containsErrors" dxfId="411" priority="713">
      <formula>ISERROR(K143)</formula>
    </cfRule>
  </conditionalFormatting>
  <conditionalFormatting sqref="H143">
    <cfRule type="containsErrors" dxfId="410" priority="712">
      <formula>ISERROR(H143)</formula>
    </cfRule>
  </conditionalFormatting>
  <conditionalFormatting sqref="K125:K131 E125:G131">
    <cfRule type="containsErrors" dxfId="409" priority="711">
      <formula>ISERROR(E125)</formula>
    </cfRule>
  </conditionalFormatting>
  <conditionalFormatting sqref="O128">
    <cfRule type="containsErrors" dxfId="408" priority="708">
      <formula>ISERROR(O128)</formula>
    </cfRule>
  </conditionalFormatting>
  <conditionalFormatting sqref="O130">
    <cfRule type="containsErrors" dxfId="407" priority="707">
      <formula>ISERROR(O130)</formula>
    </cfRule>
  </conditionalFormatting>
  <conditionalFormatting sqref="O127">
    <cfRule type="containsErrors" dxfId="406" priority="706">
      <formula>ISERROR(O127)</formula>
    </cfRule>
  </conditionalFormatting>
  <conditionalFormatting sqref="O129">
    <cfRule type="containsErrors" dxfId="405" priority="705">
      <formula>ISERROR(O129)</formula>
    </cfRule>
  </conditionalFormatting>
  <conditionalFormatting sqref="O131">
    <cfRule type="containsErrors" dxfId="404" priority="704">
      <formula>ISERROR(O131)</formula>
    </cfRule>
  </conditionalFormatting>
  <conditionalFormatting sqref="H126:J131">
    <cfRule type="containsErrors" dxfId="403" priority="703">
      <formula>ISERROR(H126)</formula>
    </cfRule>
  </conditionalFormatting>
  <conditionalFormatting sqref="H125">
    <cfRule type="containsErrors" dxfId="402" priority="702">
      <formula>ISERROR(H125)</formula>
    </cfRule>
  </conditionalFormatting>
  <conditionalFormatting sqref="H125">
    <cfRule type="containsErrors" dxfId="401" priority="701">
      <formula>ISERROR(H125)</formula>
    </cfRule>
  </conditionalFormatting>
  <conditionalFormatting sqref="I125">
    <cfRule type="containsErrors" dxfId="400" priority="700">
      <formula>ISERROR(I125)</formula>
    </cfRule>
  </conditionalFormatting>
  <conditionalFormatting sqref="D126">
    <cfRule type="containsErrors" dxfId="399" priority="699">
      <formula>ISERROR(D126)</formula>
    </cfRule>
  </conditionalFormatting>
  <conditionalFormatting sqref="E141">
    <cfRule type="containsErrors" dxfId="398" priority="698">
      <formula>ISERROR(E141)</formula>
    </cfRule>
  </conditionalFormatting>
  <conditionalFormatting sqref="O142">
    <cfRule type="containsErrors" dxfId="397" priority="697">
      <formula>ISERROR(O142)</formula>
    </cfRule>
  </conditionalFormatting>
  <conditionalFormatting sqref="N125:N143">
    <cfRule type="cellIs" dxfId="396" priority="696" operator="equal">
      <formula>0</formula>
    </cfRule>
  </conditionalFormatting>
  <conditionalFormatting sqref="O126">
    <cfRule type="containsErrors" dxfId="395" priority="695">
      <formula>ISERROR(O126)</formula>
    </cfRule>
  </conditionalFormatting>
  <conditionalFormatting sqref="O125">
    <cfRule type="containsErrors" dxfId="394" priority="694">
      <formula>ISERROR(O125)</formula>
    </cfRule>
  </conditionalFormatting>
  <conditionalFormatting sqref="P125:P143">
    <cfRule type="cellIs" dxfId="393" priority="693" operator="equal">
      <formula>0</formula>
    </cfRule>
  </conditionalFormatting>
  <conditionalFormatting sqref="C124">
    <cfRule type="containsErrors" dxfId="392" priority="689">
      <formula>ISERROR(C124)</formula>
    </cfRule>
  </conditionalFormatting>
  <conditionalFormatting sqref="D124">
    <cfRule type="containsErrors" dxfId="391" priority="677">
      <formula>ISERROR(D124)</formula>
    </cfRule>
  </conditionalFormatting>
  <conditionalFormatting sqref="E124:G124 K124">
    <cfRule type="containsErrors" dxfId="390" priority="676">
      <formula>ISERROR(E124)</formula>
    </cfRule>
  </conditionalFormatting>
  <conditionalFormatting sqref="N124">
    <cfRule type="cellIs" dxfId="389" priority="675" operator="equal">
      <formula>0</formula>
    </cfRule>
  </conditionalFormatting>
  <conditionalFormatting sqref="O124">
    <cfRule type="containsErrors" dxfId="388" priority="674">
      <formula>ISERROR(O124)</formula>
    </cfRule>
  </conditionalFormatting>
  <conditionalFormatting sqref="H124:J124">
    <cfRule type="containsErrors" dxfId="387" priority="673">
      <formula>ISERROR(H124)</formula>
    </cfRule>
  </conditionalFormatting>
  <conditionalFormatting sqref="P124">
    <cfRule type="cellIs" dxfId="386" priority="672" operator="equal">
      <formula>0</formula>
    </cfRule>
  </conditionalFormatting>
  <conditionalFormatting sqref="X124:X143 X111:X122 X107:X109 X77:X105">
    <cfRule type="containsErrors" dxfId="385" priority="665">
      <formula>ISERROR(X77)</formula>
    </cfRule>
  </conditionalFormatting>
  <conditionalFormatting sqref="Q111:Q143 Q107:Q109 Q77:Q105">
    <cfRule type="containsErrors" dxfId="384" priority="664">
      <formula>ISERROR(Q77)</formula>
    </cfRule>
  </conditionalFormatting>
  <conditionalFormatting sqref="U111:U143 U107:U109 U77:U105">
    <cfRule type="containsErrors" dxfId="383" priority="663">
      <formula>ISERROR(U77)</formula>
    </cfRule>
  </conditionalFormatting>
  <conditionalFormatting sqref="R111:T143 R107:T109 R77:T105">
    <cfRule type="containsErrors" dxfId="382" priority="662">
      <formula>ISERROR(R77)</formula>
    </cfRule>
  </conditionalFormatting>
  <conditionalFormatting sqref="V111:W143 V107:W109 V77:W105">
    <cfRule type="containsErrors" dxfId="381" priority="661">
      <formula>ISERROR(V77)</formula>
    </cfRule>
  </conditionalFormatting>
  <conditionalFormatting sqref="W111:W143">
    <cfRule type="expression" dxfId="380" priority="651">
      <formula>$AC111=1</formula>
    </cfRule>
    <cfRule type="expression" dxfId="379" priority="652">
      <formula>$AC111=5</formula>
    </cfRule>
    <cfRule type="expression" dxfId="378" priority="653">
      <formula>$AC111=4</formula>
    </cfRule>
    <cfRule type="expression" dxfId="377" priority="654" stopIfTrue="1">
      <formula>$AC111=3</formula>
    </cfRule>
    <cfRule type="expression" dxfId="376" priority="655">
      <formula>$AC111=2</formula>
    </cfRule>
  </conditionalFormatting>
  <conditionalFormatting sqref="V111:V143 V107:V109 V77:V105">
    <cfRule type="expression" dxfId="375" priority="657" stopIfTrue="1">
      <formula>V77="CON AVANCE"</formula>
    </cfRule>
  </conditionalFormatting>
  <conditionalFormatting sqref="V111:V143 V107:V109 V77:V105">
    <cfRule type="expression" dxfId="374" priority="656" stopIfTrue="1">
      <formula>V77="CUMPLIDA"</formula>
    </cfRule>
    <cfRule type="expression" dxfId="373" priority="659" stopIfTrue="1">
      <formula>V77="PRÓXIMA A VENCER"</formula>
    </cfRule>
    <cfRule type="expression" dxfId="372" priority="660" stopIfTrue="1">
      <formula>V77="VENCIDA"</formula>
    </cfRule>
  </conditionalFormatting>
  <conditionalFormatting sqref="V111:V143 V107:V109 V77:V105">
    <cfRule type="expression" dxfId="371" priority="658">
      <formula>V77="EN TERMINO"</formula>
    </cfRule>
  </conditionalFormatting>
  <conditionalFormatting sqref="C123">
    <cfRule type="containsErrors" dxfId="370" priority="639">
      <formula>ISERROR(C123)</formula>
    </cfRule>
  </conditionalFormatting>
  <conditionalFormatting sqref="K123 D123 O123 F123:G123">
    <cfRule type="containsErrors" dxfId="369" priority="638">
      <formula>ISERROR(D123)</formula>
    </cfRule>
  </conditionalFormatting>
  <conditionalFormatting sqref="N123">
    <cfRule type="cellIs" dxfId="368" priority="637" operator="equal">
      <formula>0</formula>
    </cfRule>
  </conditionalFormatting>
  <conditionalFormatting sqref="H123:J123">
    <cfRule type="containsErrors" dxfId="367" priority="636">
      <formula>ISERROR(H123)</formula>
    </cfRule>
  </conditionalFormatting>
  <conditionalFormatting sqref="P123">
    <cfRule type="cellIs" dxfId="366" priority="635" operator="equal">
      <formula>0</formula>
    </cfRule>
  </conditionalFormatting>
  <conditionalFormatting sqref="X123">
    <cfRule type="containsErrors" dxfId="365" priority="632">
      <formula>ISERROR(X123)</formula>
    </cfRule>
  </conditionalFormatting>
  <conditionalFormatting sqref="E123">
    <cfRule type="containsErrors" dxfId="364" priority="615">
      <formula>ISERROR(E123)</formula>
    </cfRule>
  </conditionalFormatting>
  <conditionalFormatting sqref="D113:D115 D111">
    <cfRule type="containsErrors" dxfId="363" priority="612">
      <formula>ISERROR(D111)</formula>
    </cfRule>
  </conditionalFormatting>
  <conditionalFormatting sqref="N111:N122">
    <cfRule type="cellIs" dxfId="362" priority="611" operator="equal">
      <formula>0</formula>
    </cfRule>
  </conditionalFormatting>
  <conditionalFormatting sqref="D122">
    <cfRule type="containsErrors" dxfId="361" priority="610">
      <formula>ISERROR(D122)</formula>
    </cfRule>
  </conditionalFormatting>
  <conditionalFormatting sqref="D116 D118:D119">
    <cfRule type="containsErrors" dxfId="360" priority="609">
      <formula>ISERROR(D116)</formula>
    </cfRule>
  </conditionalFormatting>
  <conditionalFormatting sqref="H116:I117 H118">
    <cfRule type="containsErrors" dxfId="359" priority="608">
      <formula>ISERROR(H116)</formula>
    </cfRule>
  </conditionalFormatting>
  <conditionalFormatting sqref="D117">
    <cfRule type="containsErrors" dxfId="358" priority="607">
      <formula>ISERROR(D117)</formula>
    </cfRule>
  </conditionalFormatting>
  <conditionalFormatting sqref="I118">
    <cfRule type="containsErrors" dxfId="357" priority="606">
      <formula>ISERROR(I118)</formula>
    </cfRule>
  </conditionalFormatting>
  <conditionalFormatting sqref="D120">
    <cfRule type="containsErrors" dxfId="356" priority="605">
      <formula>ISERROR(D120)</formula>
    </cfRule>
  </conditionalFormatting>
  <conditionalFormatting sqref="D121">
    <cfRule type="containsErrors" dxfId="355" priority="604">
      <formula>ISERROR(D121)</formula>
    </cfRule>
  </conditionalFormatting>
  <conditionalFormatting sqref="H119:I119">
    <cfRule type="containsErrors" dxfId="354" priority="603">
      <formula>ISERROR(H119)</formula>
    </cfRule>
  </conditionalFormatting>
  <conditionalFormatting sqref="H120:I120">
    <cfRule type="containsErrors" dxfId="353" priority="602">
      <formula>ISERROR(H120)</formula>
    </cfRule>
  </conditionalFormatting>
  <conditionalFormatting sqref="I121">
    <cfRule type="containsErrors" dxfId="352" priority="601">
      <formula>ISERROR(I121)</formula>
    </cfRule>
  </conditionalFormatting>
  <conditionalFormatting sqref="H121">
    <cfRule type="containsErrors" dxfId="351" priority="600">
      <formula>ISERROR(H121)</formula>
    </cfRule>
  </conditionalFormatting>
  <conditionalFormatting sqref="H122:I122">
    <cfRule type="containsErrors" dxfId="350" priority="599">
      <formula>ISERROR(H122)</formula>
    </cfRule>
  </conditionalFormatting>
  <conditionalFormatting sqref="K111:K115 F111:G115">
    <cfRule type="containsErrors" dxfId="349" priority="598">
      <formula>ISERROR(F111)</formula>
    </cfRule>
  </conditionalFormatting>
  <conditionalFormatting sqref="N108:N109">
    <cfRule type="cellIs" dxfId="348" priority="597" operator="equal">
      <formula>0</formula>
    </cfRule>
  </conditionalFormatting>
  <conditionalFormatting sqref="H112:J115">
    <cfRule type="containsErrors" dxfId="347" priority="596">
      <formula>ISERROR(H112)</formula>
    </cfRule>
  </conditionalFormatting>
  <conditionalFormatting sqref="H111">
    <cfRule type="containsErrors" dxfId="346" priority="595">
      <formula>ISERROR(H111)</formula>
    </cfRule>
  </conditionalFormatting>
  <conditionalFormatting sqref="H111">
    <cfRule type="containsErrors" dxfId="345" priority="594">
      <formula>ISERROR(H111)</formula>
    </cfRule>
  </conditionalFormatting>
  <conditionalFormatting sqref="I111">
    <cfRule type="containsErrors" dxfId="344" priority="593">
      <formula>ISERROR(I111)</formula>
    </cfRule>
  </conditionalFormatting>
  <conditionalFormatting sqref="D112">
    <cfRule type="containsErrors" dxfId="343" priority="592">
      <formula>ISERROR(D112)</formula>
    </cfRule>
  </conditionalFormatting>
  <conditionalFormatting sqref="O114">
    <cfRule type="containsErrors" dxfId="342" priority="591">
      <formula>ISERROR(O114)</formula>
    </cfRule>
  </conditionalFormatting>
  <conditionalFormatting sqref="O108:O109">
    <cfRule type="containsErrors" dxfId="341" priority="590">
      <formula>ISERROR(O108)</formula>
    </cfRule>
  </conditionalFormatting>
  <conditionalFormatting sqref="O111">
    <cfRule type="containsErrors" dxfId="340" priority="589">
      <formula>ISERROR(O111)</formula>
    </cfRule>
  </conditionalFormatting>
  <conditionalFormatting sqref="O112">
    <cfRule type="containsErrors" dxfId="339" priority="588">
      <formula>ISERROR(O112)</formula>
    </cfRule>
  </conditionalFormatting>
  <conditionalFormatting sqref="O113">
    <cfRule type="containsErrors" dxfId="338" priority="587">
      <formula>ISERROR(O113)</formula>
    </cfRule>
  </conditionalFormatting>
  <conditionalFormatting sqref="O115">
    <cfRule type="containsErrors" dxfId="337" priority="586">
      <formula>ISERROR(O115)</formula>
    </cfRule>
  </conditionalFormatting>
  <conditionalFormatting sqref="O116">
    <cfRule type="containsErrors" dxfId="336" priority="585">
      <formula>ISERROR(O116)</formula>
    </cfRule>
  </conditionalFormatting>
  <conditionalFormatting sqref="O117">
    <cfRule type="containsErrors" dxfId="335" priority="584">
      <formula>ISERROR(O117)</formula>
    </cfRule>
  </conditionalFormatting>
  <conditionalFormatting sqref="O118">
    <cfRule type="containsErrors" dxfId="334" priority="583">
      <formula>ISERROR(O118)</formula>
    </cfRule>
  </conditionalFormatting>
  <conditionalFormatting sqref="O119">
    <cfRule type="containsErrors" dxfId="333" priority="582">
      <formula>ISERROR(O119)</formula>
    </cfRule>
  </conditionalFormatting>
  <conditionalFormatting sqref="O120">
    <cfRule type="containsErrors" dxfId="332" priority="581">
      <formula>ISERROR(O120)</formula>
    </cfRule>
  </conditionalFormatting>
  <conditionalFormatting sqref="O121">
    <cfRule type="containsErrors" dxfId="331" priority="580">
      <formula>ISERROR(O121)</formula>
    </cfRule>
  </conditionalFormatting>
  <conditionalFormatting sqref="O122">
    <cfRule type="containsErrors" dxfId="330" priority="579">
      <formula>ISERROR(O122)</formula>
    </cfRule>
  </conditionalFormatting>
  <conditionalFormatting sqref="E111:E122">
    <cfRule type="containsErrors" dxfId="329" priority="578">
      <formula>ISERROR(E111)</formula>
    </cfRule>
  </conditionalFormatting>
  <conditionalFormatting sqref="P111:P122 P108:P109 P77:P105">
    <cfRule type="cellIs" dxfId="328" priority="577" operator="equal">
      <formula>0</formula>
    </cfRule>
  </conditionalFormatting>
  <conditionalFormatting sqref="P144">
    <cfRule type="cellIs" dxfId="327" priority="574" operator="equal">
      <formula>0</formula>
    </cfRule>
  </conditionalFormatting>
  <conditionalFormatting sqref="C110">
    <cfRule type="containsErrors" dxfId="326" priority="521">
      <formula>ISERROR(C110)</formula>
    </cfRule>
  </conditionalFormatting>
  <conditionalFormatting sqref="X110">
    <cfRule type="containsErrors" dxfId="325" priority="518">
      <formula>ISERROR(X110)</formula>
    </cfRule>
  </conditionalFormatting>
  <conditionalFormatting sqref="Q110">
    <cfRule type="containsErrors" dxfId="324" priority="517">
      <formula>ISERROR(Q110)</formula>
    </cfRule>
  </conditionalFormatting>
  <conditionalFormatting sqref="U110">
    <cfRule type="containsErrors" dxfId="323" priority="516">
      <formula>ISERROR(U110)</formula>
    </cfRule>
  </conditionalFormatting>
  <conditionalFormatting sqref="R110:T110">
    <cfRule type="containsErrors" dxfId="322" priority="515">
      <formula>ISERROR(R110)</formula>
    </cfRule>
  </conditionalFormatting>
  <conditionalFormatting sqref="V110:W110">
    <cfRule type="containsErrors" dxfId="321" priority="514">
      <formula>ISERROR(V110)</formula>
    </cfRule>
  </conditionalFormatting>
  <conditionalFormatting sqref="W110">
    <cfRule type="expression" dxfId="320" priority="504">
      <formula>$AC110=1</formula>
    </cfRule>
    <cfRule type="expression" dxfId="319" priority="505">
      <formula>$AC110=5</formula>
    </cfRule>
    <cfRule type="expression" dxfId="318" priority="506">
      <formula>$AC110=4</formula>
    </cfRule>
    <cfRule type="expression" dxfId="317" priority="507" stopIfTrue="1">
      <formula>$AC110=3</formula>
    </cfRule>
    <cfRule type="expression" dxfId="316" priority="508">
      <formula>$AC110=2</formula>
    </cfRule>
  </conditionalFormatting>
  <conditionalFormatting sqref="V110">
    <cfRule type="expression" dxfId="315" priority="510" stopIfTrue="1">
      <formula>V110="CON AVANCE"</formula>
    </cfRule>
  </conditionalFormatting>
  <conditionalFormatting sqref="V110">
    <cfRule type="expression" dxfId="314" priority="509" stopIfTrue="1">
      <formula>V110="CUMPLIDA"</formula>
    </cfRule>
    <cfRule type="expression" dxfId="313" priority="512" stopIfTrue="1">
      <formula>V110="PRÓXIMA A VENCER"</formula>
    </cfRule>
    <cfRule type="expression" dxfId="312" priority="513" stopIfTrue="1">
      <formula>V110="VENCIDA"</formula>
    </cfRule>
  </conditionalFormatting>
  <conditionalFormatting sqref="V110">
    <cfRule type="expression" dxfId="311" priority="511">
      <formula>V110="EN TERMINO"</formula>
    </cfRule>
  </conditionalFormatting>
  <conditionalFormatting sqref="D110">
    <cfRule type="containsErrors" dxfId="310" priority="499">
      <formula>ISERROR(D110)</formula>
    </cfRule>
  </conditionalFormatting>
  <conditionalFormatting sqref="F110:G110 K110">
    <cfRule type="containsErrors" dxfId="309" priority="498">
      <formula>ISERROR(F110)</formula>
    </cfRule>
  </conditionalFormatting>
  <conditionalFormatting sqref="N110">
    <cfRule type="cellIs" dxfId="308" priority="497" operator="equal">
      <formula>0</formula>
    </cfRule>
  </conditionalFormatting>
  <conditionalFormatting sqref="H110:J110">
    <cfRule type="containsErrors" dxfId="307" priority="496">
      <formula>ISERROR(H110)</formula>
    </cfRule>
  </conditionalFormatting>
  <conditionalFormatting sqref="O110">
    <cfRule type="containsErrors" dxfId="306" priority="495">
      <formula>ISERROR(O110)</formula>
    </cfRule>
  </conditionalFormatting>
  <conditionalFormatting sqref="E110">
    <cfRule type="containsErrors" dxfId="305" priority="494">
      <formula>ISERROR(E110)</formula>
    </cfRule>
  </conditionalFormatting>
  <conditionalFormatting sqref="P110">
    <cfRule type="cellIs" dxfId="304" priority="493" operator="equal">
      <formula>0</formula>
    </cfRule>
  </conditionalFormatting>
  <conditionalFormatting sqref="K109 F109:G109">
    <cfRule type="containsErrors" dxfId="303" priority="492">
      <formula>ISERROR(F109)</formula>
    </cfRule>
  </conditionalFormatting>
  <conditionalFormatting sqref="H109:J109">
    <cfRule type="containsErrors" dxfId="302" priority="491">
      <formula>ISERROR(H109)</formula>
    </cfRule>
  </conditionalFormatting>
  <conditionalFormatting sqref="D109">
    <cfRule type="containsErrors" dxfId="301" priority="490">
      <formula>ISERROR(D109)</formula>
    </cfRule>
  </conditionalFormatting>
  <conditionalFormatting sqref="D108">
    <cfRule type="containsErrors" dxfId="300" priority="489">
      <formula>ISERROR(D108)</formula>
    </cfRule>
  </conditionalFormatting>
  <conditionalFormatting sqref="E108:G108 K108">
    <cfRule type="containsErrors" dxfId="299" priority="488">
      <formula>ISERROR(E108)</formula>
    </cfRule>
  </conditionalFormatting>
  <conditionalFormatting sqref="H108:J108">
    <cfRule type="containsErrors" dxfId="298" priority="487">
      <formula>ISERROR(H108)</formula>
    </cfRule>
  </conditionalFormatting>
  <conditionalFormatting sqref="E109">
    <cfRule type="containsErrors" dxfId="297" priority="484">
      <formula>ISERROR(E109)</formula>
    </cfRule>
  </conditionalFormatting>
  <conditionalFormatting sqref="N562:O562">
    <cfRule type="containsErrors" dxfId="296" priority="483">
      <formula>ISERROR(N562)</formula>
    </cfRule>
  </conditionalFormatting>
  <conditionalFormatting sqref="N572:O572">
    <cfRule type="containsErrors" dxfId="295" priority="482">
      <formula>ISERROR(N572)</formula>
    </cfRule>
  </conditionalFormatting>
  <conditionalFormatting sqref="C107">
    <cfRule type="containsErrors" dxfId="294" priority="478">
      <formula>ISERROR(C107)</formula>
    </cfRule>
  </conditionalFormatting>
  <conditionalFormatting sqref="N107">
    <cfRule type="cellIs" dxfId="293" priority="477" operator="equal">
      <formula>0</formula>
    </cfRule>
  </conditionalFormatting>
  <conditionalFormatting sqref="O107">
    <cfRule type="containsErrors" dxfId="292" priority="476">
      <formula>ISERROR(O107)</formula>
    </cfRule>
  </conditionalFormatting>
  <conditionalFormatting sqref="D107 K107 F107:G107">
    <cfRule type="containsErrors" dxfId="291" priority="475">
      <formula>ISERROR(D107)</formula>
    </cfRule>
  </conditionalFormatting>
  <conditionalFormatting sqref="H107:J107">
    <cfRule type="containsErrors" dxfId="290" priority="474">
      <formula>ISERROR(H107)</formula>
    </cfRule>
  </conditionalFormatting>
  <conditionalFormatting sqref="E107">
    <cfRule type="containsErrors" dxfId="289" priority="473">
      <formula>ISERROR(E107)</formula>
    </cfRule>
  </conditionalFormatting>
  <conditionalFormatting sqref="O566:O569">
    <cfRule type="containsErrors" dxfId="288" priority="442">
      <formula>ISERROR(O566)</formula>
    </cfRule>
  </conditionalFormatting>
  <conditionalFormatting sqref="C106">
    <cfRule type="containsErrors" dxfId="287" priority="438">
      <formula>ISERROR(C106)</formula>
    </cfRule>
  </conditionalFormatting>
  <conditionalFormatting sqref="X106">
    <cfRule type="containsErrors" dxfId="286" priority="435">
      <formula>ISERROR(X106)</formula>
    </cfRule>
  </conditionalFormatting>
  <conditionalFormatting sqref="Q106">
    <cfRule type="containsErrors" dxfId="285" priority="434">
      <formula>ISERROR(Q106)</formula>
    </cfRule>
  </conditionalFormatting>
  <conditionalFormatting sqref="U106">
    <cfRule type="containsErrors" dxfId="284" priority="433">
      <formula>ISERROR(U106)</formula>
    </cfRule>
  </conditionalFormatting>
  <conditionalFormatting sqref="R106:T106">
    <cfRule type="containsErrors" dxfId="283" priority="432">
      <formula>ISERROR(R106)</formula>
    </cfRule>
  </conditionalFormatting>
  <conditionalFormatting sqref="V106:W106">
    <cfRule type="containsErrors" dxfId="282" priority="431">
      <formula>ISERROR(V106)</formula>
    </cfRule>
  </conditionalFormatting>
  <conditionalFormatting sqref="W106">
    <cfRule type="expression" dxfId="281" priority="421">
      <formula>$AC106=1</formula>
    </cfRule>
    <cfRule type="expression" dxfId="280" priority="422">
      <formula>$AC106=5</formula>
    </cfRule>
    <cfRule type="expression" dxfId="279" priority="423">
      <formula>$AC106=4</formula>
    </cfRule>
    <cfRule type="expression" dxfId="278" priority="424" stopIfTrue="1">
      <formula>$AC106=3</formula>
    </cfRule>
    <cfRule type="expression" dxfId="277" priority="425">
      <formula>$AC106=2</formula>
    </cfRule>
  </conditionalFormatting>
  <conditionalFormatting sqref="V106">
    <cfRule type="expression" dxfId="276" priority="427" stopIfTrue="1">
      <formula>V106="CON AVANCE"</formula>
    </cfRule>
  </conditionalFormatting>
  <conditionalFormatting sqref="V106">
    <cfRule type="expression" dxfId="275" priority="426" stopIfTrue="1">
      <formula>V106="CUMPLIDA"</formula>
    </cfRule>
    <cfRule type="expression" dxfId="274" priority="429" stopIfTrue="1">
      <formula>V106="PRÓXIMA A VENCER"</formula>
    </cfRule>
    <cfRule type="expression" dxfId="273" priority="430" stopIfTrue="1">
      <formula>V106="VENCIDA"</formula>
    </cfRule>
  </conditionalFormatting>
  <conditionalFormatting sqref="V106">
    <cfRule type="expression" dxfId="272" priority="428">
      <formula>V106="EN TERMINO"</formula>
    </cfRule>
  </conditionalFormatting>
  <conditionalFormatting sqref="N106">
    <cfRule type="cellIs" dxfId="271" priority="420" operator="equal">
      <formula>0</formula>
    </cfRule>
  </conditionalFormatting>
  <conditionalFormatting sqref="O106">
    <cfRule type="containsErrors" dxfId="270" priority="419">
      <formula>ISERROR(O106)</formula>
    </cfRule>
  </conditionalFormatting>
  <conditionalFormatting sqref="P106">
    <cfRule type="cellIs" dxfId="269" priority="418" operator="equal">
      <formula>0</formula>
    </cfRule>
  </conditionalFormatting>
  <conditionalFormatting sqref="E106">
    <cfRule type="containsErrors" dxfId="268" priority="417">
      <formula>ISERROR(E106)</formula>
    </cfRule>
  </conditionalFormatting>
  <conditionalFormatting sqref="D106">
    <cfRule type="containsErrors" dxfId="267" priority="416">
      <formula>ISERROR(D106)</formula>
    </cfRule>
  </conditionalFormatting>
  <conditionalFormatting sqref="F106:G106 K106">
    <cfRule type="containsErrors" dxfId="266" priority="415">
      <formula>ISERROR(F106)</formula>
    </cfRule>
  </conditionalFormatting>
  <conditionalFormatting sqref="H106:J106">
    <cfRule type="containsErrors" dxfId="265" priority="414">
      <formula>ISERROR(H106)</formula>
    </cfRule>
  </conditionalFormatting>
  <conditionalFormatting sqref="D90:D93 D98:D100 D77:D82">
    <cfRule type="containsErrors" dxfId="264" priority="413">
      <formula>ISERROR(D77)</formula>
    </cfRule>
  </conditionalFormatting>
  <conditionalFormatting sqref="K77:K104 F77:G80 E81:G100 E101:E104">
    <cfRule type="containsErrors" dxfId="263" priority="412">
      <formula>ISERROR(E77)</formula>
    </cfRule>
  </conditionalFormatting>
  <conditionalFormatting sqref="N77:N80">
    <cfRule type="cellIs" dxfId="262" priority="411" operator="equal">
      <formula>0</formula>
    </cfRule>
  </conditionalFormatting>
  <conditionalFormatting sqref="O77:O86">
    <cfRule type="containsErrors" dxfId="261" priority="410">
      <formula>ISERROR(O77)</formula>
    </cfRule>
  </conditionalFormatting>
  <conditionalFormatting sqref="O90:O93">
    <cfRule type="containsErrors" dxfId="260" priority="409">
      <formula>ISERROR(O90)</formula>
    </cfRule>
  </conditionalFormatting>
  <conditionalFormatting sqref="H77:J80 H83:J104">
    <cfRule type="containsErrors" dxfId="259" priority="408">
      <formula>ISERROR(H77)</formula>
    </cfRule>
  </conditionalFormatting>
  <conditionalFormatting sqref="H81:H82">
    <cfRule type="containsErrors" dxfId="258" priority="407">
      <formula>ISERROR(H81)</formula>
    </cfRule>
  </conditionalFormatting>
  <conditionalFormatting sqref="H81:H82">
    <cfRule type="containsErrors" dxfId="257" priority="406">
      <formula>ISERROR(H81)</formula>
    </cfRule>
  </conditionalFormatting>
  <conditionalFormatting sqref="I81:I82">
    <cfRule type="containsErrors" dxfId="256" priority="405">
      <formula>ISERROR(I81)</formula>
    </cfRule>
  </conditionalFormatting>
  <conditionalFormatting sqref="N81:N104">
    <cfRule type="cellIs" dxfId="255" priority="404" operator="equal">
      <formula>0</formula>
    </cfRule>
  </conditionalFormatting>
  <conditionalFormatting sqref="D83:D86">
    <cfRule type="containsErrors" dxfId="254" priority="403">
      <formula>ISERROR(D83)</formula>
    </cfRule>
  </conditionalFormatting>
  <conditionalFormatting sqref="D87:D89">
    <cfRule type="containsErrors" dxfId="253" priority="402">
      <formula>ISERROR(D87)</formula>
    </cfRule>
  </conditionalFormatting>
  <conditionalFormatting sqref="D94:D97">
    <cfRule type="containsErrors" dxfId="252" priority="401">
      <formula>ISERROR(D94)</formula>
    </cfRule>
  </conditionalFormatting>
  <conditionalFormatting sqref="F105">
    <cfRule type="containsErrors" dxfId="251" priority="396">
      <formula>ISERROR(F105)</formula>
    </cfRule>
  </conditionalFormatting>
  <conditionalFormatting sqref="K105 G105">
    <cfRule type="containsErrors" dxfId="250" priority="400">
      <formula>ISERROR(G105)</formula>
    </cfRule>
  </conditionalFormatting>
  <conditionalFormatting sqref="O105">
    <cfRule type="containsErrors" dxfId="249" priority="399">
      <formula>ISERROR(O105)</formula>
    </cfRule>
  </conditionalFormatting>
  <conditionalFormatting sqref="J105">
    <cfRule type="containsErrors" dxfId="248" priority="398">
      <formula>ISERROR(J105)</formula>
    </cfRule>
  </conditionalFormatting>
  <conditionalFormatting sqref="D105">
    <cfRule type="containsErrors" dxfId="247" priority="395">
      <formula>ISERROR(D105)</formula>
    </cfRule>
  </conditionalFormatting>
  <conditionalFormatting sqref="N105">
    <cfRule type="cellIs" dxfId="246" priority="397" operator="equal">
      <formula>0</formula>
    </cfRule>
  </conditionalFormatting>
  <conditionalFormatting sqref="H105">
    <cfRule type="containsErrors" dxfId="245" priority="394">
      <formula>ISERROR(H105)</formula>
    </cfRule>
  </conditionalFormatting>
  <conditionalFormatting sqref="I105">
    <cfRule type="containsErrors" dxfId="244" priority="393">
      <formula>ISERROR(I105)</formula>
    </cfRule>
  </conditionalFormatting>
  <conditionalFormatting sqref="O87:O89">
    <cfRule type="containsErrors" dxfId="243" priority="392">
      <formula>ISERROR(O87)</formula>
    </cfRule>
  </conditionalFormatting>
  <conditionalFormatting sqref="O94:O97">
    <cfRule type="containsErrors" dxfId="242" priority="391">
      <formula>ISERROR(O94)</formula>
    </cfRule>
  </conditionalFormatting>
  <conditionalFormatting sqref="O98:O104">
    <cfRule type="containsErrors" dxfId="241" priority="390">
      <formula>ISERROR(O98)</formula>
    </cfRule>
  </conditionalFormatting>
  <conditionalFormatting sqref="D101:D104">
    <cfRule type="containsErrors" dxfId="240" priority="389">
      <formula>ISERROR(D101)</formula>
    </cfRule>
  </conditionalFormatting>
  <conditionalFormatting sqref="F101">
    <cfRule type="containsErrors" dxfId="239" priority="387">
      <formula>ISERROR(F101)</formula>
    </cfRule>
  </conditionalFormatting>
  <conditionalFormatting sqref="G101">
    <cfRule type="containsErrors" dxfId="238" priority="388">
      <formula>ISERROR(G101)</formula>
    </cfRule>
  </conditionalFormatting>
  <conditionalFormatting sqref="F102">
    <cfRule type="containsErrors" dxfId="237" priority="385">
      <formula>ISERROR(F102)</formula>
    </cfRule>
  </conditionalFormatting>
  <conditionalFormatting sqref="G102">
    <cfRule type="containsErrors" dxfId="236" priority="386">
      <formula>ISERROR(G102)</formula>
    </cfRule>
  </conditionalFormatting>
  <conditionalFormatting sqref="F103">
    <cfRule type="containsErrors" dxfId="235" priority="383">
      <formula>ISERROR(F103)</formula>
    </cfRule>
  </conditionalFormatting>
  <conditionalFormatting sqref="G103">
    <cfRule type="containsErrors" dxfId="234" priority="384">
      <formula>ISERROR(G103)</formula>
    </cfRule>
  </conditionalFormatting>
  <conditionalFormatting sqref="F104">
    <cfRule type="containsErrors" dxfId="233" priority="381">
      <formula>ISERROR(F104)</formula>
    </cfRule>
  </conditionalFormatting>
  <conditionalFormatting sqref="G104">
    <cfRule type="containsErrors" dxfId="232" priority="382">
      <formula>ISERROR(G104)</formula>
    </cfRule>
  </conditionalFormatting>
  <conditionalFormatting sqref="E77">
    <cfRule type="containsErrors" dxfId="231" priority="380">
      <formula>ISERROR(E77)</formula>
    </cfRule>
  </conditionalFormatting>
  <conditionalFormatting sqref="E78">
    <cfRule type="containsErrors" dxfId="230" priority="379">
      <formula>ISERROR(E78)</formula>
    </cfRule>
  </conditionalFormatting>
  <conditionalFormatting sqref="E79">
    <cfRule type="containsErrors" dxfId="229" priority="378">
      <formula>ISERROR(E79)</formula>
    </cfRule>
  </conditionalFormatting>
  <conditionalFormatting sqref="E80">
    <cfRule type="containsErrors" dxfId="228" priority="377">
      <formula>ISERROR(E80)</formula>
    </cfRule>
  </conditionalFormatting>
  <conditionalFormatting sqref="E105">
    <cfRule type="containsErrors" dxfId="227" priority="376">
      <formula>ISERROR(E105)</formula>
    </cfRule>
  </conditionalFormatting>
  <conditionalFormatting sqref="P107">
    <cfRule type="cellIs" dxfId="226" priority="375" operator="equal">
      <formula>0</formula>
    </cfRule>
  </conditionalFormatting>
  <conditionalFormatting sqref="C76">
    <cfRule type="containsErrors" dxfId="225" priority="371">
      <formula>ISERROR(C76)</formula>
    </cfRule>
  </conditionalFormatting>
  <conditionalFormatting sqref="X76">
    <cfRule type="containsErrors" dxfId="224" priority="368">
      <formula>ISERROR(X76)</formula>
    </cfRule>
  </conditionalFormatting>
  <conditionalFormatting sqref="P76">
    <cfRule type="cellIs" dxfId="223" priority="351" operator="equal">
      <formula>0</formula>
    </cfRule>
  </conditionalFormatting>
  <conditionalFormatting sqref="O76">
    <cfRule type="containsErrors" dxfId="222" priority="352">
      <formula>ISERROR(O76)</formula>
    </cfRule>
  </conditionalFormatting>
  <conditionalFormatting sqref="E76">
    <cfRule type="containsErrors" dxfId="221" priority="350">
      <formula>ISERROR(E76)</formula>
    </cfRule>
  </conditionalFormatting>
  <conditionalFormatting sqref="D76">
    <cfRule type="containsErrors" dxfId="220" priority="349">
      <formula>ISERROR(D76)</formula>
    </cfRule>
  </conditionalFormatting>
  <conditionalFormatting sqref="F76:G76 K76">
    <cfRule type="containsErrors" dxfId="219" priority="348">
      <formula>ISERROR(F76)</formula>
    </cfRule>
  </conditionalFormatting>
  <conditionalFormatting sqref="H76:J76">
    <cfRule type="containsErrors" dxfId="218" priority="347">
      <formula>ISERROR(H76)</formula>
    </cfRule>
  </conditionalFormatting>
  <conditionalFormatting sqref="N76">
    <cfRule type="cellIs" dxfId="217" priority="346" operator="equal">
      <formula>0</formula>
    </cfRule>
  </conditionalFormatting>
  <conditionalFormatting sqref="H73:I74 H75">
    <cfRule type="containsErrors" dxfId="216" priority="337">
      <formula>ISERROR(H73)</formula>
    </cfRule>
  </conditionalFormatting>
  <conditionalFormatting sqref="I75">
    <cfRule type="containsErrors" dxfId="215" priority="336">
      <formula>ISERROR(I75)</formula>
    </cfRule>
  </conditionalFormatting>
  <conditionalFormatting sqref="K60:K69 F56:G72 K56:K58">
    <cfRule type="containsErrors" dxfId="214" priority="335">
      <formula>ISERROR(F56)</formula>
    </cfRule>
  </conditionalFormatting>
  <conditionalFormatting sqref="H60:J69 H56:J58">
    <cfRule type="containsErrors" dxfId="213" priority="333">
      <formula>ISERROR(H56)</formula>
    </cfRule>
  </conditionalFormatting>
  <conditionalFormatting sqref="K70:K72">
    <cfRule type="containsErrors" dxfId="212" priority="331">
      <formula>ISERROR(K70)</formula>
    </cfRule>
  </conditionalFormatting>
  <conditionalFormatting sqref="N56:N58">
    <cfRule type="cellIs" dxfId="211" priority="334" operator="equal">
      <formula>0</formula>
    </cfRule>
  </conditionalFormatting>
  <conditionalFormatting sqref="N73:N75 N59:N69">
    <cfRule type="cellIs" dxfId="210" priority="332" operator="equal">
      <formula>0</formula>
    </cfRule>
  </conditionalFormatting>
  <conditionalFormatting sqref="H70:J72">
    <cfRule type="containsErrors" dxfId="209" priority="330">
      <formula>ISERROR(H70)</formula>
    </cfRule>
  </conditionalFormatting>
  <conditionalFormatting sqref="N70:N72">
    <cfRule type="cellIs" dxfId="208" priority="329" operator="equal">
      <formula>0</formula>
    </cfRule>
  </conditionalFormatting>
  <conditionalFormatting sqref="H59:J59">
    <cfRule type="containsErrors" dxfId="207" priority="327">
      <formula>ISERROR(H59)</formula>
    </cfRule>
  </conditionalFormatting>
  <conditionalFormatting sqref="K59">
    <cfRule type="containsErrors" dxfId="206" priority="328">
      <formula>ISERROR(K59)</formula>
    </cfRule>
  </conditionalFormatting>
  <conditionalFormatting sqref="O75">
    <cfRule type="containsErrors" dxfId="205" priority="326">
      <formula>ISERROR(O75)</formula>
    </cfRule>
  </conditionalFormatting>
  <conditionalFormatting sqref="O73:O74">
    <cfRule type="containsErrors" dxfId="204" priority="325">
      <formula>ISERROR(O73)</formula>
    </cfRule>
  </conditionalFormatting>
  <conditionalFormatting sqref="O56:O60">
    <cfRule type="containsErrors" dxfId="203" priority="324">
      <formula>ISERROR(O56)</formula>
    </cfRule>
  </conditionalFormatting>
  <conditionalFormatting sqref="O61:O62">
    <cfRule type="containsErrors" dxfId="202" priority="322">
      <formula>ISERROR(O61)</formula>
    </cfRule>
  </conditionalFormatting>
  <conditionalFormatting sqref="O65:O69">
    <cfRule type="containsErrors" dxfId="201" priority="323">
      <formula>ISERROR(O65)</formula>
    </cfRule>
  </conditionalFormatting>
  <conditionalFormatting sqref="O63">
    <cfRule type="containsErrors" dxfId="200" priority="321">
      <formula>ISERROR(O63)</formula>
    </cfRule>
  </conditionalFormatting>
  <conditionalFormatting sqref="O64">
    <cfRule type="containsErrors" dxfId="199" priority="320">
      <formula>ISERROR(O64)</formula>
    </cfRule>
  </conditionalFormatting>
  <conditionalFormatting sqref="O70:O72">
    <cfRule type="containsErrors" dxfId="198" priority="319">
      <formula>ISERROR(O70)</formula>
    </cfRule>
  </conditionalFormatting>
  <conditionalFormatting sqref="D63 D65:D72 D56:D59">
    <cfRule type="containsErrors" dxfId="197" priority="318">
      <formula>ISERROR(D56)</formula>
    </cfRule>
  </conditionalFormatting>
  <conditionalFormatting sqref="D75">
    <cfRule type="containsErrors" dxfId="196" priority="317">
      <formula>ISERROR(D75)</formula>
    </cfRule>
  </conditionalFormatting>
  <conditionalFormatting sqref="D60">
    <cfRule type="containsErrors" dxfId="195" priority="316">
      <formula>ISERROR(D60)</formula>
    </cfRule>
  </conditionalFormatting>
  <conditionalFormatting sqref="D61:D62">
    <cfRule type="containsErrors" dxfId="194" priority="315">
      <formula>ISERROR(D61)</formula>
    </cfRule>
  </conditionalFormatting>
  <conditionalFormatting sqref="D64">
    <cfRule type="containsErrors" dxfId="193" priority="314">
      <formula>ISERROR(D64)</formula>
    </cfRule>
  </conditionalFormatting>
  <conditionalFormatting sqref="D73">
    <cfRule type="containsErrors" dxfId="192" priority="313">
      <formula>ISERROR(D73)</formula>
    </cfRule>
  </conditionalFormatting>
  <conditionalFormatting sqref="D74">
    <cfRule type="containsErrors" dxfId="191" priority="312">
      <formula>ISERROR(D74)</formula>
    </cfRule>
  </conditionalFormatting>
  <conditionalFormatting sqref="C55 E55">
    <cfRule type="containsErrors" dxfId="190" priority="240">
      <formula>ISERROR(C55)</formula>
    </cfRule>
  </conditionalFormatting>
  <conditionalFormatting sqref="P55">
    <cfRule type="cellIs" dxfId="189" priority="239" operator="equal">
      <formula>0</formula>
    </cfRule>
  </conditionalFormatting>
  <conditionalFormatting sqref="W55">
    <cfRule type="expression" dxfId="188" priority="229">
      <formula>$AC55=1</formula>
    </cfRule>
    <cfRule type="expression" dxfId="187" priority="230">
      <formula>$AC55=5</formula>
    </cfRule>
    <cfRule type="expression" dxfId="186" priority="231">
      <formula>$AC55=4</formula>
    </cfRule>
    <cfRule type="expression" dxfId="185" priority="232" stopIfTrue="1">
      <formula>$AC55=3</formula>
    </cfRule>
    <cfRule type="expression" dxfId="184" priority="233">
      <formula>$AC55=2</formula>
    </cfRule>
  </conditionalFormatting>
  <conditionalFormatting sqref="V55">
    <cfRule type="expression" dxfId="183" priority="235" stopIfTrue="1">
      <formula>V55="CON AVANCE"</formula>
    </cfRule>
  </conditionalFormatting>
  <conditionalFormatting sqref="V55">
    <cfRule type="expression" dxfId="182" priority="234" stopIfTrue="1">
      <formula>V55="CUMPLIDA"</formula>
    </cfRule>
    <cfRule type="expression" dxfId="181" priority="237" stopIfTrue="1">
      <formula>V55="PRÓXIMA A VENCER"</formula>
    </cfRule>
    <cfRule type="expression" dxfId="180" priority="238" stopIfTrue="1">
      <formula>V55="VENCIDA"</formula>
    </cfRule>
  </conditionalFormatting>
  <conditionalFormatting sqref="V55">
    <cfRule type="expression" dxfId="179" priority="236">
      <formula>V55="EN TERMINO"</formula>
    </cfRule>
  </conditionalFormatting>
  <conditionalFormatting sqref="K55 F55:G55">
    <cfRule type="containsErrors" dxfId="178" priority="227">
      <formula>ISERROR(F55)</formula>
    </cfRule>
  </conditionalFormatting>
  <conditionalFormatting sqref="H55:J55">
    <cfRule type="containsErrors" dxfId="177" priority="225">
      <formula>ISERROR(H55)</formula>
    </cfRule>
  </conditionalFormatting>
  <conditionalFormatting sqref="N55">
    <cfRule type="cellIs" dxfId="176" priority="226" operator="equal">
      <formula>0</formula>
    </cfRule>
  </conditionalFormatting>
  <conditionalFormatting sqref="O55">
    <cfRule type="containsErrors" dxfId="175" priority="224">
      <formula>ISERROR(O55)</formula>
    </cfRule>
  </conditionalFormatting>
  <conditionalFormatting sqref="D55">
    <cfRule type="containsErrors" dxfId="174" priority="223">
      <formula>ISERROR(D55)</formula>
    </cfRule>
  </conditionalFormatting>
  <conditionalFormatting sqref="C54 Y13:AA585 C8:C52 A8:B585 A2:C7 A4:A585">
    <cfRule type="containsErrors" dxfId="173" priority="219">
      <formula>ISERROR(A2)</formula>
    </cfRule>
  </conditionalFormatting>
  <conditionalFormatting sqref="P54 P9:P23">
    <cfRule type="cellIs" dxfId="172" priority="218" operator="equal">
      <formula>0</formula>
    </cfRule>
  </conditionalFormatting>
  <conditionalFormatting sqref="W54">
    <cfRule type="expression" dxfId="171" priority="208">
      <formula>$AC54=1</formula>
    </cfRule>
    <cfRule type="expression" dxfId="170" priority="209">
      <formula>$AC54=5</formula>
    </cfRule>
    <cfRule type="expression" dxfId="169" priority="210">
      <formula>$AC54=4</formula>
    </cfRule>
    <cfRule type="expression" dxfId="168" priority="211" stopIfTrue="1">
      <formula>$AC54=3</formula>
    </cfRule>
    <cfRule type="expression" dxfId="167" priority="212">
      <formula>$AC54=2</formula>
    </cfRule>
  </conditionalFormatting>
  <conditionalFormatting sqref="V54 V2:V52">
    <cfRule type="expression" dxfId="166" priority="214" stopIfTrue="1">
      <formula>V2="CON AVANCE"</formula>
    </cfRule>
  </conditionalFormatting>
  <conditionalFormatting sqref="V54 V2:V52">
    <cfRule type="expression" dxfId="165" priority="213" stopIfTrue="1">
      <formula>V2="CUMPLIDA"</formula>
    </cfRule>
    <cfRule type="expression" dxfId="164" priority="216" stopIfTrue="1">
      <formula>V2="PRÓXIMA A VENCER"</formula>
    </cfRule>
    <cfRule type="expression" dxfId="163" priority="217" stopIfTrue="1">
      <formula>V2="VENCIDA"</formula>
    </cfRule>
  </conditionalFormatting>
  <conditionalFormatting sqref="V54 V2:V52">
    <cfRule type="expression" dxfId="162" priority="215">
      <formula>V2="EN TERMINO"</formula>
    </cfRule>
  </conditionalFormatting>
  <conditionalFormatting sqref="A2:A585">
    <cfRule type="duplicateValues" dxfId="161" priority="220"/>
  </conditionalFormatting>
  <conditionalFormatting sqref="A2:A585">
    <cfRule type="duplicateValues" dxfId="160" priority="221"/>
    <cfRule type="duplicateValues" dxfId="159" priority="222"/>
  </conditionalFormatting>
  <conditionalFormatting sqref="D54">
    <cfRule type="containsErrors" dxfId="158" priority="206">
      <formula>ISERROR(D54)</formula>
    </cfRule>
  </conditionalFormatting>
  <conditionalFormatting sqref="E54">
    <cfRule type="containsErrors" dxfId="157" priority="191">
      <formula>ISERROR(E54)</formula>
    </cfRule>
  </conditionalFormatting>
  <conditionalFormatting sqref="AB2:AB585">
    <cfRule type="containsErrors" dxfId="156" priority="189">
      <formula>ISERROR(AB2)</formula>
    </cfRule>
  </conditionalFormatting>
  <conditionalFormatting sqref="E53">
    <cfRule type="containsErrors" dxfId="155" priority="166">
      <formula>ISERROR(E53)</formula>
    </cfRule>
  </conditionalFormatting>
  <conditionalFormatting sqref="N10:N53">
    <cfRule type="containsErrors" dxfId="154" priority="202">
      <formula>ISERROR(N10)</formula>
    </cfRule>
  </conditionalFormatting>
  <conditionalFormatting sqref="K54">
    <cfRule type="containsErrors" dxfId="153" priority="198">
      <formula>ISERROR(K54)</formula>
    </cfRule>
  </conditionalFormatting>
  <conditionalFormatting sqref="N54">
    <cfRule type="cellIs" dxfId="152" priority="200" operator="equal">
      <formula>0</formula>
    </cfRule>
  </conditionalFormatting>
  <conditionalFormatting sqref="O54">
    <cfRule type="containsErrors" dxfId="151" priority="199">
      <formula>ISERROR(O54)</formula>
    </cfRule>
  </conditionalFormatting>
  <conditionalFormatting sqref="J54">
    <cfRule type="containsErrors" dxfId="150" priority="197">
      <formula>ISERROR(J54)</formula>
    </cfRule>
  </conditionalFormatting>
  <conditionalFormatting sqref="I54">
    <cfRule type="containsErrors" dxfId="149" priority="196">
      <formula>ISERROR(I54)</formula>
    </cfRule>
  </conditionalFormatting>
  <conditionalFormatting sqref="H54">
    <cfRule type="containsErrors" dxfId="148" priority="195">
      <formula>ISERROR(H54)</formula>
    </cfRule>
  </conditionalFormatting>
  <conditionalFormatting sqref="G54">
    <cfRule type="containsErrors" dxfId="147" priority="194">
      <formula>ISERROR(G54)</formula>
    </cfRule>
  </conditionalFormatting>
  <conditionalFormatting sqref="F54">
    <cfRule type="containsErrors" dxfId="146" priority="193">
      <formula>ISERROR(F54)</formula>
    </cfRule>
  </conditionalFormatting>
  <conditionalFormatting sqref="AC2:AE585">
    <cfRule type="containsErrors" dxfId="145" priority="190">
      <formula>ISERROR(AC2)</formula>
    </cfRule>
  </conditionalFormatting>
  <conditionalFormatting sqref="C53">
    <cfRule type="containsErrors" dxfId="144" priority="185">
      <formula>ISERROR(C53)</formula>
    </cfRule>
  </conditionalFormatting>
  <conditionalFormatting sqref="P53">
    <cfRule type="cellIs" dxfId="143" priority="184" operator="equal">
      <formula>0</formula>
    </cfRule>
  </conditionalFormatting>
  <conditionalFormatting sqref="W53">
    <cfRule type="expression" dxfId="142" priority="174">
      <formula>$AC53=1</formula>
    </cfRule>
    <cfRule type="expression" dxfId="141" priority="175">
      <formula>$AC53=5</formula>
    </cfRule>
    <cfRule type="expression" dxfId="140" priority="176">
      <formula>$AC53=4</formula>
    </cfRule>
    <cfRule type="expression" dxfId="139" priority="177" stopIfTrue="1">
      <formula>$AC53=3</formula>
    </cfRule>
    <cfRule type="expression" dxfId="138" priority="178">
      <formula>$AC53=2</formula>
    </cfRule>
  </conditionalFormatting>
  <conditionalFormatting sqref="V53">
    <cfRule type="expression" dxfId="137" priority="180" stopIfTrue="1">
      <formula>V53="CON AVANCE"</formula>
    </cfRule>
  </conditionalFormatting>
  <conditionalFormatting sqref="V53">
    <cfRule type="expression" dxfId="136" priority="179" stopIfTrue="1">
      <formula>V53="CUMPLIDA"</formula>
    </cfRule>
    <cfRule type="expression" dxfId="135" priority="182" stopIfTrue="1">
      <formula>V53="PRÓXIMA A VENCER"</formula>
    </cfRule>
    <cfRule type="expression" dxfId="134" priority="183" stopIfTrue="1">
      <formula>V53="VENCIDA"</formula>
    </cfRule>
  </conditionalFormatting>
  <conditionalFormatting sqref="V53">
    <cfRule type="expression" dxfId="133" priority="181">
      <formula>V53="EN TERMINO"</formula>
    </cfRule>
  </conditionalFormatting>
  <conditionalFormatting sqref="D53">
    <cfRule type="containsErrors" dxfId="132" priority="172">
      <formula>ISERROR(D53)</formula>
    </cfRule>
  </conditionalFormatting>
  <conditionalFormatting sqref="H53:M53">
    <cfRule type="containsErrors" dxfId="131" priority="171">
      <formula>ISERROR(H53)</formula>
    </cfRule>
  </conditionalFormatting>
  <conditionalFormatting sqref="F53">
    <cfRule type="containsErrors" dxfId="130" priority="169">
      <formula>ISERROR(F53)</formula>
    </cfRule>
  </conditionalFormatting>
  <conditionalFormatting sqref="G53">
    <cfRule type="containsErrors" dxfId="129" priority="170">
      <formula>ISERROR(G53)</formula>
    </cfRule>
  </conditionalFormatting>
  <conditionalFormatting sqref="O53">
    <cfRule type="containsErrors" dxfId="128" priority="167">
      <formula>ISERROR(O53)</formula>
    </cfRule>
  </conditionalFormatting>
  <conditionalFormatting sqref="J51">
    <cfRule type="containsErrors" dxfId="127" priority="133">
      <formula>ISERROR(J51)</formula>
    </cfRule>
  </conditionalFormatting>
  <conditionalFormatting sqref="D31 D34:D36 K26:K28 K30:K36 D14:D27 D10:D11">
    <cfRule type="containsErrors" dxfId="126" priority="163">
      <formula>ISERROR(D10)</formula>
    </cfRule>
  </conditionalFormatting>
  <conditionalFormatting sqref="D45:E46">
    <cfRule type="containsErrors" dxfId="125" priority="162">
      <formula>ISERROR(D45)</formula>
    </cfRule>
  </conditionalFormatting>
  <conditionalFormatting sqref="D39 D41:E42">
    <cfRule type="containsErrors" dxfId="124" priority="160">
      <formula>ISERROR(D39)</formula>
    </cfRule>
  </conditionalFormatting>
  <conditionalFormatting sqref="E49 E51:E52">
    <cfRule type="containsErrors" dxfId="123" priority="161">
      <formula>ISERROR(E49)</formula>
    </cfRule>
  </conditionalFormatting>
  <conditionalFormatting sqref="H37:I38">
    <cfRule type="containsErrors" dxfId="122" priority="159">
      <formula>ISERROR(H37)</formula>
    </cfRule>
  </conditionalFormatting>
  <conditionalFormatting sqref="D40">
    <cfRule type="containsErrors" dxfId="121" priority="157">
      <formula>ISERROR(D40)</formula>
    </cfRule>
  </conditionalFormatting>
  <conditionalFormatting sqref="H40:I40">
    <cfRule type="containsErrors" dxfId="120" priority="156">
      <formula>ISERROR(H40)</formula>
    </cfRule>
  </conditionalFormatting>
  <conditionalFormatting sqref="D43:E43">
    <cfRule type="containsErrors" dxfId="119" priority="155">
      <formula>ISERROR(D43)</formula>
    </cfRule>
  </conditionalFormatting>
  <conditionalFormatting sqref="D44:E44">
    <cfRule type="containsErrors" dxfId="118" priority="154">
      <formula>ISERROR(D44)</formula>
    </cfRule>
  </conditionalFormatting>
  <conditionalFormatting sqref="H41:I42">
    <cfRule type="containsErrors" dxfId="117" priority="153">
      <formula>ISERROR(H41)</formula>
    </cfRule>
  </conditionalFormatting>
  <conditionalFormatting sqref="H43:I43">
    <cfRule type="containsErrors" dxfId="116" priority="152">
      <formula>ISERROR(H43)</formula>
    </cfRule>
  </conditionalFormatting>
  <conditionalFormatting sqref="I44">
    <cfRule type="containsErrors" dxfId="115" priority="151">
      <formula>ISERROR(I44)</formula>
    </cfRule>
  </conditionalFormatting>
  <conditionalFormatting sqref="H44">
    <cfRule type="containsErrors" dxfId="114" priority="150">
      <formula>ISERROR(H44)</formula>
    </cfRule>
  </conditionalFormatting>
  <conditionalFormatting sqref="H46">
    <cfRule type="containsErrors" dxfId="113" priority="149">
      <formula>ISERROR(H46)</formula>
    </cfRule>
  </conditionalFormatting>
  <conditionalFormatting sqref="I46">
    <cfRule type="containsErrors" dxfId="112" priority="148">
      <formula>ISERROR(I46)</formula>
    </cfRule>
  </conditionalFormatting>
  <conditionalFormatting sqref="H47:H48">
    <cfRule type="containsErrors" dxfId="111" priority="147">
      <formula>ISERROR(H47)</formula>
    </cfRule>
  </conditionalFormatting>
  <conditionalFormatting sqref="J47:J48">
    <cfRule type="containsErrors" dxfId="110" priority="146">
      <formula>ISERROR(J47)</formula>
    </cfRule>
  </conditionalFormatting>
  <conditionalFormatting sqref="K47:K48">
    <cfRule type="containsErrors" dxfId="109" priority="145">
      <formula>ISERROR(K47)</formula>
    </cfRule>
  </conditionalFormatting>
  <conditionalFormatting sqref="I47:I48">
    <cfRule type="containsErrors" dxfId="108" priority="144">
      <formula>ISERROR(I47)</formula>
    </cfRule>
  </conditionalFormatting>
  <conditionalFormatting sqref="I49">
    <cfRule type="containsErrors" dxfId="107" priority="142">
      <formula>ISERROR(I49)</formula>
    </cfRule>
  </conditionalFormatting>
  <conditionalFormatting sqref="J49">
    <cfRule type="containsErrors" dxfId="106" priority="141">
      <formula>ISERROR(J49)</formula>
    </cfRule>
  </conditionalFormatting>
  <conditionalFormatting sqref="K49">
    <cfRule type="containsErrors" dxfId="105" priority="140">
      <formula>ISERROR(K49)</formula>
    </cfRule>
  </conditionalFormatting>
  <conditionalFormatting sqref="H49">
    <cfRule type="containsErrors" dxfId="104" priority="139">
      <formula>ISERROR(H49)</formula>
    </cfRule>
  </conditionalFormatting>
  <conditionalFormatting sqref="I50">
    <cfRule type="containsErrors" dxfId="103" priority="138">
      <formula>ISERROR(I50)</formula>
    </cfRule>
  </conditionalFormatting>
  <conditionalFormatting sqref="J50">
    <cfRule type="containsErrors" dxfId="102" priority="137">
      <formula>ISERROR(J50)</formula>
    </cfRule>
  </conditionalFormatting>
  <conditionalFormatting sqref="K50">
    <cfRule type="containsErrors" dxfId="101" priority="136">
      <formula>ISERROR(K50)</formula>
    </cfRule>
  </conditionalFormatting>
  <conditionalFormatting sqref="H50">
    <cfRule type="containsErrors" dxfId="100" priority="135">
      <formula>ISERROR(H50)</formula>
    </cfRule>
  </conditionalFormatting>
  <conditionalFormatting sqref="I52 K52">
    <cfRule type="containsErrors" dxfId="99" priority="131">
      <formula>ISERROR(I52)</formula>
    </cfRule>
  </conditionalFormatting>
  <conditionalFormatting sqref="H51:I51">
    <cfRule type="containsErrors" dxfId="98" priority="134">
      <formula>ISERROR(H51)</formula>
    </cfRule>
  </conditionalFormatting>
  <conditionalFormatting sqref="K51">
    <cfRule type="containsErrors" dxfId="97" priority="132">
      <formula>ISERROR(K51)</formula>
    </cfRule>
  </conditionalFormatting>
  <conditionalFormatting sqref="H52">
    <cfRule type="containsErrors" dxfId="96" priority="130">
      <formula>ISERROR(H52)</formula>
    </cfRule>
  </conditionalFormatting>
  <conditionalFormatting sqref="E29:E30 E30:G36 E16:G28 E10:E15">
    <cfRule type="containsErrors" dxfId="95" priority="129">
      <formula>ISERROR(E10)</formula>
    </cfRule>
  </conditionalFormatting>
  <conditionalFormatting sqref="H28:J28 H30:J30 H35:J36 H31:I34">
    <cfRule type="containsErrors" dxfId="94" priority="128">
      <formula>ISERROR(H28)</formula>
    </cfRule>
  </conditionalFormatting>
  <conditionalFormatting sqref="H26:H27">
    <cfRule type="containsErrors" dxfId="93" priority="127">
      <formula>ISERROR(H26)</formula>
    </cfRule>
  </conditionalFormatting>
  <conditionalFormatting sqref="H26:H27">
    <cfRule type="containsErrors" dxfId="92" priority="126">
      <formula>ISERROR(H26)</formula>
    </cfRule>
  </conditionalFormatting>
  <conditionalFormatting sqref="I26:I27">
    <cfRule type="containsErrors" dxfId="91" priority="125">
      <formula>ISERROR(I26)</formula>
    </cfRule>
  </conditionalFormatting>
  <conditionalFormatting sqref="E47">
    <cfRule type="containsErrors" dxfId="90" priority="124">
      <formula>ISERROR(E47)</formula>
    </cfRule>
  </conditionalFormatting>
  <conditionalFormatting sqref="D28:D29">
    <cfRule type="containsErrors" dxfId="89" priority="123">
      <formula>ISERROR(D28)</formula>
    </cfRule>
  </conditionalFormatting>
  <conditionalFormatting sqref="D30">
    <cfRule type="containsErrors" dxfId="88" priority="122">
      <formula>ISERROR(D30)</formula>
    </cfRule>
  </conditionalFormatting>
  <conditionalFormatting sqref="D32:D33">
    <cfRule type="containsErrors" dxfId="87" priority="121">
      <formula>ISERROR(D32)</formula>
    </cfRule>
  </conditionalFormatting>
  <conditionalFormatting sqref="D37">
    <cfRule type="containsErrors" dxfId="86" priority="120">
      <formula>ISERROR(D37)</formula>
    </cfRule>
  </conditionalFormatting>
  <conditionalFormatting sqref="D38">
    <cfRule type="containsErrors" dxfId="85" priority="119">
      <formula>ISERROR(D38)</formula>
    </cfRule>
  </conditionalFormatting>
  <conditionalFormatting sqref="I45">
    <cfRule type="containsErrors" dxfId="84" priority="118">
      <formula>ISERROR(I45)</formula>
    </cfRule>
  </conditionalFormatting>
  <conditionalFormatting sqref="H45">
    <cfRule type="containsErrors" dxfId="83" priority="116">
      <formula>ISERROR(H45)</formula>
    </cfRule>
  </conditionalFormatting>
  <conditionalFormatting sqref="J27">
    <cfRule type="containsErrors" dxfId="82" priority="103">
      <formula>ISERROR(J27)</formula>
    </cfRule>
  </conditionalFormatting>
  <conditionalFormatting sqref="K16:K23">
    <cfRule type="containsErrors" dxfId="81" priority="115">
      <formula>ISERROR(K16)</formula>
    </cfRule>
  </conditionalFormatting>
  <conditionalFormatting sqref="H16:H23">
    <cfRule type="containsErrors" dxfId="80" priority="114">
      <formula>ISERROR(H16)</formula>
    </cfRule>
  </conditionalFormatting>
  <conditionalFormatting sqref="H16:H23">
    <cfRule type="containsErrors" dxfId="79" priority="113">
      <formula>ISERROR(H16)</formula>
    </cfRule>
  </conditionalFormatting>
  <conditionalFormatting sqref="I16:I23">
    <cfRule type="containsErrors" dxfId="78" priority="112">
      <formula>ISERROR(I16)</formula>
    </cfRule>
  </conditionalFormatting>
  <conditionalFormatting sqref="K24">
    <cfRule type="containsErrors" dxfId="77" priority="111">
      <formula>ISERROR(K24)</formula>
    </cfRule>
  </conditionalFormatting>
  <conditionalFormatting sqref="H24">
    <cfRule type="containsErrors" dxfId="76" priority="110">
      <formula>ISERROR(H24)</formula>
    </cfRule>
  </conditionalFormatting>
  <conditionalFormatting sqref="H24">
    <cfRule type="containsErrors" dxfId="75" priority="109">
      <formula>ISERROR(H24)</formula>
    </cfRule>
  </conditionalFormatting>
  <conditionalFormatting sqref="I24">
    <cfRule type="containsErrors" dxfId="74" priority="108">
      <formula>ISERROR(I24)</formula>
    </cfRule>
  </conditionalFormatting>
  <conditionalFormatting sqref="K25">
    <cfRule type="containsErrors" dxfId="73" priority="107">
      <formula>ISERROR(K25)</formula>
    </cfRule>
  </conditionalFormatting>
  <conditionalFormatting sqref="H25">
    <cfRule type="containsErrors" dxfId="72" priority="106">
      <formula>ISERROR(H25)</formula>
    </cfRule>
  </conditionalFormatting>
  <conditionalFormatting sqref="H25">
    <cfRule type="containsErrors" dxfId="71" priority="105">
      <formula>ISERROR(H25)</formula>
    </cfRule>
  </conditionalFormatting>
  <conditionalFormatting sqref="I25">
    <cfRule type="containsErrors" dxfId="70" priority="104">
      <formula>ISERROR(I25)</formula>
    </cfRule>
  </conditionalFormatting>
  <conditionalFormatting sqref="K29">
    <cfRule type="containsErrors" dxfId="69" priority="102">
      <formula>ISERROR(K29)</formula>
    </cfRule>
  </conditionalFormatting>
  <conditionalFormatting sqref="F29:G29">
    <cfRule type="containsErrors" dxfId="68" priority="101">
      <formula>ISERROR(F29)</formula>
    </cfRule>
  </conditionalFormatting>
  <conditionalFormatting sqref="H29:J29">
    <cfRule type="containsErrors" dxfId="67" priority="100">
      <formula>ISERROR(H29)</formula>
    </cfRule>
  </conditionalFormatting>
  <conditionalFormatting sqref="J31">
    <cfRule type="containsErrors" dxfId="66" priority="99">
      <formula>ISERROR(J31)</formula>
    </cfRule>
  </conditionalFormatting>
  <conditionalFormatting sqref="J32">
    <cfRule type="containsErrors" dxfId="65" priority="98">
      <formula>ISERROR(J32)</formula>
    </cfRule>
  </conditionalFormatting>
  <conditionalFormatting sqref="J33">
    <cfRule type="containsErrors" dxfId="64" priority="97">
      <formula>ISERROR(J33)</formula>
    </cfRule>
  </conditionalFormatting>
  <conditionalFormatting sqref="J34">
    <cfRule type="containsErrors" dxfId="63" priority="96">
      <formula>ISERROR(J34)</formula>
    </cfRule>
  </conditionalFormatting>
  <conditionalFormatting sqref="J38">
    <cfRule type="containsErrors" dxfId="62" priority="95">
      <formula>ISERROR(J38)</formula>
    </cfRule>
  </conditionalFormatting>
  <conditionalFormatting sqref="H39">
    <cfRule type="containsErrors" dxfId="61" priority="94">
      <formula>ISERROR(H39)</formula>
    </cfRule>
  </conditionalFormatting>
  <conditionalFormatting sqref="I39">
    <cfRule type="containsErrors" dxfId="60" priority="93">
      <formula>ISERROR(I39)</formula>
    </cfRule>
  </conditionalFormatting>
  <conditionalFormatting sqref="O43:O46">
    <cfRule type="containsErrors" dxfId="59" priority="92">
      <formula>ISERROR(O43)</formula>
    </cfRule>
  </conditionalFormatting>
  <conditionalFormatting sqref="O50:O52">
    <cfRule type="containsErrors" dxfId="58" priority="91">
      <formula>ISERROR(O50)</formula>
    </cfRule>
  </conditionalFormatting>
  <conditionalFormatting sqref="O37:O38">
    <cfRule type="containsErrors" dxfId="57" priority="90">
      <formula>ISERROR(O37)</formula>
    </cfRule>
  </conditionalFormatting>
  <conditionalFormatting sqref="O40">
    <cfRule type="containsErrors" dxfId="56" priority="89">
      <formula>ISERROR(O40)</formula>
    </cfRule>
  </conditionalFormatting>
  <conditionalFormatting sqref="O10:O28">
    <cfRule type="containsErrors" dxfId="55" priority="88">
      <formula>ISERROR(O10)</formula>
    </cfRule>
  </conditionalFormatting>
  <conditionalFormatting sqref="O31">
    <cfRule type="containsErrors" dxfId="54" priority="87">
      <formula>ISERROR(O31)</formula>
    </cfRule>
  </conditionalFormatting>
  <conditionalFormatting sqref="O34">
    <cfRule type="containsErrors" dxfId="53" priority="86">
      <formula>ISERROR(O34)</formula>
    </cfRule>
  </conditionalFormatting>
  <conditionalFormatting sqref="O30">
    <cfRule type="containsErrors" dxfId="52" priority="85">
      <formula>ISERROR(O30)</formula>
    </cfRule>
  </conditionalFormatting>
  <conditionalFormatting sqref="O32:O33">
    <cfRule type="containsErrors" dxfId="51" priority="84">
      <formula>ISERROR(O32)</formula>
    </cfRule>
  </conditionalFormatting>
  <conditionalFormatting sqref="O35:O36">
    <cfRule type="containsErrors" dxfId="50" priority="83">
      <formula>ISERROR(O35)</formula>
    </cfRule>
  </conditionalFormatting>
  <conditionalFormatting sqref="O49">
    <cfRule type="containsErrors" dxfId="49" priority="82">
      <formula>ISERROR(O49)</formula>
    </cfRule>
  </conditionalFormatting>
  <conditionalFormatting sqref="O47:O48">
    <cfRule type="containsErrors" dxfId="48" priority="81">
      <formula>ISERROR(O47)</formula>
    </cfRule>
  </conditionalFormatting>
  <conditionalFormatting sqref="O29">
    <cfRule type="containsErrors" dxfId="47" priority="80">
      <formula>ISERROR(O29)</formula>
    </cfRule>
  </conditionalFormatting>
  <conditionalFormatting sqref="O39">
    <cfRule type="containsErrors" dxfId="46" priority="79">
      <formula>ISERROR(O39)</formula>
    </cfRule>
  </conditionalFormatting>
  <conditionalFormatting sqref="P24:P52">
    <cfRule type="cellIs" dxfId="45" priority="78" operator="equal">
      <formula>0</formula>
    </cfRule>
  </conditionalFormatting>
  <conditionalFormatting sqref="E37">
    <cfRule type="containsErrors" dxfId="44" priority="57">
      <formula>ISERROR(E37)</formula>
    </cfRule>
  </conditionalFormatting>
  <conditionalFormatting sqref="E38">
    <cfRule type="containsErrors" dxfId="43" priority="56">
      <formula>ISERROR(E38)</formula>
    </cfRule>
  </conditionalFormatting>
  <conditionalFormatting sqref="E39">
    <cfRule type="containsErrors" dxfId="42" priority="55">
      <formula>ISERROR(E39)</formula>
    </cfRule>
  </conditionalFormatting>
  <conditionalFormatting sqref="E40">
    <cfRule type="containsErrors" dxfId="41" priority="54">
      <formula>ISERROR(E40)</formula>
    </cfRule>
  </conditionalFormatting>
  <conditionalFormatting sqref="E48">
    <cfRule type="containsErrors" dxfId="40" priority="53">
      <formula>ISERROR(E48)</formula>
    </cfRule>
  </conditionalFormatting>
  <conditionalFormatting sqref="E50">
    <cfRule type="containsErrors" dxfId="39" priority="52">
      <formula>ISERROR(E50)</formula>
    </cfRule>
  </conditionalFormatting>
  <conditionalFormatting sqref="F15:G15">
    <cfRule type="containsErrors" dxfId="38" priority="51">
      <formula>ISERROR(F15)</formula>
    </cfRule>
  </conditionalFormatting>
  <conditionalFormatting sqref="F10:G14">
    <cfRule type="containsErrors" dxfId="37" priority="50">
      <formula>ISERROR(F10)</formula>
    </cfRule>
  </conditionalFormatting>
  <conditionalFormatting sqref="J10:J15">
    <cfRule type="containsErrors" dxfId="36" priority="49">
      <formula>ISERROR(J10)</formula>
    </cfRule>
  </conditionalFormatting>
  <conditionalFormatting sqref="K10:K15">
    <cfRule type="containsErrors" dxfId="35" priority="48">
      <formula>ISERROR(K10)</formula>
    </cfRule>
  </conditionalFormatting>
  <conditionalFormatting sqref="I10:I15">
    <cfRule type="containsErrors" dxfId="34" priority="47">
      <formula>ISERROR(I10)</formula>
    </cfRule>
  </conditionalFormatting>
  <conditionalFormatting sqref="H15">
    <cfRule type="containsErrors" dxfId="33" priority="46">
      <formula>ISERROR(H15)</formula>
    </cfRule>
  </conditionalFormatting>
  <conditionalFormatting sqref="H10:H14">
    <cfRule type="containsErrors" dxfId="32" priority="45">
      <formula>ISERROR(H10)</formula>
    </cfRule>
  </conditionalFormatting>
  <conditionalFormatting sqref="O265">
    <cfRule type="containsErrors" dxfId="31" priority="44">
      <formula>ISERROR(O265)</formula>
    </cfRule>
  </conditionalFormatting>
  <conditionalFormatting sqref="D12">
    <cfRule type="containsErrors" dxfId="30" priority="33">
      <formula>ISERROR(D12)</formula>
    </cfRule>
  </conditionalFormatting>
  <conditionalFormatting sqref="D13">
    <cfRule type="containsErrors" dxfId="29" priority="32">
      <formula>ISERROR(D13)</formula>
    </cfRule>
  </conditionalFormatting>
  <conditionalFormatting sqref="D13">
    <cfRule type="containsErrors" dxfId="28" priority="31">
      <formula>ISERROR(D13)</formula>
    </cfRule>
  </conditionalFormatting>
  <conditionalFormatting sqref="H146:I146">
    <cfRule type="containsErrors" dxfId="27" priority="29">
      <formula>ISERROR(H146)</formula>
    </cfRule>
  </conditionalFormatting>
  <conditionalFormatting sqref="J146">
    <cfRule type="containsErrors" dxfId="26" priority="28">
      <formula>ISERROR(J146)</formula>
    </cfRule>
  </conditionalFormatting>
  <conditionalFormatting sqref="K146">
    <cfRule type="containsErrors" dxfId="25" priority="27">
      <formula>ISERROR(K146)</formula>
    </cfRule>
  </conditionalFormatting>
  <conditionalFormatting sqref="D7:D9 O6 D2:D5 O2:O4 O8:O9">
    <cfRule type="containsErrors" dxfId="24" priority="26">
      <formula>ISERROR(D2)</formula>
    </cfRule>
  </conditionalFormatting>
  <conditionalFormatting sqref="K4:K5 E4:G9 K8:K9 H6:M6 E2:M3">
    <cfRule type="containsErrors" dxfId="23" priority="25">
      <formula>ISERROR(E2)</formula>
    </cfRule>
  </conditionalFormatting>
  <conditionalFormatting sqref="H4:J4 H8:I9">
    <cfRule type="containsErrors" dxfId="22" priority="24">
      <formula>ISERROR(H4)</formula>
    </cfRule>
  </conditionalFormatting>
  <conditionalFormatting sqref="H5">
    <cfRule type="containsErrors" dxfId="21" priority="23">
      <formula>ISERROR(H5)</formula>
    </cfRule>
  </conditionalFormatting>
  <conditionalFormatting sqref="H5">
    <cfRule type="containsErrors" dxfId="20" priority="22">
      <formula>ISERROR(H5)</formula>
    </cfRule>
  </conditionalFormatting>
  <conditionalFormatting sqref="I5">
    <cfRule type="containsErrors" dxfId="19" priority="21">
      <formula>ISERROR(I5)</formula>
    </cfRule>
  </conditionalFormatting>
  <conditionalFormatting sqref="D6">
    <cfRule type="containsErrors" dxfId="18" priority="20">
      <formula>ISERROR(D6)</formula>
    </cfRule>
  </conditionalFormatting>
  <conditionalFormatting sqref="O5">
    <cfRule type="containsErrors" dxfId="17" priority="19">
      <formula>ISERROR(O5)</formula>
    </cfRule>
  </conditionalFormatting>
  <conditionalFormatting sqref="N8:N9 N2:N6">
    <cfRule type="cellIs" dxfId="16" priority="18" operator="equal">
      <formula>0</formula>
    </cfRule>
  </conditionalFormatting>
  <conditionalFormatting sqref="L4:M4">
    <cfRule type="containsErrors" dxfId="15" priority="17">
      <formula>ISERROR(L4)</formula>
    </cfRule>
  </conditionalFormatting>
  <conditionalFormatting sqref="L5:M5">
    <cfRule type="containsErrors" dxfId="14" priority="16">
      <formula>ISERROR(L5)</formula>
    </cfRule>
  </conditionalFormatting>
  <conditionalFormatting sqref="O7">
    <cfRule type="containsErrors" dxfId="13" priority="14">
      <formula>ISERROR(O7)</formula>
    </cfRule>
  </conditionalFormatting>
  <conditionalFormatting sqref="K7">
    <cfRule type="containsErrors" dxfId="12" priority="13">
      <formula>ISERROR(K7)</formula>
    </cfRule>
  </conditionalFormatting>
  <conditionalFormatting sqref="H7:J7">
    <cfRule type="containsErrors" dxfId="11" priority="12">
      <formula>ISERROR(H7)</formula>
    </cfRule>
  </conditionalFormatting>
  <conditionalFormatting sqref="N7">
    <cfRule type="cellIs" dxfId="10" priority="11" operator="equal">
      <formula>0</formula>
    </cfRule>
  </conditionalFormatting>
  <conditionalFormatting sqref="J8">
    <cfRule type="containsErrors" dxfId="9" priority="10">
      <formula>ISERROR(J8)</formula>
    </cfRule>
  </conditionalFormatting>
  <conditionalFormatting sqref="J9">
    <cfRule type="containsErrors" dxfId="8" priority="9">
      <formula>ISERROR(J9)</formula>
    </cfRule>
  </conditionalFormatting>
  <conditionalFormatting sqref="P2">
    <cfRule type="cellIs" dxfId="7" priority="8" operator="equal">
      <formula>0</formula>
    </cfRule>
  </conditionalFormatting>
  <conditionalFormatting sqref="P3">
    <cfRule type="cellIs" dxfId="6" priority="7" operator="equal">
      <formula>0</formula>
    </cfRule>
  </conditionalFormatting>
  <conditionalFormatting sqref="P4">
    <cfRule type="cellIs" dxfId="5" priority="6" operator="equal">
      <formula>0</formula>
    </cfRule>
  </conditionalFormatting>
  <conditionalFormatting sqref="P5">
    <cfRule type="cellIs" dxfId="4" priority="5" operator="equal">
      <formula>0</formula>
    </cfRule>
  </conditionalFormatting>
  <conditionalFormatting sqref="P6">
    <cfRule type="cellIs" dxfId="3" priority="4" operator="equal">
      <formula>0</formula>
    </cfRule>
  </conditionalFormatting>
  <conditionalFormatting sqref="P7">
    <cfRule type="cellIs" dxfId="2" priority="3" operator="equal">
      <formula>0</formula>
    </cfRule>
  </conditionalFormatting>
  <conditionalFormatting sqref="P8">
    <cfRule type="cellIs" dxfId="1" priority="2" operator="equal">
      <formula>0</formula>
    </cfRule>
  </conditionalFormatting>
  <conditionalFormatting sqref="K589:K592">
    <cfRule type="containsErrors" dxfId="0" priority="1">
      <formula>ISERROR(K589)</formula>
    </cfRule>
  </conditionalFormatting>
  <dataValidations count="5">
    <dataValidation type="whole" operator="greaterThanOrEqual" allowBlank="1" showInputMessage="1" showErrorMessage="1" sqref="JO396 TK396 ADG396 ANC396 AWY396 BGU396 BQQ396 CAM396 CKI396 CUE396 DEA396 DNW396 DXS396 EHO396 ERK396 FBG396 FLC396 FUY396 GEU396 GOQ396 GYM396 HII396 HSE396 ICA396 ILW396 IVS396 JFO396 JPK396 JZG396 KJC396 KSY396 LCU396 LMQ396 LWM396 MGI396 MQE396 NAA396 NJW396 NTS396 ODO396 ONK396 OXG396 PHC396 PQY396 QAU396 QKQ396 QUM396 REI396 ROE396 RYA396 SHW396 SRS396 TBO396 TLK396 TVG396 UFC396 UOY396 UYU396 VIQ396 VSM396 WCI396 WME396 WWA396 JO514:JO515 TK514:TK515 ADG514:ADG515 ANC514:ANC515 AWY514:AWY515 BGU514:BGU515 BQQ514:BQQ515 CAM514:CAM515 CKI514:CKI515 CUE514:CUE515 DEA514:DEA515 DNW514:DNW515 DXS514:DXS515 EHO514:EHO515 ERK514:ERK515 FBG514:FBG515 FLC514:FLC515 FUY514:FUY515 GEU514:GEU515 GOQ514:GOQ515 GYM514:GYM515 HII514:HII515 HSE514:HSE515 ICA514:ICA515 ILW514:ILW515 IVS514:IVS515 JFO514:JFO515 JPK514:JPK515 JZG514:JZG515 KJC514:KJC515 KSY514:KSY515 LCU514:LCU515 LMQ514:LMQ515 LWM514:LWM515 MGI514:MGI515 MQE514:MQE515 NAA514:NAA515 NJW514:NJW515 NTS514:NTS515 ODO514:ODO515 ONK514:ONK515 OXG514:OXG515 PHC514:PHC515 PQY514:PQY515 QAU514:QAU515 QKQ514:QKQ515 QUM514:QUM515 REI514:REI515 ROE514:ROE515 RYA514:RYA515 SHW514:SHW515 SRS514:SRS515 TBO514:TBO515 TLK514:TLK515 TVG514:TVG515 UFC514:UFC515 UOY514:UOY515 UYU514:UYU515 VIQ514:VIQ515 VSM514:VSM515 WCI514:WCI515 WME514:WME515 WWA514:WWA515 WWA517 WME517 WCI517 VSM517 VIQ517 UYU517 UOY517 UFC517 TVG517 TLK517 TBO517 SRS517 SHW517 RYA517 ROE517 REI517 QUM517 QKQ517 QAU517 PQY517 PHC517 OXG517 ONK517 ODO517 NTS517 NJW517 NAA517 MQE517 MGI517 LWM517 LMQ517 LCU517 KSY517 KJC517 JZG517 JPK517 JFO517 IVS517 ILW517 ICA517 HSE517 HII517 GYM517 GOQ517 GEU517 FUY517 FLC517 FBG517 ERK517 EHO517 DXS517 DNW517 DEA517 CUE517 CKI517 CAM517 BQQ517 BGU517 AWY517 ANC517 ADG517 TK517 JO517 K268 K484:K485 JI484:JI485 TE484:TE485 ADA484:ADA485 AMW484:AMW485 AWS484:AWS485 BGO484:BGO485 BQK484:BQK485 CAG484:CAG485 CKC484:CKC485 CTY484:CTY485 DDU484:DDU485 DNQ484:DNQ485 DXM484:DXM485 EHI484:EHI485 ERE484:ERE485 FBA484:FBA485 FKW484:FKW485 FUS484:FUS485 GEO484:GEO485 GOK484:GOK485 GYG484:GYG485 HIC484:HIC485 HRY484:HRY485 IBU484:IBU485 ILQ484:ILQ485 IVM484:IVM485 JFI484:JFI485 JPE484:JPE485 JZA484:JZA485 KIW484:KIW485 KSS484:KSS485 LCO484:LCO485 LMK484:LMK485 LWG484:LWG485 MGC484:MGC485 MPY484:MPY485 MZU484:MZU485 NJQ484:NJQ485 NTM484:NTM485 ODI484:ODI485 ONE484:ONE485 OXA484:OXA485 PGW484:PGW485 PQS484:PQS485 QAO484:QAO485 QKK484:QKK485 QUG484:QUG485 REC484:REC485 RNY484:RNY485 RXU484:RXU485 SHQ484:SHQ485 SRM484:SRM485 TBI484:TBI485 TLE484:TLE485 TVA484:TVA485 UEW484:UEW485 UOS484:UOS485 UYO484:UYO485 VIK484:VIK485 VSG484:VSG485 WCC484:WCC485 WLY484:WLY485 WVU484:WVU485 JO415:JO416 TK415:TK416 ADG415:ADG416 ANC415:ANC416 AWY415:AWY416 BGU415:BGU416 BQQ415:BQQ416 CAM415:CAM416 CKI415:CKI416 CUE415:CUE416 DEA415:DEA416 DNW415:DNW416 DXS415:DXS416 EHO415:EHO416 ERK415:ERK416 FBG415:FBG416 FLC415:FLC416 FUY415:FUY416 GEU415:GEU416 GOQ415:GOQ416 GYM415:GYM416 HII415:HII416 HSE415:HSE416 ICA415:ICA416 ILW415:ILW416 IVS415:IVS416 JFO415:JFO416 JPK415:JPK416 JZG415:JZG416 KJC415:KJC416 KSY415:KSY416 LCU415:LCU416 LMQ415:LMQ416 LWM415:LWM416 MGI415:MGI416 MQE415:MQE416 NAA415:NAA416 NJW415:NJW416 NTS415:NTS416 ODO415:ODO416 ONK415:ONK416 OXG415:OXG416 PHC415:PHC416 PQY415:PQY416 QAU415:QAU416 QKQ415:QKQ416 QUM415:QUM416 REI415:REI416 ROE415:ROE416 RYA415:RYA416 SHW415:SHW416 SRS415:SRS416 TBO415:TBO416 TLK415:TLK416 TVG415:TVG416 UFC415:UFC416 UOY415:UOY416 UYU415:UYU416 VIQ415:VIQ416 VSM415:VSM416 WCI415:WCI416 WME415:WME416 WWA415:WWA416 WWA367:WWA369 WME367:WME369 WCI367:WCI369 VSM367:VSM369 VIQ367:VIQ369 UYU367:UYU369 UOY367:UOY369 UFC367:UFC369 TVG367:TVG369 TLK367:TLK369 TBO367:TBO369 SRS367:SRS369 SHW367:SHW369 RYA367:RYA369 ROE367:ROE369 REI367:REI369 QUM367:QUM369 QKQ367:QKQ369 QAU367:QAU369 PQY367:PQY369 PHC367:PHC369 OXG367:OXG369 ONK367:ONK369 ODO367:ODO369 NTS367:NTS369 NJW367:NJW369 NAA367:NAA369 MQE367:MQE369 MGI367:MGI369 LWM367:LWM369 LMQ367:LMQ369 LCU367:LCU369 KSY367:KSY369 KJC367:KJC369 JZG367:JZG369 JPK367:JPK369 JFO367:JFO369 IVS367:IVS369 ILW367:ILW369 ICA367:ICA369 HSE367:HSE369 HII367:HII369 GYM367:GYM369 GOQ367:GOQ369 GEU367:GEU369 FUY367:FUY369 FLC367:FLC369 FBG367:FBG369 ERK367:ERK369 EHO367:EHO369 DXS367:DXS369 DNW367:DNW369 DEA367:DEA369 CUE367:CUE369 CKI367:CKI369 CAM367:CAM369 BQQ367:BQQ369 BGU367:BGU369 AWY367:AWY369 ANC367:ANC369 ADG367:ADG369 TK367:TK369 JO367:JO369 L387 JO401 TK401 ADG401 ANC401 AWY401 BGU401 BQQ401 CAM401 CKI401 CUE401 DEA401 DNW401 DXS401 EHO401 ERK401 FBG401 FLC401 FUY401 GEU401 GOQ401 GYM401 HII401 HSE401 ICA401 ILW401 IVS401 JFO401 JPK401 JZG401 KJC401 KSY401 LCU401 LMQ401 LWM401 MGI401 MQE401 NAA401 NJW401 NTS401 ODO401 ONK401 OXG401 PHC401 PQY401 QAU401 QKQ401 QUM401 REI401 ROE401 RYA401 SHW401 SRS401 TBO401 TLK401 TVG401 UFC401 UOY401 UYU401 VIQ401 VSM401 WCI401 WME401 WWA401 WWA459:WWA462 WME459:WME462 WCI459:WCI462 VSM459:VSM462 VIQ459:VIQ462 UYU459:UYU462 UOY459:UOY462 UFC459:UFC462 TVG459:TVG462 TLK459:TLK462 TBO459:TBO462 SRS459:SRS462 SHW459:SHW462 RYA459:RYA462 ROE459:ROE462 REI459:REI462 QUM459:QUM462 QKQ459:QKQ462 QAU459:QAU462 PQY459:PQY462 PHC459:PHC462 OXG459:OXG462 ONK459:ONK462 ODO459:ODO462 NTS459:NTS462 NJW459:NJW462 NAA459:NAA462 MQE459:MQE462 MGI459:MGI462 LWM459:LWM462 LMQ459:LMQ462 LCU459:LCU462 KSY459:KSY462 KJC459:KJC462 JZG459:JZG462 JPK459:JPK462 JFO459:JFO462 IVS459:IVS462 ILW459:ILW462 ICA459:ICA462 HSE459:HSE462 HII459:HII462 GYM459:GYM462 GOQ459:GOQ462 GEU459:GEU462 FUY459:FUY462 FLC459:FLC462 FBG459:FBG462 ERK459:ERK462 EHO459:EHO462 DXS459:DXS462 DNW459:DNW462 DEA459:DEA462 CUE459:CUE462 CKI459:CKI462 CAM459:CAM462 BQQ459:BQQ462 BGU459:BGU462 AWY459:AWY462 ANC459:ANC462 ADG459:ADG462 TK459:TK462 JO459:JO462 K522:K525 JI522:JI525 TE522:TE525 ADA522:ADA525 AMW522:AMW525 AWS522:AWS525 BGO522:BGO525 BQK522:BQK525 CAG522:CAG525 CKC522:CKC525 CTY522:CTY525 DDU522:DDU525 DNQ522:DNQ525 DXM522:DXM525 EHI522:EHI525 ERE522:ERE525 FBA522:FBA525 FKW522:FKW525 FUS522:FUS525 GEO522:GEO525 GOK522:GOK525 GYG522:GYG525 HIC522:HIC525 HRY522:HRY525 IBU522:IBU525 ILQ522:ILQ525 IVM522:IVM525 JFI522:JFI525 JPE522:JPE525 JZA522:JZA525 KIW522:KIW525 KSS522:KSS525 LCO522:LCO525 LMK522:LMK525 LWG522:LWG525 MGC522:MGC525 MPY522:MPY525 MZU522:MZU525 NJQ522:NJQ525 NTM522:NTM525 ODI522:ODI525 ONE522:ONE525 OXA522:OXA525 PGW522:PGW525 PQS522:PQS525 QAO522:QAO525 QKK522:QKK525 QUG522:QUG525 REC522:REC525 RNY522:RNY525 RXU522:RXU525 SHQ522:SHQ525 SRM522:SRM525 TBI522:TBI525 TLE522:TLE525 TVA522:TVA525 UEW522:UEW525 UOS522:UOS525 UYO522:UYO525 VIK522:VIK525 VSG522:VSG525 WCC522:WCC525 WLY522:WLY525 WVU522:WVU525 JO447:JO448 TK447:TK448 ADG447:ADG448 ANC447:ANC448 AWY447:AWY448 BGU447:BGU448 BQQ447:BQQ448 CAM447:CAM448 CKI447:CKI448 CUE447:CUE448 DEA447:DEA448 DNW447:DNW448 DXS447:DXS448 EHO447:EHO448 ERK447:ERK448 FBG447:FBG448 FLC447:FLC448 FUY447:FUY448 GEU447:GEU448 GOQ447:GOQ448 GYM447:GYM448 HII447:HII448 HSE447:HSE448 ICA447:ICA448 ILW447:ILW448 IVS447:IVS448 JFO447:JFO448 JPK447:JPK448 JZG447:JZG448 KJC447:KJC448 KSY447:KSY448 LCU447:LCU448 LMQ447:LMQ448 LWM447:LWM448 MGI447:MGI448 MQE447:MQE448 NAA447:NAA448 NJW447:NJW448 NTS447:NTS448 ODO447:ODO448 ONK447:ONK448 OXG447:OXG448 PHC447:PHC448 PQY447:PQY448 QAU447:QAU448 QKQ447:QKQ448 QUM447:QUM448 REI447:REI448 ROE447:ROE448 RYA447:RYA448 SHW447:SHW448 SRS447:SRS448 TBO447:TBO448 TLK447:TLK448 TVG447:TVG448 UFC447:UFC448 UOY447:UOY448 UYU447:UYU448 VIQ447:VIQ448 VSM447:VSM448 WCI447:WCI448 WME447:WME448 WWA447:WWA448 RYA490:RYA499 REI490:REI499 ROE490:ROE499 WWA490:WWA499 SHW490:SHW499 SRS490:SRS499 TBO490:TBO499 TLK490:TLK499 TVG490:TVG499 UFC490:UFC499 UOY490:UOY499 UYU490:UYU499 VIQ490:VIQ499 VSM490:VSM499 WCI490:WCI499 WME490:WME499 JO490:JO499 TK490:TK499 ADG490:ADG499 ANC490:ANC499 AWY490:AWY499 BGU490:BGU499 BQQ490:BQQ499 CAM490:CAM499 CKI490:CKI499 CUE490:CUE499 DEA490:DEA499 DNW490:DNW499 DXS490:DXS499 EHO490:EHO499 ERK490:ERK499 FBG490:FBG499 FLC490:FLC499 FUY490:FUY499 GEU490:GEU499 GOQ490:GOQ499 GYM490:GYM499 HII490:HII499 HSE490:HSE499 ICA490:ICA499 ILW490:ILW499 IVS490:IVS499 JFO490:JFO499 JPK490:JPK499 JZG490:JZG499 KJC490:KJC499 KSY490:KSY499 LCU490:LCU499 LMQ490:LMQ499 LWM490:LWM499 MGI490:MGI499 MQE490:MQE499 NAA490:NAA499 NJW490:NJW499 NTS490:NTS499 ODO490:ODO499 ONK490:ONK499 OXG490:OXG499 PHC490:PHC499 PQY490:PQY499 QAU490:QAU499 QKQ490:QKQ499 QUM490:QUM499 JO427:JO431 TK427:TK431 ADG427:ADG431 ANC427:ANC431 AWY427:AWY431 BGU427:BGU431 BQQ427:BQQ431 CAM427:CAM431 CKI427:CKI431 CUE427:CUE431 DEA427:DEA431 DNW427:DNW431 DXS427:DXS431 EHO427:EHO431 ERK427:ERK431 FBG427:FBG431 FLC427:FLC431 FUY427:FUY431 GEU427:GEU431 GOQ427:GOQ431 GYM427:GYM431 HII427:HII431 HSE427:HSE431 ICA427:ICA431 ILW427:ILW431 IVS427:IVS431 JFO427:JFO431 JPK427:JPK431 JZG427:JZG431 KJC427:KJC431 KSY427:KSY431 LCU427:LCU431 LMQ427:LMQ431 LWM427:LWM431 MGI427:MGI431 MQE427:MQE431 NAA427:NAA431 NJW427:NJW431 NTS427:NTS431 ODO427:ODO431 ONK427:ONK431 OXG427:OXG431 PHC427:PHC431 PQY427:PQY431 QAU427:QAU431 QKQ427:QKQ431 QUM427:QUM431 REI427:REI431 ROE427:ROE431 RYA427:RYA431 SHW427:SHW431 SRS427:SRS431 TBO427:TBO431 TLK427:TLK431 TVG427:TVG431 UFC427:UFC431 UOY427:UOY431 UYU427:UYU431 VIQ427:VIQ431 VSM427:VSM431 WCI427:WCI431 WME427:WME431 WWA427:WWA431 WWA478:WWA480 WME478:WME480 WCI478:WCI480 VSM478:VSM480 VIQ478:VIQ480 UYU478:UYU480 UOY478:UOY480 UFC478:UFC480 TVG478:TVG480 TLK478:TLK480 TBO478:TBO480 SRS478:SRS480 SHW478:SHW480 RYA478:RYA480 ROE478:ROE480 REI478:REI480 QUM478:QUM480 QKQ478:QKQ480 QAU478:QAU480 PQY478:PQY480 PHC478:PHC480 OXG478:OXG480 ONK478:ONK480 ODO478:ODO480 NTS478:NTS480 NJW478:NJW480 NAA478:NAA480 MQE478:MQE480 MGI478:MGI480 LWM478:LWM480 LMQ478:LMQ480 LCU478:LCU480 KSY478:KSY480 KJC478:KJC480 JZG478:JZG480 JPK478:JPK480 JFO478:JFO480 IVS478:IVS480 ILW478:ILW480 ICA478:ICA480 HSE478:HSE480 HII478:HII480 GYM478:GYM480 GOQ478:GOQ480 GEU478:GEU480 FUY478:FUY480 FLC478:FLC480 FBG478:FBG480 ERK478:ERK480 EHO478:EHO480 DXS478:DXS480 DNW478:DNW480 DEA478:DEA480 CUE478:CUE480 CKI478:CKI480 CAM478:CAM480 BQQ478:BQQ480 BGU478:BGU480 AWY478:AWY480 ANC478:ANC480 ADG478:ADG480 TK478:TK480 JO478:JO480 WVU487:WVU494 WLY487:WLY494 WCC487:WCC494 VSG487:VSG494 VIK487:VIK494 UYO487:UYO494 UOS487:UOS494 UEW487:UEW494 TVA487:TVA494 TLE487:TLE494 TBI487:TBI494 SRM487:SRM494 SHQ487:SHQ494 RXU487:RXU494 RNY487:RNY494 REC487:REC494 QUG487:QUG494 QKK487:QKK494 QAO487:QAO494 PQS487:PQS494 PGW487:PGW494 OXA487:OXA494 ONE487:ONE494 ODI487:ODI494 NTM487:NTM494 NJQ487:NJQ494 MZU487:MZU494 MPY487:MPY494 MGC487:MGC494 LWG487:LWG494 LMK487:LMK494 LCO487:LCO494 KSS487:KSS494 KIW487:KIW494 JZA487:JZA494 JPE487:JPE494 JFI487:JFI494 IVM487:IVM494 ILQ487:ILQ494 IBU487:IBU494 HRY487:HRY494 HIC487:HIC494 GYG487:GYG494 GOK487:GOK494 GEO487:GEO494 FUS487:FUS494 FKW487:FKW494 FBA487:FBA494 ERE487:ERE494 EHI487:EHI494 DXM487:DXM494 DNQ487:DNQ494 DDU487:DDU494 CTY487:CTY494 CKC487:CKC494 CAG487:CAG494 BQK487:BQK494 BGO487:BGO494 AWS487:AWS494 AMW487:AMW494 ADA487:ADA494 TE487:TE494 JI487:JI494 K487:K494 P443 P471 P501 P577 P495 P403 K360:K362 JO378:JO385 TK378:TK385 ADG378:ADG385 ANC378:ANC385 AWY378:AWY385 BGU378:BGU385 BQQ378:BQQ385 CAM378:CAM385 CKI378:CKI385 CUE378:CUE385 DEA378:DEA385 DNW378:DNW385 DXS378:DXS385 EHO378:EHO385 ERK378:ERK385 FBG378:FBG385 FLC378:FLC385 FUY378:FUY385 GEU378:GEU385 GOQ378:GOQ385 GYM378:GYM385 HII378:HII385 HSE378:HSE385 ICA378:ICA385 ILW378:ILW385 IVS378:IVS385 JFO378:JFO385 JPK378:JPK385 JZG378:JZG385 KJC378:KJC385 KSY378:KSY385 LCU378:LCU385 LMQ378:LMQ385 LWM378:LWM385 MGI378:MGI385 MQE378:MQE385 NAA378:NAA385 NJW378:NJW385 NTS378:NTS385 ODO378:ODO385 ONK378:ONK385 OXG378:OXG385 PHC378:PHC385 PQY378:PQY385 QAU378:QAU385 QKQ378:QKQ385 QUM378:QUM385 REI378:REI385 ROE378:ROE385 RYA378:RYA385 SHW378:SHW385 SRS378:SRS385 TBO378:TBO385 TLK378:TLK385 TVG378:TVG385 UFC378:UFC385 UOY378:UOY385 UYU378:UYU385 VIQ378:VIQ385 VSM378:VSM385 WCI378:WCI385 WME378:WME385 WWA378:WWA385 WVU369:WVU405 WLY369:WLY405 WCC369:WCC405 VSG369:VSG405 VIK369:VIK405 UYO369:UYO405 UOS369:UOS405 UEW369:UEW405 TVA369:TVA405 TLE369:TLE405 TBI369:TBI405 SRM369:SRM405 SHQ369:SHQ405 RXU369:RXU405 RNY369:RNY405 REC369:REC405 QUG369:QUG405 QKK369:QKK405 QAO369:QAO405 PQS369:PQS405 PGW369:PGW405 OXA369:OXA405 ONE369:ONE405 ODI369:ODI405 NTM369:NTM405 NJQ369:NJQ405 MZU369:MZU405 MPY369:MPY405 MGC369:MGC405 LWG369:LWG405 LMK369:LMK405 LCO369:LCO405 KSS369:KSS405 KIW369:KIW405 JZA369:JZA405 JPE369:JPE405 JFI369:JFI405 IVM369:IVM405 ILQ369:ILQ405 IBU369:IBU405 HRY369:HRY405 HIC369:HIC405 GYG369:GYG405 GOK369:GOK405 GEO369:GEO405 FUS369:FUS405 FKW369:FKW405 FBA369:FBA405 ERE369:ERE405 EHI369:EHI405 DXM369:DXM405 DNQ369:DNQ405 DDU369:DDU405 CTY369:CTY405 CKC369:CKC405 CAG369:CAG405 BQK369:BQK405 BGO369:BGO405 AWS369:AWS405 AMW369:AMW405 ADA369:ADA405 TE369:TE405 JI369:JI405 K369:K405 SRM412:SRM482 SHQ412:SHQ482 WVU412:WVU482 TBI412:TBI482 TLE412:TLE482 TVA412:TVA482 UEW412:UEW482 UOS412:UOS482 UYO412:UYO482 VIK412:VIK482 VSG412:VSG482 WCC412:WCC482 WLY412:WLY482 K412:K482 JI412:JI482 TE412:TE482 ADA412:ADA482 AMW412:AMW482 AWS412:AWS482 BGO412:BGO482 BQK412:BQK482 CAG412:CAG482 CKC412:CKC482 CTY412:CTY482 DDU412:DDU482 DNQ412:DNQ482 DXM412:DXM482 EHI412:EHI482 ERE412:ERE482 FBA412:FBA482 FKW412:FKW482 FUS412:FUS482 GEO412:GEO482 GOK412:GOK482 GYG412:GYG482 HIC412:HIC482 HRY412:HRY482 IBU412:IBU482 ILQ412:ILQ482 IVM412:IVM482 JFI412:JFI482 JPE412:JPE482 JZA412:JZA482 KIW412:KIW482 KSS412:KSS482 LCO412:LCO482 LMK412:LMK482 LWG412:LWG482 MGC412:MGC482 MPY412:MPY482 MZU412:MZU482 NJQ412:NJQ482 NTM412:NTM482 ODI412:ODI482 ONE412:ONE482 OXA412:OXA482 PGW412:PGW482 PQS412:PQS482 QAO412:QAO482 QKK412:QKK482 QUG412:QUG482 REC412:REC482 RNY412:RNY482 RXU412:RXU482 WVU496:WVU519 WLY496:WLY519 WCC496:WCC519 VSG496:VSG519 VIK496:VIK519 UYO496:UYO519 UOS496:UOS519 UEW496:UEW519 TVA496:TVA519 TLE496:TLE519 TBI496:TBI519 SRM496:SRM519 SHQ496:SHQ519 RXU496:RXU519 RNY496:RNY519 REC496:REC519 QUG496:QUG519 QKK496:QKK519 QAO496:QAO519 PQS496:PQS519 PGW496:PGW519 OXA496:OXA519 ONE496:ONE519 ODI496:ODI519 NTM496:NTM519 NJQ496:NJQ519 MZU496:MZU519 MPY496:MPY519 MGC496:MGC519 LWG496:LWG519 LMK496:LMK519 LCO496:LCO519 KSS496:KSS519 KIW496:KIW519 JZA496:JZA519 JPE496:JPE519 JFI496:JFI519 IVM496:IVM519 ILQ496:ILQ519 IBU496:IBU519 HRY496:HRY519 HIC496:HIC519 GYG496:GYG519 GOK496:GOK519 GEO496:GEO519 FUS496:FUS519 FKW496:FKW519 FBA496:FBA519 ERE496:ERE519 EHI496:EHI519 DXM496:DXM519 DNQ496:DNQ519 DDU496:DDU519 CTY496:CTY519 CKC496:CKC519 CAG496:CAG519 BQK496:BQK519 BGO496:BGO519 AWS496:AWS519 AMW496:AMW519 ADA496:ADA519 TE496:TE519 JI496:JI519 K496:K519 UOX367:UOX525 UYT367:UYT525 VIP367:VIP525 VSL367:VSL525 WCH367:WCH525 WMD367:WMD525 WVZ367:WVZ525 JN367:JN525 TJ367:TJ525 ADF367:ADF525 ANB367:ANB525 AWX367:AWX525 BGT367:BGT525 BQP367:BQP525 CAL367:CAL525 CKH367:CKH525 CUD367:CUD525 DDZ367:DDZ525 DNV367:DNV525 DXR367:DXR525 EHN367:EHN525 ERJ367:ERJ525 FBF367:FBF525 FLB367:FLB525 FUX367:FUX525 GOP367:GOP525 GYL367:GYL525 HIH367:HIH525 HSD367:HSD525 IBZ367:IBZ525 ILV367:ILV525 IVR367:IVR525 JFN367:JFN525 JPJ367:JPJ525 JZF367:JZF525 KJB367:KJB525 KSX367:KSX525 LCT367:LCT525 LMP367:LMP525 LWL367:LWL525 MGH367:MGH525 MQD367:MQD525 MZZ367:MZZ525 NJV367:NJV525 NTR367:NTR525 ODN367:ODN525 ONJ367:ONJ525 OXF367:OXF525 PHB367:PHB525 PQX367:PQX525 QAT367:QAT525 QKP367:QKP525 QUL367:QUL525 REH367:REH525 ROD367:ROD525 RXZ367:RXZ525 SHV367:SHV525 SRR367:SRR525 TBN367:TBN525 TLJ367:TLJ525 GET367:GET525 TVF367:TVF525 UFB367:UFB525 K527:K585 NTM527:NTM585 ODI527:ODI585 ONE527:ONE585 OXA527:OXA585 LCO527:LCO585 LMK527:LMK585 LWG527:LWG585 MGC527:MGC585 WVU527:WVU585 PGW527:PGW585 PQS527:PQS585 QAO527:QAO585 QKK527:QKK585 QUG527:QUG585 REC527:REC585 MPY527:MPY585 RNY527:RNY585 RXU527:RXU585 SHQ527:SHQ585 SRM527:SRM585 TBI527:TBI585 TLE527:TLE585 TVA527:TVA585 UEW527:UEW585 UOS527:UOS585 UYO527:UYO585 VIK527:VIK585 VSG527:VSG585 MZU527:MZU585 WCC527:WCC585 NJQ527:NJQ585 WLY527:WLY585 JN526:JO585 TJ526:TK585 ADF526:ADG585 ANB526:ANC585 AWX526:AWY585 BGT526:BGU585 BQP526:BQQ585 CAL526:CAM585 CKH526:CKI585 CUD526:CUE585 DDZ526:DEA585 DNV526:DNW585 DXR526:DXS585 EHN526:EHO585 ERJ526:ERK585 FBF526:FBG585 FLB526:FLC585 FUX526:FUY585 GET526:GEU585 GOP526:GOQ585 GYL526:GYM585 HIH526:HII585 HSD526:HSE585 IBZ526:ICA585 ILV526:ILW585 IVR526:IVS585 JFN526:JFO585 JPJ526:JPK585 JZF526:JZG585 KJB526:KJC585 KSX526:KSY585 LCT526:LCU585 LMP526:LMQ585 LWL526:LWM585 MGH526:MGI585 MQD526:MQE585 MZZ526:NAA585 NJV526:NJW585 NTR526:NTS585 ODN526:ODO585 ONJ526:ONK585 OXF526:OXG585 PHB526:PHC585 PQX526:PQY585 QAT526:QAU585 QKP526:QKQ585 QUL526:QUM585 REH526:REI585 ROD526:ROE585 RXZ526:RYA585 SHV526:SHW585 SRR526:SRS585 TBN526:TBO585 TLJ526:TLK585 TVF526:TVG585 UFB526:UFC585 UOX526:UOY585 UYT526:UYU585 VIP526:VIQ585 VSL526:VSM585 WCH526:WCI585 WMD526:WME585 WVZ526:WWA585 JI527:JI585 TE527:TE585 ADA527:ADA585 AMW527:AMW585 AWS527:AWS585 BGO527:BGO585 BQK527:BQK585 CAG527:CAG585 CKC527:CKC585 CTY527:CTY585 DDU527:DDU585 DNQ527:DNQ585 DXM527:DXM585 EHI527:EHI585 ERE527:ERE585 FBA527:FBA585 FKW527:FKW585 FUS527:FUS585 GEO527:GEO585 GOK527:GOK585 GYG527:GYG585 HIC527:HIC585 HRY527:HRY585 IBU527:IBU585 ILQ527:ILQ585 IVM527:IVM585 JFI527:JFI585 JPE527:JPE585 JZA527:JZA585 KIW527:KIW585 KSS527:KSS585" xr:uid="{00000000-0002-0000-0200-000000000000}">
      <formula1>1</formula1>
    </dataValidation>
    <dataValidation type="whole" operator="greaterThanOrEqual" allowBlank="1" showInputMessage="1" showErrorMessage="1" sqref="JO463:JO465 TK463:TK465 ADG463:ADG465 ANC463:ANC465 AWY463:AWY465 BGU463:BGU465 BQQ463:BQQ465 CAM463:CAM465 CKI463:CKI465 CUE463:CUE465 DEA463:DEA465 DNW463:DNW465 DXS463:DXS465 EHO463:EHO465 ERK463:ERK465 FBG463:FBG465 FLC463:FLC465 FUY463:FUY465 GEU463:GEU465 GOQ463:GOQ465 GYM463:GYM465 HII463:HII465 HSE463:HSE465 ICA463:ICA465 ILW463:ILW465 IVS463:IVS465 JFO463:JFO465 JPK463:JPK465 JZG463:JZG465 KJC463:KJC465 KSY463:KSY465 LCU463:LCU465 LMQ463:LMQ465 LWM463:LWM465 MGI463:MGI465 MQE463:MQE465 NAA463:NAA465 NJW463:NJW465 NTS463:NTS465 ODO463:ODO465 ONK463:ONK465 OXG463:OXG465 PHC463:PHC465 PQY463:PQY465 QAU463:QAU465 QKQ463:QKQ465 QUM463:QUM465 REI463:REI465 ROE463:ROE465 RYA463:RYA465 SHW463:SHW465 SRS463:SRS465 TBO463:TBO465 TLK463:TLK465 TVG463:TVG465 UFC463:UFC465 UOY463:UOY465 UYU463:UYU465 VIQ463:VIQ465 VSM463:VSM465 WCI463:WCI465 WME463:WME465 WWA463:WWA465 JO516 TK516 ADG516 ANC516 AWY516 BGU516 BQQ516 CAM516 CKI516 CUE516 DEA516 DNW516 DXS516 EHO516 ERK516 FBG516 FLC516 FUY516 GEU516 GOQ516 GYM516 HII516 HSE516 ICA516 ILW516 IVS516 JFO516 JPK516 JZG516 KJC516 KSY516 LCU516 LMQ516 LWM516 MGI516 MQE516 NAA516 NJW516 NTS516 ODO516 ONK516 OXG516 PHC516 PQY516 QAU516 QKQ516 QUM516 REI516 ROE516 RYA516 SHW516 SRS516 TBO516 TLK516 TVG516 UFC516 UOY516 UYU516 VIQ516 VSM516 WCI516 WME516 WWA516 HSE397:HSE400 ICA397:ICA400 ILW397:ILW400 IVS397:IVS400 JFO397:JFO400 JPK397:JPK400 JZG397:JZG400 KJC397:KJC400 KSY397:KSY400 LCU397:LCU400 LMQ397:LMQ400 LWM397:LWM400 MGI397:MGI400 MQE397:MQE400 NAA397:NAA400 NJW397:NJW400 NTS397:NTS400 ODO397:ODO400 ONK397:ONK400 OXG397:OXG400 PHC397:PHC400 PQY397:PQY400 QAU397:QAU400 QKQ397:QKQ400 QUM397:QUM400 REI397:REI400 ROE397:ROE400 RYA397:RYA400 SHW397:SHW400 SRS397:SRS400 TBO397:TBO400 TLK397:TLK400 TVG397:TVG400 UFC397:UFC400 UOY397:UOY400 UYU397:UYU400 VIQ397:VIQ400 VSM397:VSM400 WCI397:WCI400 WME397:WME400 WWA397:WWA400 TK397:TK400 JO397:JO400 ADG397:ADG400 ANC397:ANC400 AWY397:AWY400 BGU397:BGU400 BQQ397:BQQ400 CAM397:CAM400 CKI397:CKI400 CUE397:CUE400 DEA397:DEA400 DNW397:DNW400 DXS397:DXS400 EHO397:EHO400 ERK397:ERK400 FBG397:FBG400 FLC397:FLC400 FUY397:FUY400 GEU397:GEU400 GOQ397:GOQ400 GYM397:GYM400 HII397:HII400 JO481:JO489 TK481:TK489 ADG481:ADG489 ANC481:ANC489 AWY481:AWY489 BGU481:BGU489 BQQ481:BQQ489 CAM481:CAM489 CKI481:CKI489 CUE481:CUE489 DEA481:DEA489 DNW481:DNW489 DXS481:DXS489 EHO481:EHO489 ERK481:ERK489 FBG481:FBG489 FLC481:FLC489 FUY481:FUY489 GEU481:GEU489 GOQ481:GOQ489 GYM481:GYM489 HII481:HII489 HSE481:HSE489 ICA481:ICA489 ILW481:ILW489 IVS481:IVS489 JFO481:JFO489 JPK481:JPK489 JZG481:JZG489 KJC481:KJC489 KSY481:KSY489 LCU481:LCU489 LMQ481:LMQ489 LWM481:LWM489 MGI481:MGI489 MQE481:MQE489 NAA481:NAA489 NJW481:NJW489 NTS481:NTS489 ODO481:ODO489 ONK481:ONK489 OXG481:OXG489 PHC481:PHC489 PQY481:PQY489 QAU481:QAU489 QKQ481:QKQ489 QUM481:QUM489 REI481:REI489 ROE481:ROE489 RYA481:RYA489 SHW481:SHW489 SRS481:SRS489 TBO481:TBO489 TLK481:TLK489 TVG481:TVG489 UFC481:UFC489 UOY481:UOY489 UYU481:UYU489 VIQ481:VIQ489 VSM481:VSM489 WCI481:WCI489 WME481:WME489 WWA481:WWA489 WWA402:WWA414 WME402:WME414 WCI402:WCI414 VSM402:VSM414 VIQ402:VIQ414 UYU402:UYU414 UOY402:UOY414 UFC402:UFC414 TVG402:TVG414 TLK402:TLK414 TBO402:TBO414 SRS402:SRS414 SHW402:SHW414 RYA402:RYA414 ROE402:ROE414 REI402:REI414 QUM402:QUM414 QKQ402:QKQ414 QAU402:QAU414 PQY402:PQY414 PHC402:PHC414 OXG402:OXG414 ONK402:ONK414 ODO402:ODO414 NTS402:NTS414 NJW402:NJW414 NAA402:NAA414 MQE402:MQE414 MGI402:MGI414 LWM402:LWM414 LMQ402:LMQ414 LCU402:LCU414 KSY402:KSY414 KJC402:KJC414 JZG402:JZG414 JPK402:JPK414 JFO402:JFO414 IVS402:IVS414 ILW402:ILW414 ICA402:ICA414 HSE402:HSE414 HII402:HII414 GYM402:GYM414 GOQ402:GOQ414 GEU402:GEU414 FUY402:FUY414 FLC402:FLC414 FBG402:FBG414 ERK402:ERK414 EHO402:EHO414 DXS402:DXS414 DNW402:DNW414 DEA402:DEA414 CUE402:CUE414 CKI402:CKI414 CAM402:CAM414 BQQ402:BQQ414 BGU402:BGU414 AWY402:AWY414 ANC402:ANC414 ADG402:ADG414 TK402:TK414 JO402:JO414 DEA432:DEA446 CUE432:CUE446 CKI432:CKI446 CAM432:CAM446 BQQ432:BQQ446 DNW432:DNW446 BGU432:BGU446 AWY432:AWY446 ANC432:ANC446 ADG432:ADG446 TK432:TK446 JO432:JO446 WWA432:WWA446 WME432:WME446 WCI432:WCI446 VSM432:VSM446 VIQ432:VIQ446 UYU432:UYU446 UOY432:UOY446 UFC432:UFC446 TVG432:TVG446 TLK432:TLK446 TBO432:TBO446 SRS432:SRS446 SHW432:SHW446 RYA432:RYA446 ROE432:ROE446 REI432:REI446 QUM432:QUM446 QKQ432:QKQ446 QAU432:QAU446 PQY432:PQY446 PHC432:PHC446 OXG432:OXG446 ONK432:ONK446 ODO432:ODO446 NTS432:NTS446 NJW432:NJW446 NAA432:NAA446 MQE432:MQE446 MGI432:MGI446 LWM432:LWM446 LMQ432:LMQ446 LCU432:LCU446 KSY432:KSY446 KJC432:KJC446 JZG432:JZG446 JPK432:JPK446 JFO432:JFO446 IVS432:IVS446 ILW432:ILW446 ICA432:ICA446 HSE432:HSE446 HII432:HII446 GYM432:GYM446 GOQ432:GOQ446 GEU432:GEU446 FUY432:FUY446 FLC432:FLC446 FBG432:FBG446 ERK432:ERK446 EHO432:EHO446 DXS432:DXS446 JO370:JO377 TK370:TK377 ADG370:ADG377 ANC370:ANC377 AWY370:AWY377 BGU370:BGU377 BQQ370:BQQ377 CAM370:CAM377 CKI370:CKI377 CUE370:CUE377 DEA370:DEA377 DNW370:DNW377 DXS370:DXS377 EHO370:EHO377 ERK370:ERK377 FBG370:FBG377 FLC370:FLC377 FUY370:FUY377 GEU370:GEU377 GOQ370:GOQ377 GYM370:GYM377 HII370:HII377 HSE370:HSE377 ICA370:ICA377 ILW370:ILW377 IVS370:IVS377 JFO370:JFO377 JPK370:JPK377 JZG370:JZG377 KJC370:KJC377 KSY370:KSY377 LCU370:LCU377 LMQ370:LMQ377 LWM370:LWM377 MGI370:MGI377 MQE370:MQE377 NAA370:NAA377 NJW370:NJW377 NTS370:NTS377 ODO370:ODO377 ONK370:ONK377 OXG370:OXG377 PHC370:PHC377 PQY370:PQY377 QAU370:QAU377 QKQ370:QKQ377 QUM370:QUM377 REI370:REI377 ROE370:ROE377 RYA370:RYA377 SHW370:SHW377 SRS370:SRS377 TBO370:TBO377 TLK370:TLK377 TVG370:TVG377 UFC370:UFC377 UOY370:UOY377 UYU370:UYU377 VIQ370:VIQ377 VSM370:VSM377 WCI370:WCI377 WME370:WME377 WWA370:WWA377 JO386:JO395 TK386:TK395 ADG386:ADG395 ANC386:ANC395 AWY386:AWY395 BGU386:BGU395 BQQ386:BQQ395 CAM386:CAM395 CKI386:CKI395 CUE386:CUE395 DEA386:DEA395 DNW386:DNW395 DXS386:DXS395 EHO386:EHO395 ERK386:ERK395 FBG386:FBG395 FLC386:FLC395 FUY386:FUY395 GEU386:GEU395 GOQ386:GOQ395 GYM386:GYM395 HII386:HII395 HSE386:HSE395 ICA386:ICA395 ILW386:ILW395 IVS386:IVS395 JFO386:JFO395 JPK386:JPK395 JZG386:JZG395 KJC386:KJC395 KSY386:KSY395 LCU386:LCU395 LMQ386:LMQ395 LWM386:LWM395 MGI386:MGI395 MQE386:MQE395 NAA386:NAA395 NJW386:NJW395 NTS386:NTS395 ODO386:ODO395 ONK386:ONK395 OXG386:OXG395 PHC386:PHC395 PQY386:PQY395 QAU386:QAU395 QKQ386:QKQ395 QUM386:QUM395 REI386:REI395 ROE386:ROE395 RYA386:RYA395 SHW386:SHW395 SRS386:SRS395 TBO386:TBO395 TLK386:TLK395 TVG386:TVG395 UFC386:UFC395 UOY386:UOY395 UYU386:UYU395 VIQ386:VIQ395 VSM386:VSM395 WCI386:WCI395 WME386:WME395 WWA386:WWA395 JO417:JO425 TK417:TK425 ADG417:ADG425 ANC417:ANC425 AWY417:AWY425 BGU417:BGU425 BQQ417:BQQ425 CAM417:CAM425 CKI417:CKI425 CUE417:CUE425 DEA417:DEA425 DNW417:DNW425 DXS417:DXS425 EHO417:EHO425 ERK417:ERK425 FBG417:FBG425 FLC417:FLC425 FUY417:FUY425 GEU417:GEU425 GOQ417:GOQ425 GYM417:GYM425 HII417:HII425 HSE417:HSE425 ICA417:ICA425 ILW417:ILW425 IVS417:IVS425 JFO417:JFO425 JPK417:JPK425 JZG417:JZG425 KJC417:KJC425 KSY417:KSY425 LCU417:LCU425 LMQ417:LMQ425 LWM417:LWM425 MGI417:MGI425 MQE417:MQE425 NAA417:NAA425 NJW417:NJW425 NTS417:NTS425 ODO417:ODO425 ONK417:ONK425 OXG417:OXG425 PHC417:PHC425 PQY417:PQY425 QAU417:QAU425 QKQ417:QKQ425 QUM417:QUM425 REI417:REI425 ROE417:ROE425 RYA417:RYA425 SHW417:SHW425 SRS417:SRS425 TBO417:TBO425 TLK417:TLK425 TVG417:TVG425 UFC417:UFC425 UOY417:UOY425 UYU417:UYU425 VIQ417:VIQ425 VSM417:VSM425 WCI417:WCI425 WME417:WME425 WWA417:WWA425 WWA449:WWA458 WME449:WME458 WCI449:WCI458 VSM449:VSM458 VIQ449:VIQ458 UYU449:UYU458 UOY449:UOY458 UFC449:UFC458 TVG449:TVG458 TLK449:TLK458 TBO449:TBO458 SRS449:SRS458 SHW449:SHW458 RYA449:RYA458 ROE449:ROE458 REI449:REI458 QUM449:QUM458 QKQ449:QKQ458 QAU449:QAU458 PQY449:PQY458 PHC449:PHC458 OXG449:OXG458 ONK449:ONK458 ODO449:ODO458 NTS449:NTS458 NJW449:NJW458 NAA449:NAA458 MQE449:MQE458 MGI449:MGI458 LWM449:LWM458 LMQ449:LMQ458 LCU449:LCU458 KSY449:KSY458 KJC449:KJC458 JZG449:JZG458 JPK449:JPK458 JFO449:JFO458 IVS449:IVS458 ILW449:ILW458 ICA449:ICA458 HSE449:HSE458 HII449:HII458 GYM449:GYM458 GOQ449:GOQ458 GEU449:GEU458 FUY449:FUY458 FLC449:FLC458 FBG449:FBG458 ERK449:ERK458 EHO449:EHO458 DXS449:DXS458 DNW449:DNW458 DEA449:DEA458 CUE449:CUE458 CKI449:CKI458 CAM449:CAM458 BQQ449:BQQ458 BGU449:BGU458 AWY449:AWY458 ANC449:ANC458 ADG449:ADG458 TK449:TK458 JO449:JO458 PQY467:PQY477 QAU467:QAU477 QKQ467:QKQ477 QUM467:QUM477 REI467:REI477 ROE467:ROE477 RYA467:RYA477 SHW467:SHW477 SRS467:SRS477 TBO467:TBO477 TLK467:TLK477 TVG467:TVG477 UFC467:UFC477 UOY467:UOY477 UYU467:UYU477 VIQ467:VIQ477 VSM467:VSM477 WCI467:WCI477 WWA467:WWA477 WME467:WME477 JO467:JO477 TK467:TK477 ADG467:ADG477 ANC467:ANC477 AWY467:AWY477 BGU467:BGU477 BQQ467:BQQ477 CAM467:CAM477 CKI467:CKI477 CUE467:CUE477 DEA467:DEA477 DNW467:DNW477 DXS467:DXS477 EHO467:EHO477 ERK467:ERK477 FBG467:FBG477 FLC467:FLC477 FUY467:FUY477 GEU467:GEU477 GOQ467:GOQ477 GYM467:GYM477 HII467:HII477 HSE467:HSE477 ICA467:ICA477 ILW467:ILW477 IVS467:IVS477 JFO467:JFO477 JPK467:JPK477 JZG467:JZG477 KJC467:KJC477 KSY467:KSY477 LCU467:LCU477 LMQ467:LMQ477 LWM467:LWM477 MGI467:MGI477 MQE467:MQE477 NAA467:NAA477 NJW467:NJW477 NTS467:NTS477 ODO467:ODO477 ONK467:ONK477 OXG467:OXG477 PHC467:PHC477 KSY500:KSY513 LCU500:LCU513 LMQ500:LMQ513 LWM500:LWM513 MGI500:MGI513 MQE500:MQE513 NAA500:NAA513 NJW500:NJW513 NTS500:NTS513 ODO500:ODO513 ONK500:ONK513 OXG500:OXG513 PHC500:PHC513 PQY500:PQY513 QAU500:QAU513 QKQ500:QKQ513 QUM500:QUM513 REI500:REI513 ROE500:ROE513 RYA500:RYA513 SHW500:SHW513 SRS500:SRS513 TBO500:TBO513 TLK500:TLK513 TVG500:TVG513 UFC500:UFC513 UOY500:UOY513 UYU500:UYU513 VIQ500:VIQ513 VSM500:VSM513 WCI500:WCI513 WME500:WME513 WWA500:WWA513 JO500:JO513 ADG500:ADG513 ANC500:ANC513 AWY500:AWY513 BGU500:BGU513 TK500:TK513 BQQ500:BQQ513 CAM500:CAM513 CKI500:CKI513 CUE500:CUE513 DEA500:DEA513 DNW500:DNW513 DXS500:DXS513 EHO500:EHO513 ERK500:ERK513 FBG500:FBG513 FLC500:FLC513 FUY500:FUY513 GEU500:GEU513 GOQ500:GOQ513 GYM500:GYM513 HII500:HII513 HSE500:HSE513 ICA500:ICA513 ILW500:ILW513 IVS500:IVS513 JFO500:JFO513 JPK500:JPK513 JZG500:JZG513 KJC500:KJC513 GYM518:GYM525 GOQ518:GOQ525 GEU518:GEU525 FUY518:FUY525 FLC518:FLC525 FBG518:FBG525 ERK518:ERK525 EHO518:EHO525 DXS518:DXS525 DNW518:DNW525 DEA518:DEA525 CUE518:CUE525 CKI518:CKI525 CAM518:CAM525 BQQ518:BQQ525 BGU518:BGU525 AWY518:AWY525 ANC518:ANC525 WWA518:WWA525 ADG518:ADG525 TK518:TK525 JO518:JO525 WME518:WME525 WCI518:WCI525 VSM518:VSM525 VIQ518:VIQ525 UYU518:UYU525 UOY518:UOY525 UFC518:UFC525 TVG518:TVG525 TLK518:TLK525 TBO518:TBO525 SRS518:SRS525 SHW518:SHW525 RYA518:RYA525 ROE518:ROE525 REI518:REI525 QUM518:QUM525 QKQ518:QKQ525 QAU518:QAU525 PQY518:PQY525 PHC518:PHC525 OXG518:OXG525 ONK518:ONK525 ODO518:ODO525 NTS518:NTS525 NJW518:NJW525 NAA518:NAA525 MQE518:MQE525 MGI518:MGI525 LWM518:LWM525 LMQ518:LMQ525 LCU518:LCU525 KSY518:KSY525 KJC518:KJC525 JZG518:JZG525 JPK518:JPK525 JFO518:JFO525 IVS518:IVS525 ILW518:ILW525 ICA518:ICA525 HSE518:HSE525 HII518:HII525" xr:uid="{00000000-0002-0000-0200-000001000000}">
      <formula1>0</formula1>
    </dataValidation>
    <dataValidation operator="greaterThanOrEqual" allowBlank="1" showInputMessage="1" showErrorMessage="1" sqref="P494" xr:uid="{0E7D41A1-576C-4E5B-8668-26BA1B9844BF}"/>
    <dataValidation allowBlank="1" showInputMessage="1" showErrorMessage="1" prompt="No modificar, celda con fórmula." sqref="N10:N105" xr:uid="{29AA1420-BA47-4566-BEE2-CD3400C2960D}"/>
    <dataValidation allowBlank="1" showInputMessage="1" showErrorMessage="1" prompt="No modificar, contiene fórmula." sqref="N2:N9" xr:uid="{6E81C7F6-5F04-4AD5-9B3F-8D573954792B}"/>
  </dataValidations>
  <pageMargins left="0.31496062992125984" right="0.70866141732283472" top="1.1811023622047245" bottom="0.55118110236220474" header="0.31496062992125984" footer="0"/>
  <pageSetup scale="33"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SIGLAS DEPENDENCIAS</vt:lpstr>
      <vt:lpstr>PLAN DE MEJORAMIENTO CGR-INVIAS</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2023-02-16T13:50:39Z</cp:lastPrinted>
  <dcterms:created xsi:type="dcterms:W3CDTF">2003-11-14T08:59:56Z</dcterms:created>
  <dcterms:modified xsi:type="dcterms:W3CDTF">2023-04-13T13:30:17Z</dcterms:modified>
</cp:coreProperties>
</file>