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varelam\Desktop\Planeación\PLANEACIÓN 2018\Calidad\"/>
    </mc:Choice>
  </mc:AlternateContent>
  <bookViews>
    <workbookView xWindow="0" yWindow="0" windowWidth="20490" windowHeight="7755"/>
  </bookViews>
  <sheets>
    <sheet name="MATRIZ" sheetId="1" r:id="rId1"/>
    <sheet name="IMPACTO" sheetId="2" r:id="rId2"/>
    <sheet name="C R1" sheetId="5" r:id="rId3"/>
    <sheet name="C R2" sheetId="6" r:id="rId4"/>
    <sheet name="C R3" sheetId="7" r:id="rId5"/>
    <sheet name="C R4" sheetId="8" r:id="rId6"/>
    <sheet name="CR5" sheetId="9"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2" hidden="1">'C R1'!$A$6:$A$6</definedName>
    <definedName name="_xlnm._FilterDatabase" localSheetId="3" hidden="1">'C R2'!$A$6:$A$6</definedName>
    <definedName name="_xlnm._FilterDatabase" localSheetId="4" hidden="1">'C R3'!$A$6:$A$6</definedName>
    <definedName name="_xlnm._FilterDatabase" localSheetId="5" hidden="1">'C R4'!$A$6:$A$6</definedName>
    <definedName name="_xlnm._FilterDatabase" localSheetId="6" hidden="1">'CR5'!$A$6:$A$6</definedName>
    <definedName name="_xlnm._FilterDatabase" localSheetId="0" hidden="1">MATRIZ!$A$6:$AF$31</definedName>
    <definedName name="_l9001">'[1]Plan auditoría'!#REF!</definedName>
    <definedName name="acciones">#REF!</definedName>
    <definedName name="ACTIVIDADES_DE_CONTROL">[2]LISTAS!$E$29:$E$33</definedName>
    <definedName name="Acuerdos_compromisos_y_protocolos_éticos">'[2]FORMATO IDENTIFICACIÓN'!$E$2</definedName>
    <definedName name="ADMINISTRACIÓN_DE_RIESGOS">[2]LISTAS!$E$24:$E$28</definedName>
    <definedName name="ai">[3]REGISTRO!$AH$2</definedName>
    <definedName name="ALCANCE">[2]LISTAS!$C$17:$C$23</definedName>
    <definedName name="Alcance.">'[4]Plan auditoría'!$C$5</definedName>
    <definedName name="Alcance1">'[5]Plan auditoría'!$C$7</definedName>
    <definedName name="AMBIENTE_DE_CONTROL">[2]LISTAS!$E$18:$E$20</definedName>
    <definedName name="AMENAZAS">#REF!</definedName>
    <definedName name="Análisis_de_riesgos">'[2]FORMATO IDENTIFICACIÓN'!$E$11</definedName>
    <definedName name="anterior">'[6]Plan auditoría'!$D$12:$D$22</definedName>
    <definedName name="_xlnm.Print_Area" localSheetId="0">MATRIZ!$A$1:$Z$26</definedName>
    <definedName name="AUDITOR1">'[6]Plan auditoría'!$E$7</definedName>
    <definedName name="AUDITOR2">'[6]Plan auditoría'!$G$7</definedName>
    <definedName name="Auditoria_interna">'[2]FORMATO IDENTIFICACIÓN'!$E$28</definedName>
    <definedName name="AUTO_EVALUACIÓN">[2]LISTAS!$E$40:$E$41</definedName>
    <definedName name="Auto_evaluación_de_gestión">'[2]FORMATO IDENTIFICACIÓN'!$E$26</definedName>
    <definedName name="Auto_evaluación_del_control">'[2]FORMATO IDENTIFICACIÓN'!$E$25</definedName>
    <definedName name="CALIDAD">#REF!</definedName>
    <definedName name="CATEGORIA">[2]LISTAS!$C$36:$C$42</definedName>
    <definedName name="categoriariesgos">[2]LISTAS!$C$36:$C$41</definedName>
    <definedName name="CAUSA">[2]LISTAS!#REF!</definedName>
    <definedName name="CODIGO">#REF!</definedName>
    <definedName name="compefactores">#REF!</definedName>
    <definedName name="COMPONENTES">[2]LISTAS!#REF!</definedName>
    <definedName name="Comunicación_informativa">'[2]FORMATO IDENTIFICACIÓN'!$E$23</definedName>
    <definedName name="Comunicación_organizacional">'[2]FORMATO IDENTIFICACIÓN'!$E$22</definedName>
    <definedName name="COMUNICACIÓN_PUBLICA">[2]LISTAS!$E$37:$E$39</definedName>
    <definedName name="CONSULTOR">#REF!</definedName>
    <definedName name="Contexto_estratégico">'[2]FORMATO IDENTIFICACIÓN'!$E$9</definedName>
    <definedName name="CONTROL_DE_EVALUACIÓN">[2]LISTAS!$E$13:$E$15</definedName>
    <definedName name="CONTROL_DE_GESTIÓN">[2]LISTAS!$E$10:$E$12</definedName>
    <definedName name="CONTROL_ESTRATÉGICO">[2]LISTAS!$E$7:$E$9</definedName>
    <definedName name="Controles">'[2]FORMATO IDENTIFICACIÓN'!$E$16</definedName>
    <definedName name="CR">[2]LISTAS!$C$26:$C$33</definedName>
    <definedName name="criterio">[7]Hoja3!$A$23:$A$27</definedName>
    <definedName name="_xlnm.Criteria">'[6]Plan auditoría'!$C$6</definedName>
    <definedName name="CT">[8]Hoja2!$E$25:$E$30</definedName>
    <definedName name="dd">'[1]Plan auditoría'!#REF!</definedName>
    <definedName name="DEBILIDADES">#REF!</definedName>
    <definedName name="DECISIONES">[9]PARAMETROS!$C$2:$C$3</definedName>
    <definedName name="DEMORA1">#REF!</definedName>
    <definedName name="Desarrollo_del_talento_humano">'[2]FORMATO IDENTIFICACIÓN'!$E$3:$E$4</definedName>
    <definedName name="DESCRIPCION">[2]LISTAS!#REF!</definedName>
    <definedName name="Dimensiones">#REF!</definedName>
    <definedName name="DIRECCIONAMIENTO_ESTRATÉGICO">[2]LISTAS!$E$21:$E$23</definedName>
    <definedName name="dos">'[6]Plan auditoría'!$C$7</definedName>
    <definedName name="E">[10]Hoja2!$A$2:$A$30</definedName>
    <definedName name="EFECTO">[2]LISTAS!#REF!</definedName>
    <definedName name="Efectos">[7]Hoja1!$I$26:$I$53</definedName>
    <definedName name="ELEMENTOS">[2]LISTAS!#REF!</definedName>
    <definedName name="EMPRESA">#REF!</definedName>
    <definedName name="Estilo_de_dirección">'[2]FORMATO IDENTIFICACIÓN'!$E$5</definedName>
    <definedName name="ESTRATÉGICO">[2]LISTAS!$E$16:$E$17</definedName>
    <definedName name="Estructura_organizacional">'[2]FORMATO IDENTIFICACIÓN'!$E$8</definedName>
    <definedName name="EVALUACIÓN_INDEPENDIENTE">[2]LISTAS!$E$42:$E$43</definedName>
    <definedName name="Evaluación_independiente_del_sistema_de_control_interno">'[2]FORMATO IDENTIFICACIÓN'!$E$27</definedName>
    <definedName name="Factoriesgo">[7]Hoja1!$K$1:$K$20</definedName>
    <definedName name="FECHA">'[6]Plan auditoría'!$I$2</definedName>
    <definedName name="FORMATO">'[2]FORMATO IDENTIFICACIÓN'!$A$2:$L$31</definedName>
    <definedName name="FORTALEZA">#REF!</definedName>
    <definedName name="IC">[8]Hoja2!$A$40:$A$42</definedName>
    <definedName name="Identificación_de_riesgos">'[2]FORMATO IDENTIFICACIÓN'!$E$10</definedName>
    <definedName name="IMPACTO">[2]LISTAS!$A$14:$A$18</definedName>
    <definedName name="Indicadores">'[2]FORMATO IDENTIFICACIÓN'!$E$17</definedName>
    <definedName name="INFORMACIÓN">[2]LISTAS!$E$34:$E$36</definedName>
    <definedName name="Información_primaria">'[2]FORMATO IDENTIFICACIÓN'!$E$19</definedName>
    <definedName name="Información_secundaria">'[2]FORMATO IDENTIFICACIÓN'!$E$20</definedName>
    <definedName name="Inicio">"Imagen 2"</definedName>
    <definedName name="LIDER">'[6]Plan auditoría'!$C$7</definedName>
    <definedName name="LISTA_PROCESOS">'[6]Plan auditoría'!$D$12:$D$22</definedName>
    <definedName name="LISTADO">'[6]Plan auditoría'!$D$12:$D$23</definedName>
    <definedName name="logo1">"Imagen 8"</definedName>
    <definedName name="Macroprocesos">[7]Hoja1!$C$38:$C$84</definedName>
    <definedName name="Manual_de_procedimientos">'[2]FORMATO IDENTIFICACIÓN'!$E$18</definedName>
    <definedName name="medios">'[11]ESTRATEGIA DE COMUNICACIONES'!$A$2:$A$8</definedName>
    <definedName name="Medios_de_comunicación">'[2]FORMATO IDENTIFICACIÓN'!$E$24</definedName>
    <definedName name="MEDIOSRECEPCION">[9]PARAMETROS!$E$2:$E$10</definedName>
    <definedName name="Modelo_de_operación_por_procesos">'[2]FORMATO IDENTIFICACIÓN'!$E$7</definedName>
    <definedName name="MP">[10]Hoja2!$A$34:$A$37</definedName>
    <definedName name="N_VISITA">#REF!</definedName>
    <definedName name="NATURALEZA">[2]LISTAS!$A$2:$A$4</definedName>
    <definedName name="NIVELES">'[12]ANALISIS RESULTADOS'!$A$2:$A$6</definedName>
    <definedName name="NT">[8]Hoja2!$A$51:$A$53</definedName>
    <definedName name="nuevo">'[6]Plan auditoría'!$I$2</definedName>
    <definedName name="num">[2]LISTAS!#REF!</definedName>
    <definedName name="OBJETIVO">'[6]Plan auditoría'!$C$4</definedName>
    <definedName name="OPRTUNIDADES">#REF!</definedName>
    <definedName name="P_I">[8]Hoja2!$C$46:$C$50</definedName>
    <definedName name="Plan_de_mejoramiento_individual">'[2]FORMATO IDENTIFICACIÓN'!$E$31</definedName>
    <definedName name="Plan_de_mejoramiento_institucional">'[2]FORMATO IDENTIFICACIÓN'!$E$29</definedName>
    <definedName name="Plan_de_mejoramiento_por_procesos">'[2]FORMATO IDENTIFICACIÓN'!$E$30</definedName>
    <definedName name="PLANES_DE_MEJORAMIENTO">[2]LISTAS!$E$44:$E$46</definedName>
    <definedName name="Planes_y_programas">'[2]FORMATO IDENTIFICACIÓN'!$E$6</definedName>
    <definedName name="PO">[8]Hoja2!$A$45:$A$48</definedName>
    <definedName name="politica">[2]LISTAS!$C$12:$C$15</definedName>
    <definedName name="Política_de_administración_de_riesgos">'[2]FORMATO IDENTIFICACIÓN'!$E$13</definedName>
    <definedName name="Políticas_de_operación">'[2]FORMATO IDENTIFICACIÓN'!$E$14</definedName>
    <definedName name="PROB">[2]LISTAS!$A$7:$A$11</definedName>
    <definedName name="PROBABILIDAD">[2]LISTAS!$A$7:$A$11</definedName>
    <definedName name="Procedimientos">'[2]FORMATO IDENTIFICACIÓN'!$E$15</definedName>
    <definedName name="proceso">[13]Hoja1!$A$1:$A$12</definedName>
    <definedName name="PROCESOS">[2]LISTAS!$A$33:$A$53</definedName>
    <definedName name="PROCESOS_DE_APOYO">[2]LISTAS!$G$5:$G$11</definedName>
    <definedName name="PROCESOS_DE_EVALUACIÓN">[2]LISTAS!$G$17:$G$18</definedName>
    <definedName name="PROCESOS_ESTRATÉGICOS">[2]LISTAS!$G$2:$G$4</definedName>
    <definedName name="PROCESOS_MISIONALES">[2]LISTAS!$G$12:$G$16</definedName>
    <definedName name="PROYECTO">#REF!</definedName>
    <definedName name="Puntosdecontrol">[7]Hoja1!$G$43:$G$93</definedName>
    <definedName name="Recursosnecesarios">[7]Hoja1!$G$26:$G$41</definedName>
    <definedName name="REPRESENTANTE">#REF!</definedName>
    <definedName name="REQUISITOS">#REF!</definedName>
    <definedName name="RIESGO">'[2]FORMATO IDENTIFICACIÓN'!$E$2:$E$27</definedName>
    <definedName name="SC">[2]LISTAS!$C$2:$C$4</definedName>
    <definedName name="SH">[8]Hoja2!$C$33:$C$43</definedName>
    <definedName name="Sistemas_de_información">'[2]FORMATO IDENTIFICACIÓN'!$E$21</definedName>
    <definedName name="Solucionsugerida">[7]Hoja1!$E$26:$E$32</definedName>
    <definedName name="STAKEHOLDERS">[2]LISTAS!$A$40:$A$50</definedName>
    <definedName name="SUBSISTEMAS">[2]LISTAS!$E$2:$E$4</definedName>
    <definedName name="TC">[8]Hoja2!$C$53:$C$54</definedName>
    <definedName name="TIPO">[2]LISTAS!$C$8:$C$9</definedName>
    <definedName name="Tipodeperdida">[7]Hoja1!$I$43:$I$47</definedName>
    <definedName name="TIPOLOGIA">[2]LISTAS!$A$27:$A$31</definedName>
    <definedName name="TIPOS">[14]CLASIFICACION!$B$2:$B$21</definedName>
    <definedName name="_xlnm.Print_Titles" localSheetId="0">MATRIZ!$1:$6</definedName>
    <definedName name="tp">[2]LISTAS!$A$33:$A$36</definedName>
    <definedName name="UNICO">'[6]Plan auditoría'!$C$6</definedName>
    <definedName name="UNO">#REF!</definedName>
    <definedName name="VALOR">[3]NOMBRES!#REF!</definedName>
    <definedName name="Valoración_de_riesgos">'[2]FORMATO IDENTIFICACIÓN'!$E$12</definedName>
    <definedName name="visión">#REF!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6" i="1" l="1"/>
  <c r="B15" i="1"/>
  <c r="R19" i="1"/>
  <c r="O19" i="1"/>
  <c r="L19" i="1"/>
  <c r="K24" i="1"/>
  <c r="J24" i="1"/>
  <c r="J19" i="1"/>
  <c r="K19" i="1" s="1"/>
  <c r="I24" i="1"/>
  <c r="I19" i="1"/>
  <c r="R16" i="1"/>
  <c r="S16" i="1" s="1"/>
  <c r="T16" i="1" s="1"/>
  <c r="O16" i="1"/>
  <c r="P16" i="1" s="1"/>
  <c r="Q16" i="1" s="1"/>
  <c r="L16" i="1"/>
  <c r="I16" i="1"/>
  <c r="J16" i="1" s="1"/>
  <c r="K16" i="1" s="1"/>
  <c r="R11" i="1"/>
  <c r="O11" i="1"/>
  <c r="P11" i="1" s="1"/>
  <c r="Q11" i="1" s="1"/>
  <c r="L11" i="1"/>
  <c r="U11" i="1" s="1"/>
  <c r="W11" i="1" s="1"/>
  <c r="X11" i="1" s="1"/>
  <c r="R24" i="1"/>
  <c r="S24" i="1" s="1"/>
  <c r="T24" i="1" s="1"/>
  <c r="O24" i="1"/>
  <c r="P24" i="1" s="1"/>
  <c r="Q24" i="1" s="1"/>
  <c r="L24" i="1"/>
  <c r="U24" i="1" s="1"/>
  <c r="W24" i="1" s="1"/>
  <c r="X24" i="1" s="1"/>
  <c r="S19" i="1"/>
  <c r="T19" i="1" s="1"/>
  <c r="P19" i="1"/>
  <c r="Q19" i="1" s="1"/>
  <c r="U19" i="1"/>
  <c r="W19" i="1" s="1"/>
  <c r="X19" i="1" s="1"/>
  <c r="U16" i="1"/>
  <c r="W16" i="1" s="1"/>
  <c r="X16" i="1" s="1"/>
  <c r="S11" i="1"/>
  <c r="T11" i="1" s="1"/>
  <c r="L7" i="1"/>
  <c r="U7" i="1" s="1"/>
  <c r="W7" i="1" s="1"/>
  <c r="X7" i="1" s="1"/>
  <c r="K7" i="1"/>
  <c r="I11" i="1"/>
  <c r="J11" i="1" s="1"/>
  <c r="K11" i="1" s="1"/>
  <c r="R7" i="1"/>
  <c r="S7" i="1" s="1"/>
  <c r="T7" i="1" s="1"/>
  <c r="O7" i="1"/>
  <c r="I7" i="1"/>
  <c r="J7" i="1" s="1"/>
  <c r="P7" i="1"/>
  <c r="Q7" i="1" s="1"/>
  <c r="M24" i="1" l="1"/>
  <c r="N24" i="1" s="1"/>
  <c r="M19" i="1"/>
  <c r="N19" i="1" s="1"/>
  <c r="M16" i="1"/>
  <c r="N16" i="1" s="1"/>
  <c r="M11" i="1"/>
  <c r="N11" i="1" s="1"/>
  <c r="M7" i="1"/>
  <c r="N7" i="1" s="1"/>
  <c r="AF31" i="1" l="1"/>
  <c r="AC31" i="1"/>
  <c r="C20" i="9"/>
  <c r="D20" i="9"/>
  <c r="E20" i="9"/>
  <c r="F20" i="9"/>
  <c r="G20" i="9"/>
  <c r="H20" i="9"/>
  <c r="C22" i="9"/>
  <c r="D22" i="9"/>
  <c r="E22" i="9"/>
  <c r="F22" i="9"/>
  <c r="G22" i="9"/>
  <c r="H22" i="9"/>
  <c r="I22" i="9"/>
  <c r="J21" i="9"/>
  <c r="C19" i="8"/>
  <c r="D19" i="8"/>
  <c r="E19" i="8"/>
  <c r="F19" i="8"/>
  <c r="G19" i="8"/>
  <c r="H19" i="8"/>
  <c r="C22" i="7"/>
  <c r="D22" i="7"/>
  <c r="E22" i="7"/>
  <c r="F22" i="7"/>
  <c r="G22" i="7"/>
  <c r="H22" i="7"/>
  <c r="I22" i="7"/>
  <c r="J21" i="7"/>
  <c r="C18" i="6"/>
  <c r="D18" i="6"/>
  <c r="E18" i="6"/>
  <c r="F18" i="6"/>
  <c r="G18" i="6"/>
  <c r="H18" i="6"/>
  <c r="C20" i="6"/>
  <c r="D20" i="6"/>
  <c r="E20" i="6"/>
  <c r="F20" i="6"/>
  <c r="G20" i="6"/>
  <c r="H20" i="6"/>
  <c r="I20" i="6"/>
  <c r="J19" i="6"/>
  <c r="C19" i="5"/>
  <c r="D19" i="5"/>
  <c r="E19" i="5"/>
  <c r="F19" i="5"/>
  <c r="G19" i="5"/>
  <c r="H19" i="5"/>
  <c r="I19" i="5"/>
  <c r="J18" i="5"/>
  <c r="C22" i="2"/>
  <c r="D22" i="2"/>
  <c r="D23" i="2" s="1"/>
  <c r="D24" i="2" s="1"/>
  <c r="E22" i="2"/>
  <c r="E23" i="2" s="1"/>
  <c r="E24" i="2" s="1"/>
  <c r="F22" i="2"/>
  <c r="F23" i="2" s="1"/>
  <c r="F24" i="2" s="1"/>
  <c r="G22" i="2"/>
  <c r="G23" i="2" s="1"/>
  <c r="G24" i="2" s="1"/>
  <c r="I20" i="9"/>
  <c r="J19" i="9"/>
  <c r="I19" i="8"/>
  <c r="J18" i="8"/>
  <c r="I18" i="6"/>
  <c r="I29" i="9"/>
  <c r="H29" i="9"/>
  <c r="G29" i="9"/>
  <c r="F29" i="9"/>
  <c r="C29" i="9"/>
  <c r="D29" i="9"/>
  <c r="E29" i="9"/>
  <c r="J28" i="9" s="1"/>
  <c r="I27" i="9"/>
  <c r="H27" i="9"/>
  <c r="G27" i="9"/>
  <c r="F27" i="9"/>
  <c r="C27" i="9"/>
  <c r="D27" i="9"/>
  <c r="E27" i="9"/>
  <c r="I28" i="8"/>
  <c r="H28" i="8"/>
  <c r="G28" i="8"/>
  <c r="F28" i="8"/>
  <c r="E28" i="8"/>
  <c r="D28" i="8"/>
  <c r="C28" i="8"/>
  <c r="I26" i="8"/>
  <c r="H26" i="8"/>
  <c r="G26" i="8"/>
  <c r="F26" i="8"/>
  <c r="E26" i="8"/>
  <c r="C26" i="8"/>
  <c r="D26" i="8"/>
  <c r="J25" i="8"/>
  <c r="I34" i="7"/>
  <c r="H34" i="7"/>
  <c r="G34" i="7"/>
  <c r="F34" i="7"/>
  <c r="E34" i="7"/>
  <c r="D34" i="7"/>
  <c r="C34" i="7"/>
  <c r="I32" i="7"/>
  <c r="H32" i="7"/>
  <c r="G32" i="7"/>
  <c r="F32" i="7"/>
  <c r="E32" i="7"/>
  <c r="D32" i="7"/>
  <c r="C32" i="7"/>
  <c r="J31" i="7"/>
  <c r="I27" i="6"/>
  <c r="H27" i="6"/>
  <c r="G27" i="6"/>
  <c r="F27" i="6"/>
  <c r="E27" i="6"/>
  <c r="D27" i="6"/>
  <c r="C27" i="6"/>
  <c r="I25" i="6"/>
  <c r="H25" i="6"/>
  <c r="G25" i="6"/>
  <c r="F25" i="6"/>
  <c r="E25" i="6"/>
  <c r="D25" i="6"/>
  <c r="C25" i="6"/>
  <c r="I29" i="6"/>
  <c r="H29" i="6"/>
  <c r="G29" i="6"/>
  <c r="F29" i="6"/>
  <c r="E29" i="6"/>
  <c r="D29" i="6"/>
  <c r="C29" i="6"/>
  <c r="I11" i="6"/>
  <c r="H11" i="6"/>
  <c r="G11" i="6"/>
  <c r="F11" i="6"/>
  <c r="E11" i="6"/>
  <c r="D11" i="6"/>
  <c r="C11" i="6"/>
  <c r="I9" i="6"/>
  <c r="H9" i="6"/>
  <c r="G9" i="6"/>
  <c r="F9" i="6"/>
  <c r="E9" i="6"/>
  <c r="D9" i="6"/>
  <c r="C9" i="6"/>
  <c r="J26" i="6"/>
  <c r="J24" i="6"/>
  <c r="J28" i="6"/>
  <c r="J33" i="7"/>
  <c r="J10" i="6"/>
  <c r="J8" i="6"/>
  <c r="J27" i="8"/>
  <c r="I31" i="9"/>
  <c r="H31" i="9"/>
  <c r="G31" i="9"/>
  <c r="F31" i="9"/>
  <c r="E31" i="9"/>
  <c r="D31" i="9"/>
  <c r="C31" i="9"/>
  <c r="I15" i="9"/>
  <c r="H15" i="9"/>
  <c r="G15" i="9"/>
  <c r="F15" i="9"/>
  <c r="J14" i="9" s="1"/>
  <c r="E15" i="9"/>
  <c r="D15" i="9"/>
  <c r="C15" i="9"/>
  <c r="I13" i="9"/>
  <c r="H13" i="9"/>
  <c r="G13" i="9"/>
  <c r="F13" i="9"/>
  <c r="E13" i="9"/>
  <c r="J12" i="9" s="1"/>
  <c r="D13" i="9"/>
  <c r="C13" i="9"/>
  <c r="I11" i="9"/>
  <c r="H11" i="9"/>
  <c r="G11" i="9"/>
  <c r="J10" i="9"/>
  <c r="D11" i="9"/>
  <c r="C11" i="9"/>
  <c r="I9" i="9"/>
  <c r="H9" i="9"/>
  <c r="G9" i="9"/>
  <c r="F9" i="9"/>
  <c r="E9" i="9"/>
  <c r="D9" i="9"/>
  <c r="C9" i="9"/>
  <c r="I7" i="9"/>
  <c r="H7" i="9"/>
  <c r="G7" i="9"/>
  <c r="D7" i="9"/>
  <c r="C7" i="9"/>
  <c r="I24" i="8"/>
  <c r="H24" i="8"/>
  <c r="G24" i="8"/>
  <c r="F24" i="8"/>
  <c r="E24" i="8"/>
  <c r="D24" i="8"/>
  <c r="C24" i="8"/>
  <c r="I17" i="8"/>
  <c r="H17" i="8"/>
  <c r="G17" i="8"/>
  <c r="F17" i="8"/>
  <c r="E17" i="8"/>
  <c r="D17" i="8"/>
  <c r="C17" i="8"/>
  <c r="I12" i="8"/>
  <c r="H12" i="8"/>
  <c r="G12" i="8"/>
  <c r="F12" i="8"/>
  <c r="D12" i="8"/>
  <c r="C12" i="8"/>
  <c r="I11" i="8"/>
  <c r="H11" i="8"/>
  <c r="G11" i="8"/>
  <c r="F11" i="8"/>
  <c r="D11" i="8"/>
  <c r="C11" i="8"/>
  <c r="H9" i="8"/>
  <c r="F9" i="8"/>
  <c r="D9" i="8"/>
  <c r="J8" i="8"/>
  <c r="H7" i="8"/>
  <c r="F7" i="8"/>
  <c r="D7" i="8"/>
  <c r="C7" i="8"/>
  <c r="I35" i="7"/>
  <c r="H35" i="7"/>
  <c r="G35" i="7"/>
  <c r="F35" i="7"/>
  <c r="E35" i="7"/>
  <c r="D35" i="7"/>
  <c r="C35" i="7"/>
  <c r="F29" i="7"/>
  <c r="I24" i="7"/>
  <c r="H24" i="7"/>
  <c r="G24" i="7"/>
  <c r="F24" i="7"/>
  <c r="E24" i="7"/>
  <c r="D24" i="7"/>
  <c r="C24" i="7"/>
  <c r="I17" i="7"/>
  <c r="H17" i="7"/>
  <c r="G17" i="7"/>
  <c r="F17" i="7"/>
  <c r="E17" i="7"/>
  <c r="D17" i="7"/>
  <c r="C17" i="7"/>
  <c r="I15" i="7"/>
  <c r="H15" i="7"/>
  <c r="G15" i="7"/>
  <c r="F15" i="7"/>
  <c r="E15" i="7"/>
  <c r="D15" i="7"/>
  <c r="C15" i="7"/>
  <c r="G13" i="7"/>
  <c r="J12" i="7"/>
  <c r="D13" i="7"/>
  <c r="C13" i="7"/>
  <c r="I11" i="7"/>
  <c r="H11" i="7"/>
  <c r="G11" i="7"/>
  <c r="F11" i="7"/>
  <c r="E11" i="7"/>
  <c r="D11" i="7"/>
  <c r="C11" i="7"/>
  <c r="I9" i="7"/>
  <c r="H9" i="7"/>
  <c r="G9" i="7"/>
  <c r="D9" i="7"/>
  <c r="C9" i="7"/>
  <c r="I7" i="7"/>
  <c r="H7" i="7"/>
  <c r="G7" i="7"/>
  <c r="F7" i="7"/>
  <c r="E7" i="7"/>
  <c r="D7" i="7"/>
  <c r="C7" i="7"/>
  <c r="I13" i="6"/>
  <c r="H13" i="6"/>
  <c r="G13" i="6"/>
  <c r="F13" i="6"/>
  <c r="E13" i="6"/>
  <c r="D13" i="6"/>
  <c r="C13" i="6"/>
  <c r="I7" i="6"/>
  <c r="H7" i="6"/>
  <c r="G7" i="6"/>
  <c r="F7" i="6"/>
  <c r="E7" i="6"/>
  <c r="D7" i="6"/>
  <c r="C7" i="6"/>
  <c r="I32" i="5"/>
  <c r="H32" i="5"/>
  <c r="G32" i="5"/>
  <c r="F32" i="5"/>
  <c r="E32" i="5"/>
  <c r="D32" i="5"/>
  <c r="C32" i="5"/>
  <c r="I31" i="5"/>
  <c r="H31" i="5"/>
  <c r="G31" i="5"/>
  <c r="F31" i="5"/>
  <c r="E31" i="5"/>
  <c r="D31" i="5"/>
  <c r="C31" i="5"/>
  <c r="I26" i="5"/>
  <c r="H26" i="5"/>
  <c r="G26" i="5"/>
  <c r="F26" i="5"/>
  <c r="E26" i="5"/>
  <c r="J25" i="5" s="1"/>
  <c r="D26" i="5"/>
  <c r="C26" i="5"/>
  <c r="I24" i="5"/>
  <c r="H24" i="5"/>
  <c r="G24" i="5"/>
  <c r="F24" i="5"/>
  <c r="E24" i="5"/>
  <c r="D24" i="5"/>
  <c r="J23" i="5" s="1"/>
  <c r="J27" i="5" s="1"/>
  <c r="D3" i="5" s="1"/>
  <c r="C24" i="5"/>
  <c r="I17" i="5"/>
  <c r="H17" i="5"/>
  <c r="G17" i="5"/>
  <c r="F17" i="5"/>
  <c r="E17" i="5"/>
  <c r="D17" i="5"/>
  <c r="C17" i="5"/>
  <c r="I15" i="5"/>
  <c r="H15" i="5"/>
  <c r="G15" i="5"/>
  <c r="J14" i="5"/>
  <c r="D15" i="5"/>
  <c r="C15" i="5"/>
  <c r="I13" i="5"/>
  <c r="H13" i="5"/>
  <c r="G13" i="5"/>
  <c r="D13" i="5"/>
  <c r="C13" i="5"/>
  <c r="J12" i="5" s="1"/>
  <c r="I11" i="5"/>
  <c r="H11" i="5"/>
  <c r="G11" i="5"/>
  <c r="J10" i="5"/>
  <c r="D11" i="5"/>
  <c r="C11" i="5"/>
  <c r="I9" i="5"/>
  <c r="H9" i="5"/>
  <c r="G9" i="5"/>
  <c r="D9" i="5"/>
  <c r="C9" i="5"/>
  <c r="J8" i="5" s="1"/>
  <c r="I7" i="5"/>
  <c r="H7" i="5"/>
  <c r="G7" i="5"/>
  <c r="D7" i="5"/>
  <c r="C7" i="5"/>
  <c r="J23" i="8"/>
  <c r="J28" i="7"/>
  <c r="J36" i="7" s="1"/>
  <c r="E3" i="7" s="1"/>
  <c r="J14" i="7"/>
  <c r="J6" i="7"/>
  <c r="J17" i="6"/>
  <c r="J6" i="6"/>
  <c r="J30" i="9"/>
  <c r="J23" i="9"/>
  <c r="D3" i="9"/>
  <c r="J8" i="9"/>
  <c r="J16" i="8"/>
  <c r="J20" i="8"/>
  <c r="J16" i="7"/>
  <c r="J23" i="7"/>
  <c r="J12" i="6"/>
  <c r="J21" i="6"/>
  <c r="D3" i="6"/>
  <c r="J25" i="7"/>
  <c r="D3" i="7"/>
  <c r="D3" i="8"/>
  <c r="J29" i="8"/>
  <c r="E3" i="8"/>
  <c r="J30" i="6"/>
  <c r="E3" i="6"/>
  <c r="J14" i="6"/>
  <c r="C3" i="6"/>
  <c r="C23" i="2"/>
  <c r="C24" i="2"/>
  <c r="J26" i="9" l="1"/>
  <c r="J32" i="9" s="1"/>
  <c r="E3" i="9" s="1"/>
  <c r="J6" i="9"/>
  <c r="J16" i="9" s="1"/>
  <c r="C3" i="9" s="1"/>
  <c r="J6" i="8"/>
  <c r="J10" i="8"/>
  <c r="J10" i="7"/>
  <c r="J8" i="7"/>
  <c r="J16" i="5"/>
  <c r="J30" i="5"/>
  <c r="J33" i="5" s="1"/>
  <c r="E3" i="5" s="1"/>
  <c r="J6" i="5"/>
  <c r="J20" i="5" s="1"/>
  <c r="C3" i="5" s="1"/>
  <c r="J13" i="8" l="1"/>
  <c r="C3" i="8" s="1"/>
  <c r="J18" i="7"/>
  <c r="C3" i="7" s="1"/>
</calcChain>
</file>

<file path=xl/comments1.xml><?xml version="1.0" encoding="utf-8"?>
<comments xmlns="http://schemas.openxmlformats.org/spreadsheetml/2006/main">
  <authors>
    <author>jdelaparra</author>
    <author>Johana De la Parra Rivero</author>
  </authors>
  <commentList>
    <comment ref="H5" authorId="0" shapeId="0">
      <text>
        <r>
          <rPr>
            <b/>
            <sz val="9"/>
            <color indexed="81"/>
            <rFont val="Tahoma"/>
            <family val="2"/>
          </rPr>
          <t xml:space="preserve"> Es la oportunidad de ocurrencia de un evento de riesgo
1= Rara vez
2= Improbable
3= Posible
4= Probable
5= Casi seguro
</t>
        </r>
      </text>
    </comment>
    <comment ref="I5" authorId="0" shapeId="0">
      <text>
        <r>
          <rPr>
            <b/>
            <sz val="9"/>
            <color indexed="81"/>
            <rFont val="Tahoma"/>
            <family val="2"/>
          </rPr>
          <t xml:space="preserve">Son las consecuencias o efectos que puede generar la materialización del riesgo de corrupción en la entidad
5=Moderado
10=Mayor
20= Catastrófico 
</t>
        </r>
      </text>
    </comment>
    <comment ref="N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Q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T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AB13" authorId="1" shapeId="0">
      <text>
        <r>
          <rPr>
            <b/>
            <sz val="9"/>
            <color indexed="81"/>
            <rFont val="Tahoma"/>
            <charset val="1"/>
          </rPr>
          <t>Cuando el proyecto está a Cargo de la Dirección Técnica</t>
        </r>
      </text>
    </comment>
  </commentList>
</comments>
</file>

<file path=xl/sharedStrings.xml><?xml version="1.0" encoding="utf-8"?>
<sst xmlns="http://schemas.openxmlformats.org/spreadsheetml/2006/main" count="938" uniqueCount="225">
  <si>
    <t>IDENTIFICACIÓN DEL RIESGO</t>
  </si>
  <si>
    <t>VALORACIÓN DEL RIESGO DE CORRUPCIÓN</t>
  </si>
  <si>
    <t>MONITOREO Y REVISIÓN</t>
  </si>
  <si>
    <t>PROCESO</t>
  </si>
  <si>
    <t>CAUSA</t>
  </si>
  <si>
    <t>RIESGO</t>
  </si>
  <si>
    <t>CONSECUENCIA</t>
  </si>
  <si>
    <t>ANÁLISIS DEL RIESGO</t>
  </si>
  <si>
    <t>VALORACIÓN DEL RIESGO</t>
  </si>
  <si>
    <t>NOMBRE</t>
  </si>
  <si>
    <t>OBJETIVO</t>
  </si>
  <si>
    <t>DEBILIDADES (causas internas)</t>
  </si>
  <si>
    <t>AMENAZAS (causas externas)</t>
  </si>
  <si>
    <t>DENOMINACIÓN</t>
  </si>
  <si>
    <t>DESCRIPCIÓN</t>
  </si>
  <si>
    <t>RIESGO INHERENTE</t>
  </si>
  <si>
    <t>CONTROLES</t>
  </si>
  <si>
    <t>RIESGO RESIDUAL</t>
  </si>
  <si>
    <t>ACCIONES ASOCIADAS AL CONTROL</t>
  </si>
  <si>
    <t>FECHA</t>
  </si>
  <si>
    <t>OBSERVACIÓN</t>
  </si>
  <si>
    <t xml:space="preserve">% Avance </t>
  </si>
  <si>
    <t>PROBABILIDAD</t>
  </si>
  <si>
    <t>IMPACTO</t>
  </si>
  <si>
    <t>NIVEL RIESGO INHERENTE</t>
  </si>
  <si>
    <t>ZONA DE RIESGO</t>
  </si>
  <si>
    <t>PREVENTIVOS</t>
  </si>
  <si>
    <t>DETECTIVOS</t>
  </si>
  <si>
    <t>CORRECTIVOS</t>
  </si>
  <si>
    <t>NIVEL RIESGO RESIDUAL</t>
  </si>
  <si>
    <t>POLÍTICA SELECCIONADA</t>
  </si>
  <si>
    <t>ACCIÓN / PERIODO DE EJECUCIÓN / REGISTRO</t>
  </si>
  <si>
    <t>VALORACION DE LA SOLIDEZ DEL CONTROL</t>
  </si>
  <si>
    <t>DESCRIPCIÓN DE  SOLIDEZ DEL CONTROL</t>
  </si>
  <si>
    <t>FACTOR DE SOLIDEZ DEL CONTROL</t>
  </si>
  <si>
    <t>Gestión Contractual</t>
  </si>
  <si>
    <t>Reducir</t>
  </si>
  <si>
    <t>Gestión de Innovación y Reglamentación Técnica de la Infraestructura</t>
  </si>
  <si>
    <t>ESTABLECER PRECIOS DE ÍTEMS NO PREVISTOS SUPERIORES AL PRECIO DEL MERCADO DE LA ZONA O AUTORIZACIÓN DE CANTIDADES DE OBRA MAYORES A LAS NECESARIAS</t>
  </si>
  <si>
    <t>Por la dinámica de las obras que realiza el INVIAS, se requiere la conformación de nuevos ítems y modificación de los existentes, que pueden resultar de beneficio para el contratista</t>
  </si>
  <si>
    <t>Gestión de la Infraestructura Vial</t>
  </si>
  <si>
    <t>OBRAS RECIBIDAS SIN EL CUMPLIMIENTO DE NORMAS Y ESPECIFICACIONES TÉCNICAS</t>
  </si>
  <si>
    <t xml:space="preserve"> Transversal</t>
  </si>
  <si>
    <t>MANEJO INADECUADO DE LA INFORMACIÓN EN BENEFICIO PARTICULAR O DE TERCEROS</t>
  </si>
  <si>
    <t xml:space="preserve">Teniendo en cuenta que la gestión social, ambiental y predial requiere una serie de actividades interinstitucionales  para el cumplimiento de medidas de compensación  a las comunidades del área de influencia directa e indirecta de los proyectos, y en ellas participan múltiples actores  se podrían generar desviaciones o juego de intereses particulares afectando el logro de los objetivos inicialmente propuestos  para el proyecto de infraestructura
</t>
  </si>
  <si>
    <t>AVANCE DEL PLAN DE MITIGACIÓN DE LOS RIESGOS</t>
  </si>
  <si>
    <t>Nº</t>
  </si>
  <si>
    <t>Pregunta Si el riesgo de corrupción se materializa podría...</t>
  </si>
  <si>
    <t>R1.</t>
  </si>
  <si>
    <t>R2.</t>
  </si>
  <si>
    <t>R3.</t>
  </si>
  <si>
    <t>R4.</t>
  </si>
  <si>
    <t>R5.</t>
  </si>
  <si>
    <t xml:space="preserve">ESTABLECER PRECIOS DE ÍTEMS NO PREVISTOS SUPERIORES AL PRECIO DEL MERCADO DE LA ZONA O AUTORIZACIÓN DE CANTIDADES DE OBRA MAYORES A LAS NECESARIAS
</t>
  </si>
  <si>
    <t xml:space="preserve">DESVIACIONES O JUEGO DE INTERESES PARTICULARES, INSTITUCIONALES O POLÍTICOS PARA EL RECONOCIMIENTO DE INTERVENCIÓN SOCIAL, AMBIENTAL Y PREDIAL </t>
  </si>
  <si>
    <t>¿Afectar al grupo de funcionarios del proceso?</t>
  </si>
  <si>
    <t>Si</t>
  </si>
  <si>
    <t>¿Afectar el cumplimiento de metas y objetivos de la dependencia?</t>
  </si>
  <si>
    <t>¿Afectar el cumplimiento de misión de la Entidad?</t>
  </si>
  <si>
    <t>No</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</si>
  <si>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</si>
  <si>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</si>
  <si>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</si>
  <si>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</si>
  <si>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</si>
  <si>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</si>
  <si>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</si>
  <si>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</si>
  <si>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</si>
  <si>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</si>
  <si>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 ?</t>
  </si>
  <si>
    <t>¿Generar pérdida de credibilidad del sector?</t>
  </si>
  <si>
    <t>¿Ocasionar lesiones físicas o pérdida de vidas humanas?</t>
  </si>
  <si>
    <t>¿Afectar la imagen regional?</t>
  </si>
  <si>
    <t>¿Afectar la imagen nacional?</t>
  </si>
  <si>
    <t>TOTAL "Si"</t>
  </si>
  <si>
    <t>d</t>
  </si>
  <si>
    <t>NIVEL</t>
  </si>
  <si>
    <t>CONTROLES PREVENTIVOS
Se orientan a eliminar las causas del riesgo, para prevenir su ocurrencia o materialización</t>
  </si>
  <si>
    <t>Criterios para la evaluación</t>
  </si>
  <si>
    <t>¿Existen manuales, instructivos o procedimientos para el manejo del control?</t>
  </si>
  <si>
    <t>¿Está(n) definido(s) el(los) responsable(s)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</si>
  <si>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</si>
  <si>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</si>
  <si>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</si>
  <si>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</si>
  <si>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herramienta ha demostrado ser efectiva?</t>
  </si>
  <si>
    <t>Evaluación</t>
  </si>
  <si>
    <t>Separación de funciones. El funcionario y/o contratista de prestación de servicios que elabora y/o suscribe los estudios previos, anexos técnicos y el pliego de condiciones es independiente al grupo evaluador de las propuestas</t>
  </si>
  <si>
    <t>Calificación</t>
  </si>
  <si>
    <t>Revisión y ajuste conjunto de los estudios previos, anexos técnicos y pliegos de condiciones por parte de las unidades ejecutoras y la Dirección de Contratación, antes de la remisión a la Dirección de Contratación</t>
  </si>
  <si>
    <t xml:space="preserve">Publicación de prepliegos, audiencias públicas, disposición de informes de evaluación y propuestas </t>
  </si>
  <si>
    <t>Adopción de un pliego de condiciones matriz o modelo para cada tipo de contratación (obra - Interventoría - estudios) para toda la Entidad, salvo requerimientos específicos de proyectos especiales</t>
  </si>
  <si>
    <t>Publicación de los pliegos de condiciones en la página web del portal de contratación SECOP y los respectivos análisis y emisión de respuestas a las observaciones presentadas por los proponentes en la misma página web</t>
  </si>
  <si>
    <t>Establecer formula económica múltiple</t>
  </si>
  <si>
    <t>CONTROLES DETECTIVOS
Aquellos que registran un evento después presentado; sirven para descubrir resultados no previstos y alertar sobre la presencia de un riesgo</t>
  </si>
  <si>
    <t>CONTROLES CORRECTIVOS
Aquellos que permiten, después de ser detectado el evento no deseado, el restablecimiento de la actividad</t>
  </si>
  <si>
    <t xml:space="preserve">Sanciones disciplinarias </t>
  </si>
  <si>
    <t xml:space="preserve">Procesos de responsabilidad fiscal </t>
  </si>
  <si>
    <t xml:space="preserve">R2. ESTABLECER PRECIOS DE ÍTEMS NO PREVISTOS SUPERIORES AL PRECIO DEL MERCADO DE LA ZONA O AUTORIZACIÓN DE CANTIDADES DE OBRA MAYORES A LAS NECESARIAS
</t>
  </si>
  <si>
    <t>Publicación semestral de Análisis de precios unitarios de referencia de especificaciones generales de construcción de carreteras 2013</t>
  </si>
  <si>
    <t xml:space="preserve">Validación y actualización base de datos
</t>
  </si>
  <si>
    <t xml:space="preserve">Directriz emitida en relación al análisis de precios unitarios de referencia 
</t>
  </si>
  <si>
    <t xml:space="preserve">Visto bueno de la Dirección Territorial sobre ítems no previstos 
</t>
  </si>
  <si>
    <t xml:space="preserve">Solicitar inicio de proceso de incumplimiento y sanción  (procedimiento)
</t>
  </si>
  <si>
    <t>R3. OBRAS RECIBIDAS SIN EL CUMPLIMIENTO DE NORMAS Y ESPECIFICACIONES TÉCNICA</t>
  </si>
  <si>
    <t xml:space="preserve">Aplicación de la normatividad técnica vigente (especificaciones y Manual de Interventoría, entre otros) </t>
  </si>
  <si>
    <t>Revisión de los informes de interventoría y actas de costos (confirmando cumplimiento de clausulas contractuales)</t>
  </si>
  <si>
    <t>Exigencia de Pólizas de estabilidad de obras</t>
  </si>
  <si>
    <t>Visitas a las obras</t>
  </si>
  <si>
    <t>Realización de los comités de obra y comités de seguimiento a las interventorías</t>
  </si>
  <si>
    <t xml:space="preserve">Cumplimiento de las obligaciones designadas al gestor </t>
  </si>
  <si>
    <t xml:space="preserve">Solicitar inicio de proceso de incumplimiento y sanción </t>
  </si>
  <si>
    <t>R4. MANEJO INADECUADO DE LA INFORMACIÓN EN BENEFICIO PARTICULAR O DE TERCEROS</t>
  </si>
  <si>
    <t xml:space="preserve">Fortalecimiento a la organización de los archivos de gestión y centrales </t>
  </si>
  <si>
    <t>Capacitación en las normas y procedimientos sobre gestión documental a los responsables del manejo de la información</t>
  </si>
  <si>
    <t>Seguimiento a las dependencias sobre el cumplimiento en las normas y procedimientos sobre gestión documental</t>
  </si>
  <si>
    <t xml:space="preserve">Aplicación de un procedimiento de recuperación de expedientes </t>
  </si>
  <si>
    <t xml:space="preserve">R5. DESVIACIONES O JUEGO DE INTERESES PARTICULARES, INSTITUCIONALES O POLÍTICOS PARA EL RECONOCIMIENTO DE INTERVENCIÓN SOCIAL, AMBIENTAL Y PREDIAL </t>
  </si>
  <si>
    <t>Promoción de las veedurías ciudadanas</t>
  </si>
  <si>
    <t xml:space="preserve">Búsqueda de escenarios de participación </t>
  </si>
  <si>
    <t>Mesas interinstitucionales</t>
  </si>
  <si>
    <t xml:space="preserve">Socializaciones y divulgación </t>
  </si>
  <si>
    <t>Supervisión, seguimiento y verificación al cumplimiento de la gestión de los proyectos</t>
  </si>
  <si>
    <t xml:space="preserve">Participar en el  inicio de proceso de incumplimiento y sanción  (procedimiento)
</t>
  </si>
  <si>
    <r>
      <t>Plantillas que incluyen los requisitos de ley para la elaboración de los estudios</t>
    </r>
    <r>
      <rPr>
        <sz val="12"/>
        <color rgb="FFFF0000"/>
        <rFont val="Calibri"/>
        <family val="2"/>
      </rPr>
      <t xml:space="preserve"> que sirven de apoyo a</t>
    </r>
    <r>
      <rPr>
        <sz val="12"/>
        <rFont val="Calibri"/>
        <family val="2"/>
      </rPr>
      <t xml:space="preserve"> los gestores de proyectos y/o </t>
    </r>
    <r>
      <rPr>
        <sz val="12"/>
        <color rgb="FFFF0000"/>
        <rFont val="Calibri"/>
        <family val="2"/>
      </rPr>
      <t>supervisores de contratos e interventoria</t>
    </r>
  </si>
  <si>
    <t xml:space="preserve">Seguimiento y supervisión durante todas las etapas de contratación para corregir eventualidades que afecten el desarrollo normal del proceso de gestión contractual
</t>
  </si>
  <si>
    <t>Solicitar inicio d eprocesos disciplinarios ante los consejos profesionales</t>
  </si>
  <si>
    <t xml:space="preserve">PROCESOS  DE SELECCIÓN CONTRACTUALES CON ILICITUDES EN SU FORMACIÓN
</t>
  </si>
  <si>
    <t>R1.PROCESOS  DE SELECCIÓN CONTRACTUALES CON ILICITUDES EN SU FORMACIÓN</t>
  </si>
  <si>
    <t>Seguimiento con corte al 1° trimestre de 2018</t>
  </si>
  <si>
    <t>Seguimiento con corte al 2° trimestre de 2018</t>
  </si>
  <si>
    <t>Seguimiento con corte al 3° trimestre de 2018</t>
  </si>
  <si>
    <t>Seguimiento con corte al 4° trimestre de 2018</t>
  </si>
  <si>
    <t>En la estructuración de procesos de selección de contratistas, estudios previos, estudios del sector y pliegos de condiciones se podrían establecer reglas, fórmulas matemáticas, condiciones o requisitos para favorecer a determinados proponentes</t>
  </si>
  <si>
    <t xml:space="preserve">• Ajuste de los pliegos de condiciones
• Desconocimiento del principio de selección objetiva
• Interpretación subjetiva de los criterios de evaluación de los procesos
• Conflicto de intereses entre las personas que evalúan y las personas que presentan propuestas.
• Falta de ética profesional (incumplimiento de deberes y obligaciones) 
• Desconocimiento u omisión de la normatividad técnica o contractual vigente 
</t>
  </si>
  <si>
    <t xml:space="preserve">• Utilización de la relación entre evaluadores (comité) y proponentes para la concertación de la adjudicación de contratos en un reducido número de empresas. • Personas que directamente o por interpuesta persona prometen, ofrecen o conceden a directivos a funcionarios o a contratistas de prestación de servicios dádivas o cualquier beneficio, para que le favorezca a él o a un tercero. • Particular que ejerza indebidamente influencias sobre un servidor público en asunto que éste se encuentre conociendo o haya de conocer. • Suministro de información incompleta o falsa por parte del proponente
• Colusión (acuerdo fraudulento) entre proponentes para la celebración indebida de contratos.
• La cultura de ilegalidad (sociedad colombiana)
</t>
  </si>
  <si>
    <t xml:space="preserve">• Rompe el principio de igualdad entre los diferentes proponentes.
• Crea inseguridad jurídica en las evaluaciones y durante la ejecución del contrato
• Se adjudica a ofertas menos convenientes (posible ejecución sin las especificaciones legales, técnicas y económicas)
• Dificulta identificar una irregularidad de carácter administrativo o penal.
• Sobrecostos- detrimento patrimonial
• Demandas contra la entidad, acciones penales, disciplinarias  y fiscales 
• Incumplimiento de normas internacionales y tratados de libre comercio, en lo referente a proceso de contratación
• Concentración de la contratación en pocos contratistas
• Falta de legitimación institucional por parte de la ciudadanía y proponentes.
• Direccionamiento a la contratación.
•  Violación a la pluralidad de oferentes y concurrencia
• Selección de un Contratista sin la capacidad técnica de ejecución del Contrato </t>
  </si>
  <si>
    <t xml:space="preserve">Solicitar e incluir en el Plan Institucional de Capacitación –PIC- capacitación en evaluaciones jurídicas, financieras y técnicas, contratación estatal; Estatuto Anticorrupción y SECOP II / Dirección de Contratación y Subdirección Administrativa / 1° trimestre de 2018 / Registro: Registro de participantes  </t>
  </si>
  <si>
    <t xml:space="preserve">Revisar el cumplimiento de los Perfiles mínimos para realizar actividades de evaluación y conformación de equipo mixto (compuesto por funcionarios y contratistas) / Dirección de Contratación / 2° trimestre 2018 / Registro: Informe </t>
  </si>
  <si>
    <t xml:space="preserve">Adelantar las capacitaciones en SECOP II tanto en Planta Central y Direcciones Territoriales / Dirección de Contratación y Oficina Asesora de Planeación / 2°, 3° y 4° trimestre de 2018 / Registro: Registro de participantes  </t>
  </si>
  <si>
    <t xml:space="preserve">• Designar gestores de proyecto y/o supervisores de contrato e interventoría , que no cuentan con conocimientos suficientes para desempeñar la función 
• Falta de unidad de criterio para establecer los precios no previstos 
• Directivo, funcionario o contratista de prestación de servicios que por sí, o por persona interpuesta, reciba, solicite o acepte una dádiva o cualquier beneficio (art 16, Ley 1474/11) 
• Falta de ética profesional (incumplimiento de deberes y obligaciones) 
• Falta de procedimientos o mecanismos claros para la determinación de APU´s no previstos (puntos de control)
• Inadecuada planificación de los proyectos
</t>
  </si>
  <si>
    <t xml:space="preserve">• Personas que directamente o por interpuesta persona prometen, ofrecen o conceden a directivos o funcionarios una dádiva o cualquier beneficio no justificado para que le favorezca a él o a un tercero (art 16, Ley 1474/11) 
• Particular que ejerza indebidamente influencias sobre un servidor público en asunto que éste se encuentre conociendo o haya de conocer (art 28, Ley 1474/11) 
• Particulares que presentan cotizaciones infladas para insumos, maquinaria, equipos y mano de obra. 
• Deficiencias en la revisión de precios no previstos por parte del interventor 
• Manipulación de los precios por parte de proveedores o gremios asociados al sector de la infraestructura 
• La cultura de ilegalidad (sociedad colombiana) - Falta de ética de los contratistas e interventores a infraestructura 
• Fluctuaciones económicas (ICCP, Inflación) que modifican la rentabilidad de los ítems para el contratista beneficiándole en caso de aumentar la cantidad de los mismos.
• Una vez adjudicado el contrato de obra, el contratista detecte deficiencias en el estudio o en la estructuración del alcance del proyecto y proceda a solicitar autorización de ítems no previstos
• Cambios normativos
•Interés particular del interventor en aprobar Ítems no previstos que beneficien al contratista de obra y a él mismo
</t>
  </si>
  <si>
    <t>•  Alto costo de productos y servicios que adquiere el Estado. 
• Detrimento patrimonial del erario público. 
• Deterioro de la imagen institucional 
• Adquisición de bienes y servicios no indispensables
• Disminución y cambios en las metas físicas</t>
  </si>
  <si>
    <t xml:space="preserve">Actualizar y/o validar bases de datos de Análisis de precios unitarios de referencia de especificaciones generales de construcción de carreteras 2013 / Dirección Técnica / 2 y 4° Trimestre de 2018 / Registro: bases de datos  actualizada y/o validada
</t>
  </si>
  <si>
    <t xml:space="preserve">OBRAS RECIBIDAS SIN EL CUMPLIMIENTO DE NORMAS Y ESPECIFICACIONES TÉCNICAS
</t>
  </si>
  <si>
    <t xml:space="preserve">Actuación mancomunada entre los participantes del proceso de ejecución de obras (contratista e interventor), para recibir obras sin el cumplimiento de normas y especificaciones, en perjuicio de la administración y en beneficio propio o de un tercero 
</t>
  </si>
  <si>
    <t xml:space="preserve">• Falta de ética profesional (incumplimiento de deberes y obligaciones) 
• Deficiencias en el seguimiento a la interventoría para que cumpla con sus obligaciones contractuales 
• Confabulación entre el gestor y el interventor para aceptar obras deficientes o no ejecutadas 
• Asignación de la supervisión de múltiples contratos a un grupo limitado de gestores de proyecto 
• Excesivas Cargas laborales para desarrollar las funciones de supervisor en las Direcciones Territoriales
• Designar supervisores de contrato, que no cuentan con conocimientos suficientes para desempeñar la función 
• Deficiencias en la estructuración de presupuestos y/o  APU´s  , al no contemplar -en algunas oportunidades- ítems y actividades no previstas  
• Deficiencia en la planificación de los proyectos 
• Necesidades de capacitación a los supervisores 
• Oportunidades de mejora en la actualización y socialización de las Políticas/Directrices sobre supervisión 
• Suministro de Información que pueda ser utilizada en beneficio particular
•Falta de recursos para realizar visitas a las obras que se encuentran en garantía 
• Falta de continuidad por rotación de personal a cargo de los proyectos.(MEMORIAS – GESTIÓN DEL CONOCIMIENTO)
• Falta de oportunidad en la aplicación de las sanciones a contratistas e interventores por incumplimiento de sus obligaciones (Demoras en el solicitud de  iniciar el proceso sancionatorio)
• Falta de personal capacitado en las diferentes áreas de desempeño
• Falta establecer un perfil mínimo para desempeñar las funciones de gestor de proyecto y supervisor de contrato
•Domicilio del Contratista seleccionado muy lejano al sitio de obra lo cual incrementa la posibilidad de subcontratación o venta del contrato 
</t>
  </si>
  <si>
    <t xml:space="preserve">• Falta de ética de los contratistas e interventores cuando no cumplen las normas y especificaciones de las obras contratadas (bienes y servicios) 
• Confabulación entre el contratista y el interventor para aceptar obras deficientes o no ejecutadas 
• Alianzas entre proponentes, de tal manera que se presenten tanto a la licitación pública de obra como al concurso de méritos para la interventoría correspondiente, con el fin de que si salen favorecidos puedan hacer acuerdos durante la ejecución del proyecto, sin que la Entidad se percate de esta situación. 
• Deficiencias en el seguimiento de la ejecución de las obras por parte del interventor 
• Subcontratación de la ejecución de los contratos sin autorización expresa del INVIAS (a un 3° sin las cualidades requeridas) 
• Limitaciones en la adquisición  y compra de insumos, maquinaria y materiales por  cambio en las condiciones d e mercado y tasas cambiarias
• Permisibilidad en el uso de maquinaria y equipos inadecuados 
• Falta de capacitación de operarios en maquinaria especializada 
• Decisiones políticas a nivel nacional y local que influyen en los cronogramas de obra 
• Posibles dificultades en la obtención de licencias y permisos para la explotación de materiales adecuados 
• Incumplimiento del contratista e interventor de las obligaciones contractuales
• La cultura de ilegalidad (sociedad colombiana)
• Suministro de Información que pueda ser utilizada en beneficio particular
• Estudios y diseños deficientes o bajo nivel de exigencia en la calidad de los estudios durante la etapa de pre construcción 
• Precios del proponente artificialmente bajos elaborados con el fin de ganar un determainado proceso 
• Proponentes con documentos falsos para concursar en los procesos de selección </t>
  </si>
  <si>
    <t xml:space="preserve">• Incumplimientos, ejecuciones irregulares, mala calidad de la obra. 
• Mayores costos de obra 
• Deterioro de la imagen institucional 
• Disminución de la vida útil de la obra
• Detrimento patrimonial
• Desgaste administrativo por procesos sancionatorios 
• Aumento de los índices de accidentalidad
• Desgaste administrativo por acciones penales, fiscales y disciplinarias 
</t>
  </si>
  <si>
    <t xml:space="preserve">Realizar un seguimiento a la implementación formato de entrega de puesto de trabajo para funcionaros asegurando la continuidad en la gestión de los proyectos (aplicativos, información, etc.) / Dirección Técnica, Dirección Operativa con apoyo de la Subdirección Administrativa/ 1°, 2°, 3°y 4° trimestre 2018 / Registro: formato de entrega de puesto de trabajo implementado
</t>
  </si>
  <si>
    <t xml:space="preserve">MANEJO INADECUADO DE LA INFORMACIÓN EN BENEFICIO PARTICULAR O DE TERCEROS
</t>
  </si>
  <si>
    <t xml:space="preserve">La información que se encuentra a cargo de la Entidad es susceptible de manipulación indebida (falsificación, destrucción, supresión, modificación, ocultamiento o incorporación indebida de documentos) violando la reserva
</t>
  </si>
  <si>
    <t xml:space="preserve">• Inadecuada manipulación y conservación de documentos en medio físico y magnético, disponible en la Entidad 
• Deficiencias en el conocimiento, difusión y aplicación de las políticas y seguimiento a los procedimientos relacionados con la gestión documental 
• Directivo, funcionario o contratista de prestación de servicios que, por sí o por persona interpuesta, reciba, solicite o acepte una dádiva o cualquier beneficio para que falsifique, destruya, suprima, oculte o incorpore indebidamente documentos
• La no formulación y difusión de las políticas de gestión documental.
• La no actualización de procesos y procedimientos relacionados con gestión documental.
• Falta de lineamientos o políticas de protección  de datos personales
• Deficiencias en la implementación de las políticas de seguridad de la información
• Falta de ética profesional (incumplimiento de deberes y obligaciones) 
• Vulnerabilidad en la seguridad informática (mecanismos de autenticación)
• Omisión y bajo nivel de denuncias por parte de servidores públicos
• Bajos principio éticos por parte de servidores públicos (cultura)
</t>
  </si>
  <si>
    <t xml:space="preserve">• Personas que directamente o por interpuesta persona prometen, ofrecen o conceden a directivos, funcionarios o contratistas de prestación de servicios , una dádiva o cualquier beneficio para que le favorezca a él o a un tercero para que falsifique, destruya, suprima, modifique, oculte o incorpore indebidamente documentos 
• Interés de terceros en beneficio propio 
• Omisión y bajo nivel de denuncias por parte de la ciudadanía
</t>
  </si>
  <si>
    <t xml:space="preserve">• Encubrimiento de hechos o acciones irregulares. 
• Desvirtúa principio de responsabilidad. 
• Falta de soportes importantes de los contratos. 
• Perdida de la memoria institucional 
• Deficiencias en la trazabilidad documental 
• Deficiencia en los trámites o procesos precontractuales, contractuales y de defensa judicial
</t>
  </si>
  <si>
    <t xml:space="preserve">Seguimiento a la implementación de los procedimientos relacionados con la gestión documental  (aplicación) / Secretaria General y Subdirección Administrativa / 1°, 2°, 3° y 4° trimestre de 2018 / registro: seguimiento a la implementación de los procedimientos relacionados con la gestión documental
</t>
  </si>
  <si>
    <t xml:space="preserve">Actualizar el programa de gestión documental de acuerdo a la normatividad vigente e informe de la Archivo General de la Nación / Secretaria General y Subdirección Administrativa / 2° trimestre de 2018 / registro: Programa de gestión documental de acuerdo a la normatividad vigente  actualizado 
</t>
  </si>
  <si>
    <t xml:space="preserve">Actualizar y aprobar el programa integral de conservación documental/ Secretaria General y Subdirección Administrativa / 3° trimestre de 2018  / registro: programa integral de conservación documental actualizado y aprobado 
</t>
  </si>
  <si>
    <t xml:space="preserve">Fortalecer controles en las consultas de documentos/ Secretaria General y Subdirección Administrativa / 1°, 2°, 3° y 4° trimestre de 2018 / registro: Controles en las consultas de documentos fortalecidos
</t>
  </si>
  <si>
    <t xml:space="preserve">Implementar el sistema de gestión documental electrónico a través del programa Proceso Automatizado de Tecnologías de Información (PATI) / Secretaría General y Subdirección Administrativa  con apoyo de la Oficina Asesora de Planeación / 1°, 2°, 3° y 4° trimestre de 2018 / registro: sistema de gestión documental electrónico a través del programa Proceso Automatizado de Tecnologías de Información (PATI)  implementado
</t>
  </si>
  <si>
    <t xml:space="preserve">DESVIACIONES O JUEGO DE INTERESES PARTICULARES, INSTITUCIONALES O POLÍTICOS PARA EL RECONOCIMIENTO DE INTERVENCIÓN SOCIAL, AMBIENTAL Y PREDIAL 
</t>
  </si>
  <si>
    <t xml:space="preserve">• Deficiencias en la planificación integral e intersectorial 
• Deficiente manejo de información 
• Dificultad para identificar los actores que intervienen e intereses de los mismos 
• Dificultad para la gestión interinstitucional (clara, efectiva y oportuna) 
• Deficiencia en la definición de responsabilidades de cada dependencia del INVIAS (según sus funciones) – delegación de funciones (alcance de cada rol)
• Deficiencia en la inducción del recurso humano para la aplicación de los procesos y procedimientos en la gestión ambiental, social y predial.
• Deficiencias en la gestión de conocimiento (entrega del puesto de trabajo) 
• Falta de ética profesional (incumplimiento de deberes y obligaciones) 
• Deficiencia en el cumplimiento de procedimientos legales, específicamente vencimiento de términos
• Excesiva tramitología en los procesos de gestión Social, Ambiental y predial </t>
  </si>
  <si>
    <t xml:space="preserve">• Necesidades insatisfechas en las comunidades por parte del Estado 
• Falsas expectativas o presiones por parte de la comunidad, respecto a la información socializada de los proyectos
• Deficiencias en la representación de la comunidad (organización y lideres) 
• Dificultad para la gestión interinstitucional (clara, efectiva y oportuna) 
• Desarticulación entre la institucionalidad a nivel nacional y territorial 
• Falta de cultura ciudadana 
• Incumplimiento de la Gestión predial, social y ambiental a cargo de los contratistas e interventores 
• Cambios normativos que afectan el normal desarrollo del proyecto (proceso de Paz)
• Posible Manipulación de la información de los procesos de la entidad ante la comunidad y grupos de interés por parte del contratista e interventor (querellas y tutelas)
• Tiempos de demora en el reconocimiento de los pagos prediales y sociales, por parte de los contratistas hacia las comunidades afectadas
• Falta de ética de los contratistas e interventores 
• La cultura de ilegalidad (sociedad colombiana)
</t>
  </si>
  <si>
    <t xml:space="preserve">• Teniendo en cuenta que la gestión social, ambiental y predial requiere una serie de dinámicas para el reconocimiento de las intervenciones de los proyectos a las comunidades, el entorno y la propiedad, lo que podría generar alteraciones para el logro del desarrollo sostenible de la infraestructura vía
• Pérdida de imagen, credibilidad y confianza frente a la comunidad, grupos de interés y entidades de control.
• Detrimento Patrimonial
• Demora en la ejecución del proyecto adición de recursos o sobrecostos
• Sanciones de carácter ambiental
• Afectación en el cierre/balance ambiental final y la liquidación de los contratos de obra e interventoría
• Incremento en los costos del Proyecto, en actividades que no se percata la Comunidad (
• Retraso en la ejecución de los Proyecto Por temas sociales, ambientales y prediales
</t>
  </si>
  <si>
    <t>Continuar con el entrenamiento del personal a cargo de la gestión social, ambiental y predial / Subdirección de Medio Ambiente y Gestión Social / 1°, 2°, 3° y 4° Trimestre de 2018 / registro: evidencia del entrenamiento</t>
  </si>
  <si>
    <t>Implementar el manual de interventoría y demás instrumentos de seguimiento para la gestión social, predial y ambiental  de los proyectos en ejecución / Subdirección de Medio Ambiente y Gestión Social / 1°, 2°, 3° y 4° Trimestre de 2018 / Registro: seguimiento para la gestión social, predial y ambiental  de los proyectos en ejecución diseñada e implementada</t>
  </si>
  <si>
    <t>Promover la estructuración participativa de los proyectos entre las diferentes áreas / Dirección Operativa, Dirección Técnica y Subdirección de Medio Ambiente y Gestión Social / 1°, 2°, 3° y 4° Trimestre de 2018 / Registro: proyectos estructurados en equipo</t>
  </si>
  <si>
    <t>Continuar con la asesoría y acompañamiento en los procedimientos de gestión predial, social y ambiental  tendiente a la adquisición de predios (Grupo interdisciplinario). / Subdirección de Medio  Ambiente y Gestión Social /1°, 2°, 3° y 4° Trimestre de 2018 /  Registro: documentación de acompañamiento (actas de reunión, comunicaciones internas y externas)</t>
  </si>
  <si>
    <t>Continuar con la implementación de controles para el cumplimiento del Anexo Ambiental, Social y Predial en relación con Hojas de Vida / Subdirección de Medio Ambiente y Gestión Social / 1°, 2°, 3° y 4° Trimestre de 2018 / Registro: Controles para el cumplimiento del Anexo Ambiental, Social y Predial en relación con Hojas de Vida diseñados e implementados</t>
  </si>
  <si>
    <t xml:space="preserve">Realizar visita Técnica para reconocimiento de factores prediales (Mejoras, etc.) / Subdirección de Medio Ambiente y Gestión Social / 1°, 2°, 3° y 4° Trimestre de 2018 / Registro: visita Técnica para reconocimiento de factores prediales (Mejoras, etc.) realizadas </t>
  </si>
  <si>
    <t xml:space="preserve">Seguimiento a los controles establecidos en los instructivos “PARA EL SEGUIMIENTO A LA GESTIÓN AMBIENTAL Y SOCIAL”, “BALANCE AMBIENTAL Y SOCIAL A LA TERMINACIÓN DEL CONTRATO DE OBRA” y “GESTIÓN SOCIOPREDIAL” en relación a la intervención social, ambiental y predial en los proyectos/ Dirección Técnica, Subdirección de Medio Ambiente y Gestión Social y Direcciones Territoriales / 1°, 2º, 3º y 4º Trimestre de 2018 / Registro: Formatos del manual de interventoría implementados acorde con los instructivos
</t>
  </si>
  <si>
    <t>Llevar a cabo la gestión contractual de las diferentes obras y servicios que requiera el Instituto Nacional de Vías, para el
cumplimiento de su misión.</t>
  </si>
  <si>
    <t>Adelantar las acciones de modernización e innovación aplicables a la infraestructura de transporte y elaborar la reglamentación
Técnica para lograr unas vías sostenibles</t>
  </si>
  <si>
    <t xml:space="preserve">Gestión del Riesgo en la Infraestructura de Transporte a cargo del Invias </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</si>
  <si>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</si>
  <si>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Dirigir la planificación, estructuración, ejecución y supervisión de proyectos de infraestructura de la red vial, en sus modos carretero,
férreo, fluvial y marítimo en el marco de la misión del Instituto</t>
  </si>
  <si>
    <t>Desarrollar proyectos bajo lineamientos ambientales, sociales y prediales, en cumplimiento de la normatividad que permita la ejecución de políticas, estrategias, planes, programas y proyectos de infraestructura de transporte a cargo del INVIAS</t>
  </si>
  <si>
    <t>Proceso Gestión Social, Ambiental y predial  en Proyectos de Infraestructura de transporte a cargo del INVIAS</t>
  </si>
  <si>
    <t xml:space="preserve">Proceso Gestión Social, Ambiental y predial  en Proyectos de Infraestructura de transporte a cargo del INVIAS: </t>
  </si>
  <si>
    <t>Abril de 2018</t>
  </si>
  <si>
    <t>Meta con avance a partir del segundo trimestre</t>
  </si>
  <si>
    <t>Realizar auditoría de gestión especializada en contratación (evaluaciones) / Oficina de Control Interno / 3° trimestre 2018 / Registro: Informes de Auditoría</t>
  </si>
  <si>
    <r>
      <t xml:space="preserve">Meta con avance a partir del </t>
    </r>
    <r>
      <rPr>
        <sz val="11"/>
        <color theme="5"/>
        <rFont val="Calibri"/>
        <family val="2"/>
        <scheme val="minor"/>
      </rPr>
      <t xml:space="preserve">tercer </t>
    </r>
    <r>
      <rPr>
        <sz val="11"/>
        <rFont val="Calibri"/>
        <family val="2"/>
        <scheme val="minor"/>
      </rPr>
      <t>trimestre</t>
    </r>
  </si>
  <si>
    <t>El PIC incluye en el eje temático Creación de valor público los temas contractuales</t>
  </si>
  <si>
    <t>Cada gestor llevo el control establecido dentro de los contratos a su cargo haciéndolo firmar durante el trimestre por el Director Técnico</t>
  </si>
  <si>
    <t>Durante este trimestre no se requirió la utilización de este formato debido a que no se ha retirado ningún funcionario de la Dirección Técnica</t>
  </si>
  <si>
    <t>Se solicitó a las Direcciones Territoriales los Análisis de Precios Unitarios -APUS- de acuerdo a memorandos SEI de 28/02/2018 y SEI 18794 de 21/03/2018</t>
  </si>
  <si>
    <t>Para este periodo se recibieron 29 solicitudes de Procedimiento Administrativo Sancionatorio -PAS-.</t>
  </si>
  <si>
    <t>Para este periodo se tramitó 1 solicitud por PAS por incumplimiento de interventorías.</t>
  </si>
  <si>
    <t>Se evidenció la implementación del manual de interventoría y demás instrumentos de medio de las actas de cierres ambientales, actas de comité, Actas de Reuniones, balance de la terminación contrato de obra.</t>
  </si>
  <si>
    <t>Se envían memorandos y se solicita información a la SMA-DT. Para realizar la estructuración de proyectos participativa entre diferentes áreas.</t>
  </si>
  <si>
    <t>Proyecto Mejoramiento Gestión Predial social ambiental de la Vía Popayán Totoró-Inza ruta 2602 sector Córdoba Totoró-Popayán</t>
  </si>
  <si>
    <t>Se evidenció el cumplimiento del control. CR VIAL PUTUMAY</t>
  </si>
  <si>
    <t>Puente Internacional Rumichaca y Variante Sur Ipiales -Acuapista Proyecto Calzada Cartagena Barranquilla / Troncal entre del Norte/ Segunda calzadas intersecciones y mejoramiento del corredor vial existente Honda Manizales "Programas Vías para la Equidad"</t>
  </si>
  <si>
    <t>En los Proyectos Construcción de los Puentes Vehiculares Limones y la Cruz cto obra 223/2014 cto interventoría 262/2014 _ Proyecto Corredor del Sur para el Programa Vías para la equidad cto obra 1609/2015 cto interventoría 1729/2015</t>
  </si>
  <si>
    <t>Gestión Documental presentó el programa de Gestión Documental</t>
  </si>
  <si>
    <t>Meta con cumplimiento programado para el tercer trimestre</t>
  </si>
  <si>
    <t>abril de 2018</t>
  </si>
  <si>
    <t>Meta con cumplimiento programado para el segundo trimestre</t>
  </si>
  <si>
    <t>Se ha exigido solicitud escrita para efectuar consulta de documentos y se viene restringiendo su consulta por fuera de las instalaciones del Archivo central. En cumplimiento del Procedimiento de Consulta de documentos ABIENS PR-21 disponible en KAWAK Sistema de Gestión de Calidad.</t>
  </si>
  <si>
    <r>
      <rPr>
        <sz val="11"/>
        <color rgb="FFFF0000"/>
        <rFont val="Calibri"/>
        <family val="2"/>
        <scheme val="minor"/>
      </rPr>
      <t>Fortalecer las medidas sancionatorias por incumplimiento de las obligaciones de as interventores / Oficina Asesora Jurídica y Unidades Ejecutoras misionales/ 1°, 2°, 3° y 4° Trimestre de 2018/ Registro: medidas fortalecidas</t>
    </r>
    <r>
      <rPr>
        <sz val="11"/>
        <color theme="1"/>
        <rFont val="Calibri"/>
        <family val="2"/>
        <scheme val="minor"/>
      </rPr>
      <t xml:space="preserve">
</t>
    </r>
    <r>
      <rPr>
        <b/>
        <sz val="11"/>
        <color theme="1"/>
        <rFont val="Calibri"/>
        <family val="2"/>
        <scheme val="minor"/>
      </rPr>
      <t>(vigente sólo para 1° y 2° trimestre, eliminada mediante acta 004 del 18 de Julio de 2018 del Comité Institucional de Gestión y Desempeño.)</t>
    </r>
  </si>
  <si>
    <r>
      <rPr>
        <sz val="11"/>
        <color rgb="FFFF0000"/>
        <rFont val="Calibri"/>
        <family val="2"/>
        <scheme val="minor"/>
      </rPr>
      <t xml:space="preserve">Realizar  seguimiento a la implementación del nuevo procedimiento sancionatorio/ Oficina Asesora Jurídica /1°, 2°, 3°y 4° trimestre 2018 / Registro: informe procedimiento sancionatorio </t>
    </r>
    <r>
      <rPr>
        <b/>
        <sz val="11"/>
        <color rgb="FFFF0000"/>
        <rFont val="Calibri"/>
        <family val="2"/>
        <scheme val="minor"/>
      </rPr>
      <t xml:space="preserve">(vigente sólo para el 1° trimestre, modificada mediante acta 003 del 19 de Junio de 2018 del Comité Institucional de Gestión y Desempeño)
</t>
    </r>
    <r>
      <rPr>
        <sz val="11"/>
        <color rgb="FFFF0000"/>
        <rFont val="Calibri"/>
        <family val="2"/>
        <scheme val="minor"/>
      </rPr>
      <t xml:space="preserve">Realizar seguimiento al avance de los procedimientos sancionatorios y siniestros / Oficina Asesora Jurídica / 2°, 3°y 4° trimestre 2018 / Registro:Informe de seguimiento y avance de los procedimientos sancionatorios y siniestros </t>
    </r>
    <r>
      <rPr>
        <b/>
        <sz val="11"/>
        <color rgb="FFFF0000"/>
        <rFont val="Calibri"/>
        <family val="2"/>
        <scheme val="minor"/>
      </rPr>
      <t>(vigente sólo para el 2° trimestre, modificada mediante acta 004 del 18 de Julio de 2018 del Comité Institucional de Gestión y Desempeño)</t>
    </r>
    <r>
      <rPr>
        <b/>
        <sz val="11"/>
        <color theme="5"/>
        <rFont val="Calibri"/>
        <family val="2"/>
        <scheme val="minor"/>
      </rPr>
      <t xml:space="preserve">
</t>
    </r>
    <r>
      <rPr>
        <sz val="11"/>
        <rFont val="Calibri"/>
        <family val="2"/>
        <scheme val="minor"/>
      </rPr>
      <t>Realizar seguimiento al avance oportuno de los procedimientos sancionatorios y siniestros, solicitados por parte de las unidades ejecutoras / Oficina Asesora Jurídica /  3°y 4° trimestre 2018 / Registro:Informe de seguimiento y avance oportuno de los procedimientos sancionatorios y siniestros</t>
    </r>
  </si>
  <si>
    <r>
      <rPr>
        <sz val="11"/>
        <color rgb="FFFF0000"/>
        <rFont val="Calibri"/>
        <family val="2"/>
        <scheme val="minor"/>
      </rPr>
      <t>Hacer firmar el soporte de las especificaciones particulares que soportan el Ítem No Previsto por los especialistas involucrados de la interventoría y especialistas del contratista de obra/ Dirección Operativa, Dirección Técnica, Direcciones Territoriales y Unidades Ejecutoras/ 1°, 2°, 3° y 4° Trimestre de 2018 / Registro: nuevo formato (</t>
    </r>
    <r>
      <rPr>
        <b/>
        <sz val="11"/>
        <color rgb="FFFF0000"/>
        <rFont val="Calibri"/>
        <family val="2"/>
        <scheme val="minor"/>
      </rPr>
      <t>vigente sólo para el 1° trimestre, modificada mediante acta 003 del 19 de Junio de 2018 del Comité Institucional de Gestión y Desempeño</t>
    </r>
    <r>
      <rPr>
        <sz val="11"/>
        <color rgb="FFFF0000"/>
        <rFont val="Calibri"/>
        <family val="2"/>
        <scheme val="minor"/>
      </rPr>
      <t>)</t>
    </r>
    <r>
      <rPr>
        <sz val="11"/>
        <color theme="1"/>
        <rFont val="Calibri"/>
        <family val="2"/>
        <scheme val="minor"/>
      </rPr>
      <t xml:space="preserve">
</t>
    </r>
    <r>
      <rPr>
        <b/>
        <sz val="11"/>
        <rFont val="Calibri"/>
        <family val="2"/>
        <scheme val="minor"/>
      </rPr>
      <t xml:space="preserve">Hacer firmar el documento de las especificaciones particulares que soportan el ítem no previsto por los Directores de Obra e interventoría/ Dirección Operativa, Dirección Técnica, Direcciones Territoriales y Unidades Ejecutoras/ 3° y 4° Trimestre de 2018 / Registro: nuevo formato </t>
    </r>
    <r>
      <rPr>
        <sz val="11"/>
        <color theme="1"/>
        <rFont val="Calibri"/>
        <family val="2"/>
        <scheme val="minor"/>
      </rPr>
      <t xml:space="preserve">
</t>
    </r>
  </si>
  <si>
    <t>Agosto de 2018</t>
  </si>
  <si>
    <t>Se revisaron los perfiles, acta de fecha 06/06/2018.</t>
  </si>
  <si>
    <t>Meta con avance a partir del tercer trimestre</t>
  </si>
  <si>
    <t>Capacitación presencial adelantada, acta del 12/02/2018, Comisión territorial Santander 18/05/2018, capacitaciones telefónicas territoriales Santander, Norte de Santander, Cesar, Nariño y Ocaña.</t>
  </si>
  <si>
    <t>Se realizó la publicación de los APUS el día 30 de junio donde se actualizó y validó la base de datos de precios unitarios.</t>
  </si>
  <si>
    <t>Cada gestor lleva el control establecido dentro de los contratos a su cargo haciéndolo firmar durante el trimestre por el Director Técnico</t>
  </si>
  <si>
    <t>Para este periodo se recibieron 45 solicitudes de PAS.</t>
  </si>
  <si>
    <t>Para este periodo no se requirió de ninguna solicitud de PAS por incumplimiento de interventorías.</t>
  </si>
  <si>
    <t>Se realizó la gestión en el cumplimiento de los cursos virtuales del Invías a los contratistas nuevos de la presente vigencia, antiguos y funcionarios.</t>
  </si>
  <si>
    <t>Se evidenció la implementación del manual de interventoría y demás instrumentos de medio de las actas de cierres ambientales, actas de comité, Actas de Reuniones, balance de la terminación contrato de obra- en la gestión de las tres áreas de la SMA.</t>
  </si>
  <si>
    <t>Se evidenció el cumplimiento del control: mejoramiento mediante la construcción gestión predial, social y ambiental de los terceros carriles de adelantamiento tramo Anapoima - balsillas y segunda calzada tramo balsillas-Mosquera para la ampliación de la infraestructura vial de la carretera chía-Mosquera-Girardot sector Mosquera - Anapoima en el departamento de Cundinamarca para el programa vías para la equidad-estudios y diseños, gestión social, predial, ambiental y mejoramiento del proyecto transversal del Cusiana estudios y diseños conexión pacifico Orinoquía mejoramiento, gestión predial, social y ambiental de la vía de acceso al puerto de barranquilla desde la circunvalar de la prosperidad hasta el corredor portuario en el distrito de barranquilla departamento de atlántico para el programa "vías para la equidad”.</t>
  </si>
  <si>
    <t>Se envían memorandos y se solicita información a la SMA-DT. Para realizar la estructuración de proyectos participativos entre diferentes áreas</t>
  </si>
  <si>
    <t>Mejoramiento mediante la Construcción Gestión Predial, Social y Ambiental de los terceros carriles de adelantamiento tramo Anapoima - Balsillas y Segunda Calzada Tramo Balsillas-Mosquera para la Ampliación de la Infraestructura Vial de la Carretera Chía-Mosquera-Girardot Sector Mosquera - Anapoima en el Departamento de Cundinamarca para el Programa mejoramiento mediante la construcción, gestión predial, social y ambiental del nuevo Puente de Honda sobre el rio Magdalena entre los municipios de Honda y Puerto Bogotá, para el Programa "Vías para la Equidad"</t>
  </si>
  <si>
    <t>Mejoramiento mediante la construcción gestión predial, social y ambiental de los terceros carriles de adelantamiento tramo Anapoima - balsillas y segunda calzada tramo balsillas-Mosquera para la ampliación de la infraestructura vial de la carretera Chía-Mosquera-Girardot sector Mosquera - Anapoima en el departamento de Cundinamarca para el programa vías para la equidad-mejoramiento mediante la construcción, gestión predial, social y ambiental del nuevo puente de Honda sobre el rio Magdalena entre los municipios de Honda y Puerto Bogotá, para el programa "vías para la equidad".</t>
  </si>
  <si>
    <t>Se realizó cierre ambiental de Yacopi-La Palma y Honda-Villeta de acuerdo a la información suministrada por SMA.</t>
  </si>
  <si>
    <t>El PIC incluye en el eje temático Creación de valor público los temas contractuales Se solicitó capacitación mediante memorando DC 17059 DEL 14/03/2018. Memo de seguimiento DC 34051 23/05/18.</t>
  </si>
  <si>
    <t>Se ha efectuado el seguimiento y verificación del cumplimiento de los procedimientos particularmente lo relacionado con documentos de solicitud de consulta y utilización del FUID exigido por el AGN</t>
  </si>
  <si>
    <t>Se adelantaron actividades tendientes a la actualización del programa de gestión documental que actualmente tiene publicado el Invías en página web, la programación de la actualización está a cargo del grupo de administración documental.</t>
  </si>
  <si>
    <t>Se ha exigido solicitud escrita para efectuar consulta de documentos y si viene restringiendo consulta fuera de las instalaciones del archivo central</t>
  </si>
  <si>
    <t>Módulo de Sico entregado el 27 de Junio mediante Acta NO 079.</t>
  </si>
  <si>
    <t>Se esta trabajando en la construcción de Tablas de Retención Documental</t>
  </si>
</sst>
</file>

<file path=xl/styles.xml><?xml version="1.0" encoding="utf-8"?>
<styleSheet xmlns="http://schemas.openxmlformats.org/spreadsheetml/2006/main" xmlns:mc="http://schemas.openxmlformats.org/markup-compatibility/2006" xmlns:x14ac="http://schemas.microsoft.com/office/spreadsheetml/2009/9/ac" mc:Ignorable="x14ac">
  <fonts count="35" x14ac:knownFonts="1">
    <font>
      <sz val="11"/>
      <color theme="1"/>
      <name val="Calibri"/>
      <family val="2"/>
      <scheme val="minor"/>
    </font>
    <font>
      <sz val="11"/>
      <color theme="1"/>
      <name val="Calibri"/>
      <family val="2"/>
      <scheme val="minor"/>
    </font>
    <font>
      <b/>
      <sz val="11"/>
      <color theme="1"/>
      <name val="Calibri"/>
      <family val="2"/>
      <scheme val="minor"/>
    </font>
    <font>
      <sz val="11"/>
      <color theme="4"/>
      <name val="Calibri"/>
      <family val="2"/>
      <scheme val="minor"/>
    </font>
    <font>
      <sz val="11"/>
      <color theme="8"/>
      <name val="Calibri"/>
      <family val="2"/>
      <scheme val="minor"/>
    </font>
    <font>
      <b/>
      <sz val="5"/>
      <color indexed="23"/>
      <name val="Calibri"/>
      <family val="2"/>
      <scheme val="minor"/>
    </font>
    <font>
      <u/>
      <sz val="10"/>
      <color indexed="12"/>
      <name val="Arial"/>
      <family val="2"/>
    </font>
    <font>
      <sz val="8"/>
      <color indexed="81"/>
      <name val="Tahoma"/>
      <family val="2"/>
    </font>
    <font>
      <b/>
      <sz val="9"/>
      <color indexed="81"/>
      <name val="Tahoma"/>
      <family val="2"/>
    </font>
    <font>
      <b/>
      <sz val="14"/>
      <color rgb="FFFFFFFF"/>
      <name val="Calibri"/>
      <family val="2"/>
    </font>
    <font>
      <b/>
      <sz val="12"/>
      <color rgb="FFFFFFFF"/>
      <name val="Calibri"/>
      <family val="2"/>
    </font>
    <font>
      <b/>
      <sz val="12"/>
      <color rgb="FF000000"/>
      <name val="Calibri"/>
      <family val="2"/>
    </font>
    <font>
      <sz val="12"/>
      <color rgb="FF000000"/>
      <name val="Calibri"/>
      <family val="2"/>
    </font>
    <font>
      <sz val="12"/>
      <color theme="0"/>
      <name val="Calibri"/>
      <family val="2"/>
    </font>
    <font>
      <b/>
      <sz val="12"/>
      <color theme="0"/>
      <name val="Calibri"/>
      <family val="2"/>
    </font>
    <font>
      <b/>
      <sz val="7"/>
      <color rgb="FFFFFFFF"/>
      <name val="Calibri"/>
      <family val="2"/>
    </font>
    <font>
      <sz val="9"/>
      <color theme="1"/>
      <name val="Calibri"/>
      <family val="2"/>
      <scheme val="minor"/>
    </font>
    <font>
      <b/>
      <sz val="16"/>
      <name val="Calibri"/>
      <family val="2"/>
    </font>
    <font>
      <sz val="10"/>
      <name val="Arial"/>
      <family val="2"/>
    </font>
    <font>
      <sz val="12"/>
      <name val="Calibri"/>
      <family val="2"/>
    </font>
    <font>
      <sz val="11"/>
      <color rgb="FFFF0000"/>
      <name val="Calibri"/>
      <family val="2"/>
      <scheme val="minor"/>
    </font>
    <font>
      <b/>
      <sz val="20"/>
      <color rgb="FFFF0000"/>
      <name val="Calibri"/>
      <family val="2"/>
      <scheme val="minor"/>
    </font>
    <font>
      <b/>
      <sz val="16"/>
      <color theme="1"/>
      <name val="Calibri"/>
      <family val="2"/>
      <scheme val="minor"/>
    </font>
    <font>
      <b/>
      <sz val="11"/>
      <color theme="0"/>
      <name val="Calibri"/>
      <family val="2"/>
      <scheme val="minor"/>
    </font>
    <font>
      <sz val="11"/>
      <name val="Calibri"/>
      <family val="2"/>
      <scheme val="minor"/>
    </font>
    <font>
      <b/>
      <sz val="11"/>
      <color indexed="8"/>
      <name val="Calibri"/>
      <family val="2"/>
      <scheme val="minor"/>
    </font>
    <font>
      <b/>
      <sz val="11"/>
      <name val="Calibri"/>
      <family val="2"/>
      <scheme val="minor"/>
    </font>
    <font>
      <sz val="12"/>
      <color rgb="FFFF0000"/>
      <name val="Calibri"/>
      <family val="2"/>
    </font>
    <font>
      <b/>
      <sz val="12"/>
      <color rgb="FFFF0000"/>
      <name val="Calibri"/>
      <family val="2"/>
    </font>
    <font>
      <b/>
      <sz val="14"/>
      <color rgb="FFFF0000"/>
      <name val="Calibri"/>
      <family val="2"/>
    </font>
    <font>
      <sz val="12"/>
      <color theme="1"/>
      <name val="+mj-lt"/>
    </font>
    <font>
      <sz val="11"/>
      <color theme="5"/>
      <name val="Calibri"/>
      <family val="2"/>
      <scheme val="minor"/>
    </font>
    <font>
      <b/>
      <sz val="11"/>
      <color theme="5"/>
      <name val="Calibri"/>
      <family val="2"/>
      <scheme val="minor"/>
    </font>
    <font>
      <b/>
      <sz val="9"/>
      <color indexed="81"/>
      <name val="Tahoma"/>
      <charset val="1"/>
    </font>
    <font>
      <b/>
      <sz val="11"/>
      <color rgb="FFFF0000"/>
      <name val="Calibri"/>
      <family val="2"/>
      <scheme val="minor"/>
    </font>
  </fonts>
  <fills count="13">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rgb="FF92D050"/>
        <bgColor indexed="64"/>
      </patternFill>
    </fill>
    <fill>
      <patternFill patternType="solid">
        <fgColor rgb="FF5B9BD5"/>
        <bgColor indexed="64"/>
      </patternFill>
    </fill>
    <fill>
      <patternFill patternType="solid">
        <fgColor rgb="FFD2DEEF"/>
        <bgColor indexed="64"/>
      </patternFill>
    </fill>
    <fill>
      <patternFill patternType="solid">
        <fgColor rgb="FFEAEFF7"/>
        <bgColor indexed="64"/>
      </patternFill>
    </fill>
    <fill>
      <patternFill patternType="solid">
        <fgColor rgb="FF000000"/>
        <bgColor indexed="64"/>
      </patternFill>
    </fill>
    <fill>
      <patternFill patternType="solid">
        <fgColor rgb="FFCBCBCB"/>
        <bgColor indexed="64"/>
      </patternFill>
    </fill>
    <fill>
      <patternFill patternType="solid">
        <fgColor rgb="FFE7E7E7"/>
        <bgColor indexed="64"/>
      </patternFill>
    </fill>
    <fill>
      <patternFill patternType="solid">
        <fgColor theme="1"/>
        <bgColor indexed="64"/>
      </patternFill>
    </fill>
    <fill>
      <patternFill patternType="solid">
        <fgColor theme="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indexed="64"/>
      </left>
      <right style="medium">
        <color rgb="FFFFFFFF"/>
      </right>
      <top style="medium">
        <color indexed="64"/>
      </top>
      <bottom style="medium">
        <color rgb="FFFFFFFF"/>
      </bottom>
      <diagonal/>
    </border>
    <border>
      <left style="medium">
        <color rgb="FFFFFFFF"/>
      </left>
      <right style="medium">
        <color rgb="FFFFFFFF"/>
      </right>
      <top style="medium">
        <color indexed="64"/>
      </top>
      <bottom style="medium">
        <color rgb="FFFFFFFF"/>
      </bottom>
      <diagonal/>
    </border>
    <border>
      <left style="medium">
        <color rgb="FFFFFFFF"/>
      </left>
      <right style="medium">
        <color indexed="64"/>
      </right>
      <top style="medium">
        <color indexed="64"/>
      </top>
      <bottom style="medium">
        <color rgb="FFFFFFFF"/>
      </bottom>
      <diagonal/>
    </border>
    <border>
      <left style="medium">
        <color indexed="64"/>
      </left>
      <right style="medium">
        <color rgb="FFFFFFFF"/>
      </right>
      <top style="medium">
        <color rgb="FFFFFFFF"/>
      </top>
      <bottom style="medium">
        <color rgb="FFFFFFFF"/>
      </bottom>
      <diagonal/>
    </border>
    <border>
      <left style="medium">
        <color rgb="FFFFFFFF"/>
      </left>
      <right style="medium">
        <color indexed="64"/>
      </right>
      <top style="thick">
        <color rgb="FFFFFFFF"/>
      </top>
      <bottom style="medium">
        <color rgb="FFFFFFFF"/>
      </bottom>
      <diagonal/>
    </border>
    <border>
      <left style="medium">
        <color indexed="64"/>
      </left>
      <right/>
      <top/>
      <bottom style="medium">
        <color indexed="64"/>
      </bottom>
      <diagonal/>
    </border>
    <border>
      <left style="medium">
        <color rgb="FFFFFFFF"/>
      </left>
      <right style="medium">
        <color rgb="FFFFFFFF"/>
      </right>
      <top/>
      <bottom style="medium">
        <color indexed="64"/>
      </bottom>
      <diagonal/>
    </border>
    <border>
      <left style="medium">
        <color rgb="FFFFFFFF"/>
      </left>
      <right style="medium">
        <color rgb="FFFFFFFF"/>
      </right>
      <top style="thick">
        <color rgb="FFFFFFFF"/>
      </top>
      <bottom style="medium">
        <color indexed="64"/>
      </bottom>
      <diagonal/>
    </border>
    <border>
      <left style="medium">
        <color rgb="FFFFFFFF"/>
      </left>
      <right style="medium">
        <color indexed="64"/>
      </right>
      <top style="thick">
        <color rgb="FFFFFFFF"/>
      </top>
      <bottom style="medium">
        <color indexed="64"/>
      </bottom>
      <diagonal/>
    </border>
    <border>
      <left style="medium">
        <color indexed="64"/>
      </left>
      <right style="medium">
        <color rgb="FFFFFFFF"/>
      </right>
      <top style="medium">
        <color indexed="64"/>
      </top>
      <bottom/>
      <diagonal/>
    </border>
    <border>
      <left style="medium">
        <color rgb="FFFFFFFF"/>
      </left>
      <right style="medium">
        <color rgb="FFFFFFFF"/>
      </right>
      <top style="medium">
        <color indexed="64"/>
      </top>
      <bottom/>
      <diagonal/>
    </border>
    <border>
      <left style="medium">
        <color rgb="FFFFFFFF"/>
      </left>
      <right style="medium">
        <color indexed="64"/>
      </right>
      <top style="medium">
        <color indexed="64"/>
      </top>
      <bottom/>
      <diagonal/>
    </border>
    <border>
      <left style="medium">
        <color indexed="64"/>
      </left>
      <right style="medium">
        <color rgb="FFFFFFFF"/>
      </right>
      <top/>
      <bottom style="medium">
        <color indexed="64"/>
      </bottom>
      <diagonal/>
    </border>
    <border>
      <left style="medium">
        <color rgb="FFFFFFFF"/>
      </left>
      <right style="medium">
        <color indexed="64"/>
      </right>
      <top/>
      <bottom style="medium">
        <color indexed="64"/>
      </bottom>
      <diagonal/>
    </border>
    <border>
      <left style="medium">
        <color rgb="FFFFFFFF"/>
      </left>
      <right/>
      <top/>
      <bottom/>
      <diagonal/>
    </border>
    <border>
      <left style="medium">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rgb="FFFFFFFF"/>
      </left>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alignment vertical="top"/>
      <protection locked="0"/>
    </xf>
    <xf numFmtId="0" fontId="18" fillId="0" borderId="0"/>
  </cellStyleXfs>
  <cellXfs count="277">
    <xf numFmtId="0" fontId="0" fillId="0" borderId="0" xfId="0"/>
    <xf numFmtId="0" fontId="2" fillId="0" borderId="0" xfId="0" applyFont="1"/>
    <xf numFmtId="0" fontId="12" fillId="10" borderId="19" xfId="0" applyFont="1" applyFill="1" applyBorder="1" applyAlignment="1">
      <alignment horizontal="left" vertical="center" wrapText="1" indent="1" readingOrder="1"/>
    </xf>
    <xf numFmtId="0" fontId="12" fillId="9" borderId="19" xfId="0" applyFont="1" applyFill="1" applyBorder="1" applyAlignment="1">
      <alignment horizontal="left" vertical="center" wrapText="1" indent="1" readingOrder="1"/>
    </xf>
    <xf numFmtId="0" fontId="2" fillId="0" borderId="1" xfId="0" applyFont="1" applyBorder="1" applyAlignment="1">
      <alignment horizontal="center"/>
    </xf>
    <xf numFmtId="0" fontId="2" fillId="0" borderId="1" xfId="0" applyFont="1" applyBorder="1" applyAlignment="1">
      <alignment horizontal="right"/>
    </xf>
    <xf numFmtId="0" fontId="2" fillId="0" borderId="11" xfId="0" applyFont="1" applyBorder="1" applyAlignment="1">
      <alignment horizontal="right"/>
    </xf>
    <xf numFmtId="0" fontId="2" fillId="0" borderId="11" xfId="0" applyFont="1" applyBorder="1" applyAlignment="1">
      <alignment horizontal="center"/>
    </xf>
    <xf numFmtId="0" fontId="11" fillId="9" borderId="20" xfId="0" applyFont="1" applyFill="1" applyBorder="1" applyAlignment="1">
      <alignment horizontal="left" vertical="center" wrapText="1" indent="1" readingOrder="1"/>
    </xf>
    <xf numFmtId="0" fontId="12" fillId="9" borderId="21" xfId="0" applyFont="1" applyFill="1" applyBorder="1" applyAlignment="1">
      <alignment horizontal="left" vertical="center" wrapText="1" indent="1" readingOrder="1"/>
    </xf>
    <xf numFmtId="0" fontId="11" fillId="10" borderId="23" xfId="0" applyFont="1" applyFill="1" applyBorder="1" applyAlignment="1">
      <alignment horizontal="left" vertical="center" wrapText="1" indent="1" readingOrder="1"/>
    </xf>
    <xf numFmtId="0" fontId="11" fillId="9" borderId="23" xfId="0" applyFont="1" applyFill="1" applyBorder="1" applyAlignment="1">
      <alignment horizontal="left" vertical="center" wrapText="1" indent="1" readingOrder="1"/>
    </xf>
    <xf numFmtId="0" fontId="0" fillId="0" borderId="25" xfId="0" applyBorder="1"/>
    <xf numFmtId="0" fontId="13" fillId="11" borderId="26" xfId="0" applyFont="1" applyFill="1" applyBorder="1" applyAlignment="1">
      <alignment horizontal="right" vertical="center" wrapText="1" readingOrder="1"/>
    </xf>
    <xf numFmtId="0" fontId="14" fillId="11" borderId="27" xfId="0" applyFont="1" applyFill="1" applyBorder="1" applyAlignment="1">
      <alignment horizontal="center" vertical="center" wrapText="1" readingOrder="1"/>
    </xf>
    <xf numFmtId="0" fontId="14" fillId="11" borderId="28" xfId="0" applyFont="1" applyFill="1" applyBorder="1" applyAlignment="1">
      <alignment horizontal="center" vertical="center" wrapText="1" readingOrder="1"/>
    </xf>
    <xf numFmtId="0" fontId="10" fillId="8" borderId="31" xfId="0" applyFont="1" applyFill="1" applyBorder="1" applyAlignment="1">
      <alignment horizontal="center" vertical="center" wrapText="1" readingOrder="1"/>
    </xf>
    <xf numFmtId="0" fontId="15" fillId="8" borderId="26" xfId="0" applyFont="1" applyFill="1" applyBorder="1" applyAlignment="1">
      <alignment horizontal="center" vertical="center" wrapText="1" readingOrder="1"/>
    </xf>
    <xf numFmtId="0" fontId="15" fillId="8" borderId="33" xfId="0" applyFont="1" applyFill="1" applyBorder="1" applyAlignment="1">
      <alignment horizontal="center" vertical="center" wrapText="1" readingOrder="1"/>
    </xf>
    <xf numFmtId="0" fontId="16" fillId="0" borderId="0" xfId="0" applyFont="1" applyAlignment="1">
      <alignment horizontal="center" vertical="center" wrapText="1"/>
    </xf>
    <xf numFmtId="0" fontId="2" fillId="0" borderId="1" xfId="0" applyFont="1" applyBorder="1" applyAlignment="1" applyProtection="1">
      <alignment horizontal="right"/>
    </xf>
    <xf numFmtId="0" fontId="9" fillId="5" borderId="1" xfId="0" applyFont="1" applyFill="1" applyBorder="1" applyAlignment="1" applyProtection="1">
      <alignment horizontal="center" vertical="center" wrapText="1" readingOrder="1"/>
    </xf>
    <xf numFmtId="0" fontId="9" fillId="5" borderId="30" xfId="0" applyFont="1" applyFill="1" applyBorder="1" applyAlignment="1" applyProtection="1">
      <alignment horizontal="center" vertical="center" wrapText="1" readingOrder="1"/>
    </xf>
    <xf numFmtId="0" fontId="0" fillId="0" borderId="5" xfId="0" applyBorder="1" applyAlignment="1">
      <alignment horizontal="left" vertical="top" wrapText="1"/>
    </xf>
    <xf numFmtId="0" fontId="0" fillId="0" borderId="36" xfId="0" applyBorder="1" applyAlignment="1">
      <alignment horizontal="left" vertical="top" wrapText="1"/>
    </xf>
    <xf numFmtId="0" fontId="9" fillId="5" borderId="37" xfId="0" applyFont="1" applyFill="1" applyBorder="1" applyAlignment="1" applyProtection="1">
      <alignment horizontal="center" vertical="center" wrapText="1" readingOrder="1"/>
    </xf>
    <xf numFmtId="0" fontId="2" fillId="0" borderId="35" xfId="0" applyFont="1" applyBorder="1" applyAlignment="1">
      <alignment horizontal="center" vertical="center" wrapText="1"/>
    </xf>
    <xf numFmtId="0" fontId="2" fillId="0" borderId="40" xfId="0" applyFont="1" applyBorder="1" applyAlignment="1">
      <alignment horizontal="center"/>
    </xf>
    <xf numFmtId="0" fontId="17" fillId="12" borderId="1" xfId="0" applyFont="1" applyFill="1" applyBorder="1" applyAlignment="1" applyProtection="1">
      <alignment horizontal="center" vertical="center" wrapText="1" readingOrder="1"/>
    </xf>
    <xf numFmtId="0" fontId="0" fillId="0" borderId="0" xfId="0" applyProtection="1"/>
    <xf numFmtId="0" fontId="2" fillId="0" borderId="35" xfId="0" applyFont="1" applyBorder="1" applyAlignment="1" applyProtection="1">
      <alignment horizontal="center" vertical="center" wrapText="1"/>
    </xf>
    <xf numFmtId="0" fontId="2" fillId="0" borderId="40" xfId="0" applyFont="1" applyBorder="1" applyAlignment="1" applyProtection="1">
      <alignment horizontal="center"/>
    </xf>
    <xf numFmtId="0" fontId="0" fillId="0" borderId="5" xfId="0" applyBorder="1" applyAlignment="1" applyProtection="1">
      <alignment horizontal="left" vertical="top" wrapText="1"/>
    </xf>
    <xf numFmtId="0" fontId="0" fillId="0" borderId="36" xfId="0" applyBorder="1" applyAlignment="1" applyProtection="1">
      <alignment horizontal="left" vertical="top" wrapText="1"/>
    </xf>
    <xf numFmtId="0" fontId="20" fillId="0" borderId="5" xfId="0" applyFont="1" applyBorder="1" applyAlignment="1">
      <alignment horizontal="left" vertical="top" wrapText="1"/>
    </xf>
    <xf numFmtId="0" fontId="5" fillId="0" borderId="13" xfId="0" applyFont="1" applyFill="1" applyBorder="1" applyAlignment="1" applyProtection="1">
      <alignment horizontal="center" vertical="center" wrapText="1"/>
    </xf>
    <xf numFmtId="0" fontId="5" fillId="0" borderId="15" xfId="0" applyFont="1" applyFill="1" applyBorder="1" applyAlignment="1" applyProtection="1">
      <alignment horizontal="center" vertical="center" wrapText="1"/>
    </xf>
    <xf numFmtId="0" fontId="0" fillId="0" borderId="0" xfId="0" applyAlignment="1">
      <alignment wrapText="1"/>
    </xf>
    <xf numFmtId="0" fontId="2" fillId="0" borderId="53" xfId="0" applyFont="1" applyBorder="1" applyAlignment="1" applyProtection="1">
      <alignment horizontal="center"/>
    </xf>
    <xf numFmtId="9" fontId="21" fillId="0" borderId="56" xfId="0" applyNumberFormat="1" applyFont="1" applyBorder="1" applyAlignment="1">
      <alignment horizontal="center"/>
    </xf>
    <xf numFmtId="0" fontId="0" fillId="0" borderId="36" xfId="0" applyFont="1" applyBorder="1" applyAlignment="1">
      <alignment horizontal="justify" vertical="center" wrapText="1"/>
    </xf>
    <xf numFmtId="10" fontId="24" fillId="0" borderId="6" xfId="0" applyNumberFormat="1" applyFont="1" applyFill="1" applyBorder="1" applyAlignment="1">
      <alignment horizontal="center" vertical="center" wrapText="1"/>
    </xf>
    <xf numFmtId="10" fontId="24" fillId="0" borderId="6" xfId="0" applyNumberFormat="1" applyFont="1" applyBorder="1" applyAlignment="1">
      <alignment horizontal="center" vertical="center" wrapText="1"/>
    </xf>
    <xf numFmtId="0" fontId="0" fillId="0" borderId="58"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4" xfId="0" applyFont="1" applyFill="1" applyBorder="1" applyAlignment="1">
      <alignment horizontal="center" vertical="center" wrapText="1"/>
    </xf>
    <xf numFmtId="9" fontId="2" fillId="0" borderId="17" xfId="0" applyNumberFormat="1" applyFont="1" applyBorder="1" applyAlignment="1">
      <alignment horizontal="center" vertical="center" wrapText="1"/>
    </xf>
    <xf numFmtId="0" fontId="0" fillId="0" borderId="39"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45" xfId="0" applyFont="1" applyBorder="1" applyAlignment="1">
      <alignment horizontal="justify" vertical="center" wrapText="1"/>
    </xf>
    <xf numFmtId="0" fontId="2" fillId="0" borderId="46" xfId="0" applyFont="1" applyBorder="1" applyAlignment="1">
      <alignment horizontal="center" vertical="center" wrapText="1"/>
    </xf>
    <xf numFmtId="9" fontId="2" fillId="0" borderId="46" xfId="0" applyNumberFormat="1" applyFont="1" applyBorder="1" applyAlignment="1">
      <alignment horizontal="center" vertical="center" wrapText="1"/>
    </xf>
    <xf numFmtId="9" fontId="2" fillId="0" borderId="57" xfId="0" applyNumberFormat="1" applyFont="1" applyBorder="1" applyAlignment="1">
      <alignment horizontal="center" vertical="center" wrapText="1"/>
    </xf>
    <xf numFmtId="9" fontId="26" fillId="0" borderId="6" xfId="0" applyNumberFormat="1" applyFont="1" applyBorder="1" applyAlignment="1">
      <alignment horizontal="center" vertical="center" wrapText="1"/>
    </xf>
    <xf numFmtId="0" fontId="24" fillId="0" borderId="37" xfId="0" applyFont="1" applyFill="1" applyBorder="1" applyAlignment="1">
      <alignment horizontal="center" vertical="center" wrapText="1"/>
    </xf>
    <xf numFmtId="9" fontId="26" fillId="0" borderId="57" xfId="0" applyNumberFormat="1" applyFont="1" applyFill="1"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0" fillId="0" borderId="15" xfId="0" applyFont="1" applyBorder="1" applyAlignment="1">
      <alignment horizontal="justify"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0" fillId="0" borderId="2" xfId="0" applyFont="1" applyBorder="1" applyAlignment="1">
      <alignment horizontal="center" vertical="center" wrapText="1"/>
    </xf>
    <xf numFmtId="0" fontId="0" fillId="0" borderId="5"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58"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11" xfId="0" applyFont="1" applyBorder="1" applyAlignment="1">
      <alignment horizontal="center" vertical="center" wrapText="1"/>
    </xf>
    <xf numFmtId="0" fontId="10" fillId="8" borderId="30" xfId="0" applyFont="1" applyFill="1" applyBorder="1" applyAlignment="1">
      <alignment horizontal="center" vertical="center" wrapText="1" readingOrder="1"/>
    </xf>
    <xf numFmtId="0" fontId="17" fillId="12" borderId="0" xfId="0" applyFont="1" applyFill="1" applyBorder="1" applyAlignment="1" applyProtection="1">
      <alignment horizontal="center" vertical="center" wrapText="1" readingOrder="1"/>
    </xf>
    <xf numFmtId="0" fontId="0" fillId="0" borderId="8" xfId="0" applyBorder="1" applyAlignment="1">
      <alignment horizontal="center"/>
    </xf>
    <xf numFmtId="0" fontId="0" fillId="0" borderId="8" xfId="0" applyBorder="1" applyAlignment="1" applyProtection="1">
      <alignment horizontal="center"/>
    </xf>
    <xf numFmtId="0" fontId="11" fillId="9" borderId="21" xfId="0" applyFont="1" applyFill="1" applyBorder="1" applyAlignment="1" applyProtection="1">
      <alignment horizontal="center" vertical="center" wrapText="1" readingOrder="1"/>
      <protection locked="0"/>
    </xf>
    <xf numFmtId="0" fontId="11" fillId="9" borderId="22" xfId="0" applyFont="1" applyFill="1" applyBorder="1" applyAlignment="1" applyProtection="1">
      <alignment horizontal="center" vertical="center" wrapText="1" readingOrder="1"/>
      <protection locked="0"/>
    </xf>
    <xf numFmtId="0" fontId="11" fillId="9" borderId="18" xfId="0" applyFont="1" applyFill="1" applyBorder="1" applyAlignment="1" applyProtection="1">
      <alignment horizontal="center" vertical="center" wrapText="1" readingOrder="1"/>
      <protection locked="0"/>
    </xf>
    <xf numFmtId="0" fontId="11" fillId="9" borderId="24" xfId="0" applyFont="1" applyFill="1" applyBorder="1" applyAlignment="1" applyProtection="1">
      <alignment horizontal="center" vertical="center" wrapText="1" readingOrder="1"/>
      <protection locked="0"/>
    </xf>
    <xf numFmtId="0" fontId="12" fillId="7" borderId="30" xfId="0" applyFont="1" applyFill="1" applyBorder="1" applyAlignment="1" applyProtection="1">
      <alignment horizontal="center" vertical="center" wrapText="1" readingOrder="1"/>
    </xf>
    <xf numFmtId="0" fontId="12" fillId="6" borderId="30" xfId="0" applyFont="1" applyFill="1" applyBorder="1" applyAlignment="1" applyProtection="1">
      <alignment horizontal="center" vertical="center" wrapText="1" readingOrder="1"/>
    </xf>
    <xf numFmtId="0" fontId="12" fillId="7" borderId="38" xfId="0" applyFont="1" applyFill="1" applyBorder="1" applyAlignment="1" applyProtection="1">
      <alignment horizontal="center" vertical="center" wrapText="1" readingOrder="1"/>
    </xf>
    <xf numFmtId="0" fontId="11" fillId="6" borderId="7" xfId="0" applyFont="1" applyFill="1" applyBorder="1" applyAlignment="1" applyProtection="1">
      <alignment horizontal="center" vertical="center" wrapText="1" readingOrder="1"/>
    </xf>
    <xf numFmtId="0" fontId="12" fillId="7" borderId="5" xfId="0" applyFont="1" applyFill="1" applyBorder="1" applyAlignment="1" applyProtection="1">
      <alignment horizontal="left" vertical="top" wrapText="1" readingOrder="1"/>
    </xf>
    <xf numFmtId="0" fontId="12" fillId="7" borderId="1" xfId="0" applyFont="1" applyFill="1" applyBorder="1" applyAlignment="1" applyProtection="1">
      <alignment horizontal="center" vertical="center" wrapText="1" readingOrder="1"/>
    </xf>
    <xf numFmtId="0" fontId="12" fillId="6" borderId="1" xfId="0" applyFont="1" applyFill="1" applyBorder="1" applyAlignment="1" applyProtection="1">
      <alignment horizontal="center" vertical="center" wrapText="1" readingOrder="1"/>
    </xf>
    <xf numFmtId="0" fontId="12" fillId="7" borderId="9" xfId="0" applyFont="1" applyFill="1" applyBorder="1" applyAlignment="1" applyProtection="1">
      <alignment horizontal="center" vertical="center" wrapText="1" readingOrder="1"/>
    </xf>
    <xf numFmtId="0" fontId="12" fillId="7" borderId="37" xfId="0" applyFont="1" applyFill="1" applyBorder="1" applyAlignment="1" applyProtection="1">
      <alignment horizontal="center" vertical="center" wrapText="1" readingOrder="1"/>
    </xf>
    <xf numFmtId="0" fontId="12" fillId="6" borderId="37" xfId="0" applyFont="1" applyFill="1" applyBorder="1" applyAlignment="1" applyProtection="1">
      <alignment horizontal="center" vertical="center" wrapText="1" readingOrder="1"/>
    </xf>
    <xf numFmtId="0" fontId="12" fillId="7" borderId="39" xfId="0" applyFont="1" applyFill="1" applyBorder="1" applyAlignment="1" applyProtection="1">
      <alignment horizontal="center" vertical="center" wrapText="1" readingOrder="1"/>
    </xf>
    <xf numFmtId="0" fontId="12" fillId="7" borderId="1" xfId="0" applyFont="1" applyFill="1" applyBorder="1" applyAlignment="1" applyProtection="1">
      <alignment horizontal="center" vertical="center" wrapText="1" readingOrder="1"/>
      <protection locked="0"/>
    </xf>
    <xf numFmtId="0" fontId="12" fillId="6" borderId="1" xfId="0" applyFont="1" applyFill="1" applyBorder="1" applyAlignment="1" applyProtection="1">
      <alignment horizontal="center" vertical="center" wrapText="1" readingOrder="1"/>
      <protection locked="0"/>
    </xf>
    <xf numFmtId="0" fontId="12" fillId="7" borderId="9" xfId="0" applyFont="1" applyFill="1" applyBorder="1" applyAlignment="1" applyProtection="1">
      <alignment horizontal="center" vertical="center" wrapText="1" readingOrder="1"/>
      <protection locked="0"/>
    </xf>
    <xf numFmtId="0" fontId="27" fillId="7" borderId="1" xfId="0" applyFont="1" applyFill="1" applyBorder="1" applyAlignment="1" applyProtection="1">
      <alignment horizontal="center" vertical="center" wrapText="1" readingOrder="1"/>
    </xf>
    <xf numFmtId="0" fontId="27" fillId="6" borderId="1" xfId="0" applyFont="1" applyFill="1" applyBorder="1" applyAlignment="1" applyProtection="1">
      <alignment horizontal="center" vertical="center" wrapText="1" readingOrder="1"/>
    </xf>
    <xf numFmtId="0" fontId="28" fillId="9" borderId="18" xfId="0" applyFont="1" applyFill="1" applyBorder="1" applyAlignment="1" applyProtection="1">
      <alignment horizontal="center" vertical="center" wrapText="1" readingOrder="1"/>
      <protection locked="0"/>
    </xf>
    <xf numFmtId="0" fontId="27" fillId="7" borderId="5" xfId="0" applyFont="1" applyFill="1" applyBorder="1" applyAlignment="1" applyProtection="1">
      <alignment horizontal="left" vertical="top" wrapText="1" readingOrder="1"/>
    </xf>
    <xf numFmtId="0" fontId="29" fillId="5" borderId="1" xfId="0" applyFont="1" applyFill="1" applyBorder="1" applyAlignment="1" applyProtection="1">
      <alignment horizontal="center" vertical="center" wrapText="1" readingOrder="1"/>
    </xf>
    <xf numFmtId="0" fontId="20" fillId="0" borderId="8" xfId="0" applyFont="1" applyBorder="1" applyAlignment="1">
      <alignment horizontal="center"/>
    </xf>
    <xf numFmtId="0" fontId="20" fillId="0" borderId="0" xfId="0" applyFont="1"/>
    <xf numFmtId="0" fontId="27" fillId="7" borderId="1" xfId="0" applyFont="1" applyFill="1" applyBorder="1" applyAlignment="1" applyProtection="1">
      <alignment horizontal="center" vertical="center" wrapText="1" readingOrder="1"/>
      <protection locked="0"/>
    </xf>
    <xf numFmtId="0" fontId="27" fillId="6" borderId="1" xfId="0" applyFont="1" applyFill="1" applyBorder="1" applyAlignment="1" applyProtection="1">
      <alignment horizontal="center" vertical="center" wrapText="1" readingOrder="1"/>
      <protection locked="0"/>
    </xf>
    <xf numFmtId="0" fontId="27" fillId="7" borderId="9" xfId="0" applyFont="1" applyFill="1" applyBorder="1" applyAlignment="1" applyProtection="1">
      <alignment horizontal="center" vertical="center" wrapText="1" readingOrder="1"/>
      <protection locked="0"/>
    </xf>
    <xf numFmtId="0" fontId="28" fillId="9" borderId="24" xfId="0" applyFont="1" applyFill="1" applyBorder="1" applyAlignment="1" applyProtection="1">
      <alignment horizontal="center" vertical="center" wrapText="1" readingOrder="1"/>
      <protection locked="0"/>
    </xf>
    <xf numFmtId="0" fontId="27" fillId="7" borderId="9" xfId="0" applyFont="1" applyFill="1" applyBorder="1" applyAlignment="1" applyProtection="1">
      <alignment horizontal="center" vertical="center" wrapText="1" readingOrder="1"/>
    </xf>
    <xf numFmtId="0" fontId="2" fillId="0" borderId="57" xfId="0" applyFont="1"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0" fillId="0" borderId="15" xfId="0" applyFont="1" applyBorder="1" applyAlignment="1">
      <alignment horizontal="justify"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2" fillId="0" borderId="4"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3"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11" xfId="0" applyFont="1" applyBorder="1" applyAlignment="1">
      <alignment horizontal="center" vertical="center" wrapText="1"/>
    </xf>
    <xf numFmtId="2" fontId="26" fillId="0" borderId="48" xfId="1" applyNumberFormat="1" applyFont="1" applyFill="1" applyBorder="1" applyAlignment="1" applyProtection="1">
      <alignment vertical="center" wrapText="1"/>
    </xf>
    <xf numFmtId="2" fontId="26" fillId="0" borderId="16" xfId="1" applyNumberFormat="1" applyFont="1" applyFill="1" applyBorder="1" applyAlignment="1" applyProtection="1">
      <alignment vertical="center" wrapText="1"/>
    </xf>
    <xf numFmtId="2" fontId="26" fillId="0" borderId="65" xfId="1" applyNumberFormat="1" applyFont="1" applyFill="1" applyBorder="1" applyAlignment="1" applyProtection="1">
      <alignment vertical="center" wrapText="1"/>
    </xf>
    <xf numFmtId="0" fontId="30" fillId="0" borderId="0" xfId="0" applyFont="1" applyAlignment="1">
      <alignment horizontal="left" vertical="center" wrapText="1" indent="4" readingOrder="1"/>
    </xf>
    <xf numFmtId="9" fontId="2" fillId="0" borderId="4" xfId="1" applyFont="1" applyBorder="1" applyAlignment="1">
      <alignment horizontal="center" vertical="center" wrapText="1"/>
    </xf>
    <xf numFmtId="9" fontId="2" fillId="0" borderId="6" xfId="1" applyFont="1" applyBorder="1" applyAlignment="1">
      <alignment horizontal="center" vertical="center" wrapText="1"/>
    </xf>
    <xf numFmtId="9" fontId="2" fillId="0" borderId="17" xfId="1" applyFont="1" applyBorder="1" applyAlignment="1">
      <alignment horizontal="center" vertical="center" wrapText="1"/>
    </xf>
    <xf numFmtId="9" fontId="2" fillId="0" borderId="57" xfId="1" applyFont="1" applyBorder="1" applyAlignment="1">
      <alignment horizontal="center" vertical="center" wrapText="1"/>
    </xf>
    <xf numFmtId="9" fontId="2" fillId="0" borderId="46" xfId="1" applyFont="1" applyBorder="1" applyAlignment="1">
      <alignment horizontal="center" vertical="center" wrapText="1"/>
    </xf>
    <xf numFmtId="9" fontId="2" fillId="0" borderId="4" xfId="0" applyNumberFormat="1" applyFont="1" applyBorder="1" applyAlignment="1">
      <alignment horizontal="center" vertical="center" wrapText="1"/>
    </xf>
    <xf numFmtId="9" fontId="2" fillId="0" borderId="6" xfId="0" applyNumberFormat="1" applyFont="1" applyBorder="1" applyAlignment="1">
      <alignment horizontal="center" vertical="center" wrapText="1"/>
    </xf>
    <xf numFmtId="9" fontId="2" fillId="0" borderId="6" xfId="0" applyNumberFormat="1" applyFont="1" applyFill="1" applyBorder="1" applyAlignment="1">
      <alignment horizontal="center" vertical="center" wrapText="1"/>
    </xf>
    <xf numFmtId="9" fontId="2" fillId="0" borderId="4"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0" fillId="0" borderId="5" xfId="0" applyFont="1" applyBorder="1" applyAlignment="1">
      <alignment horizontal="justify" vertical="center" wrapText="1"/>
    </xf>
    <xf numFmtId="0" fontId="0" fillId="0" borderId="15" xfId="0" applyFont="1" applyBorder="1" applyAlignment="1">
      <alignment horizontal="justify" vertical="center" wrapText="1"/>
    </xf>
    <xf numFmtId="0" fontId="0" fillId="0" borderId="1" xfId="0" applyFont="1" applyBorder="1" applyAlignment="1">
      <alignment horizontal="center"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51"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57" xfId="0" applyFont="1" applyBorder="1" applyAlignment="1">
      <alignment horizontal="center" vertical="center" wrapText="1"/>
    </xf>
    <xf numFmtId="0" fontId="0" fillId="0" borderId="2" xfId="0" applyBorder="1" applyAlignment="1">
      <alignment horizontal="center" vertical="center" wrapText="1"/>
    </xf>
    <xf numFmtId="0" fontId="0" fillId="0" borderId="5" xfId="0" applyBorder="1" applyAlignment="1">
      <alignment horizontal="center" vertical="center" wrapText="1"/>
    </xf>
    <xf numFmtId="0" fontId="0" fillId="0" borderId="36"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0" borderId="37"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57" xfId="0" applyBorder="1" applyAlignment="1">
      <alignment horizontal="center" vertical="center" wrapText="1"/>
    </xf>
    <xf numFmtId="0" fontId="0" fillId="0" borderId="2" xfId="0" applyFont="1" applyBorder="1" applyAlignment="1">
      <alignment horizontal="justify" vertical="center" wrapText="1"/>
    </xf>
    <xf numFmtId="0" fontId="0"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center" vertical="center" wrapText="1"/>
    </xf>
    <xf numFmtId="0" fontId="0" fillId="0" borderId="17" xfId="0" applyBorder="1" applyAlignment="1">
      <alignment horizontal="center" vertical="center" wrapText="1"/>
    </xf>
    <xf numFmtId="0" fontId="23" fillId="11" borderId="3" xfId="0" applyFont="1" applyFill="1" applyBorder="1" applyAlignment="1">
      <alignment horizontal="center" vertical="center" wrapText="1"/>
    </xf>
    <xf numFmtId="0" fontId="23" fillId="11" borderId="1" xfId="0" applyFont="1" applyFill="1" applyBorder="1" applyAlignment="1">
      <alignment horizontal="center" vertical="center" wrapText="1"/>
    </xf>
    <xf numFmtId="0" fontId="23" fillId="11" borderId="13" xfId="0" applyFont="1" applyFill="1" applyBorder="1" applyAlignment="1">
      <alignment horizontal="center" vertical="center" wrapText="1"/>
    </xf>
    <xf numFmtId="0" fontId="25" fillId="4" borderId="3" xfId="2" applyFont="1" applyFill="1" applyBorder="1" applyAlignment="1" applyProtection="1">
      <alignment horizontal="center" vertical="center" wrapText="1"/>
    </xf>
    <xf numFmtId="0" fontId="25" fillId="4" borderId="1" xfId="2" applyFont="1" applyFill="1" applyBorder="1" applyAlignment="1" applyProtection="1">
      <alignment horizontal="center" vertical="center" wrapText="1"/>
    </xf>
    <xf numFmtId="0" fontId="25" fillId="4" borderId="13" xfId="2" applyFont="1" applyFill="1" applyBorder="1" applyAlignment="1" applyProtection="1">
      <alignment horizontal="center" vertical="center" wrapText="1"/>
    </xf>
    <xf numFmtId="0" fontId="0" fillId="0" borderId="9"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9" fontId="2" fillId="0" borderId="4" xfId="1" applyFont="1" applyBorder="1" applyAlignment="1">
      <alignment horizontal="center" vertical="center" wrapText="1"/>
    </xf>
    <xf numFmtId="9" fontId="2" fillId="0" borderId="6" xfId="1" applyFont="1" applyBorder="1" applyAlignment="1">
      <alignment horizontal="center" vertical="center" wrapText="1"/>
    </xf>
    <xf numFmtId="9" fontId="2" fillId="0" borderId="17" xfId="1" applyFont="1" applyBorder="1" applyAlignment="1">
      <alignment horizontal="center" vertical="center" wrapText="1"/>
    </xf>
    <xf numFmtId="0" fontId="26" fillId="2" borderId="59" xfId="0" applyFont="1" applyFill="1" applyBorder="1" applyAlignment="1" applyProtection="1">
      <alignment horizontal="center" vertical="center" wrapText="1"/>
    </xf>
    <xf numFmtId="0" fontId="26" fillId="2" borderId="0" xfId="0" applyFont="1" applyFill="1" applyBorder="1" applyAlignment="1" applyProtection="1">
      <alignment horizontal="center" vertical="center" wrapText="1"/>
    </xf>
    <xf numFmtId="0" fontId="26" fillId="2" borderId="63" xfId="0" applyFont="1" applyFill="1" applyBorder="1" applyAlignment="1" applyProtection="1">
      <alignment horizontal="center" vertical="center" wrapText="1"/>
    </xf>
    <xf numFmtId="0" fontId="24" fillId="2" borderId="59" xfId="0" applyFont="1" applyFill="1" applyBorder="1" applyAlignment="1" applyProtection="1">
      <alignment horizontal="center" vertical="center" wrapText="1"/>
    </xf>
    <xf numFmtId="0" fontId="24" fillId="2" borderId="0" xfId="0" applyFont="1" applyFill="1" applyBorder="1" applyAlignment="1" applyProtection="1">
      <alignment horizontal="center" vertical="center" wrapText="1"/>
    </xf>
    <xf numFmtId="0" fontId="24" fillId="2" borderId="63" xfId="0" applyFont="1" applyFill="1" applyBorder="1" applyAlignment="1" applyProtection="1">
      <alignment horizontal="center" vertical="center" wrapText="1"/>
    </xf>
    <xf numFmtId="0" fontId="25" fillId="4" borderId="59" xfId="2" applyFont="1" applyFill="1" applyBorder="1" applyAlignment="1" applyProtection="1">
      <alignment horizontal="center" vertical="center" wrapText="1"/>
    </xf>
    <xf numFmtId="0" fontId="25" fillId="4" borderId="0" xfId="2" applyFont="1" applyFill="1" applyBorder="1" applyAlignment="1" applyProtection="1">
      <alignment horizontal="center" vertical="center" wrapText="1"/>
    </xf>
    <xf numFmtId="0" fontId="25" fillId="4" borderId="63" xfId="2" applyFont="1" applyFill="1" applyBorder="1" applyAlignment="1" applyProtection="1">
      <alignment horizontal="center" vertical="center" wrapText="1"/>
    </xf>
    <xf numFmtId="0" fontId="0" fillId="0" borderId="6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64"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2" xfId="0" applyFont="1" applyBorder="1" applyAlignment="1">
      <alignment horizontal="center" vertical="center" wrapText="1"/>
    </xf>
    <xf numFmtId="2" fontId="26" fillId="0" borderId="59" xfId="1" applyNumberFormat="1" applyFont="1" applyFill="1" applyBorder="1" applyAlignment="1" applyProtection="1">
      <alignment horizontal="center" vertical="center" wrapText="1"/>
    </xf>
    <xf numFmtId="2" fontId="26" fillId="0" borderId="0" xfId="1" applyNumberFormat="1" applyFont="1" applyFill="1" applyBorder="1" applyAlignment="1" applyProtection="1">
      <alignment horizontal="center" vertical="center" wrapText="1"/>
    </xf>
    <xf numFmtId="2" fontId="26" fillId="0" borderId="63" xfId="1" applyNumberFormat="1" applyFont="1" applyFill="1" applyBorder="1" applyAlignment="1" applyProtection="1">
      <alignment horizontal="center" vertical="center" wrapText="1"/>
    </xf>
    <xf numFmtId="0" fontId="26" fillId="3" borderId="59" xfId="0" applyFont="1" applyFill="1" applyBorder="1" applyAlignment="1" applyProtection="1">
      <alignment horizontal="center" vertical="center" wrapText="1"/>
    </xf>
    <xf numFmtId="0" fontId="26" fillId="3" borderId="0" xfId="0" applyFont="1" applyFill="1" applyBorder="1" applyAlignment="1" applyProtection="1">
      <alignment horizontal="center" vertical="center" wrapText="1"/>
    </xf>
    <xf numFmtId="0" fontId="26" fillId="3" borderId="63" xfId="0" applyFont="1" applyFill="1" applyBorder="1" applyAlignment="1" applyProtection="1">
      <alignment horizontal="center" vertical="center" wrapText="1"/>
    </xf>
    <xf numFmtId="2" fontId="26" fillId="0" borderId="52" xfId="1" applyNumberFormat="1" applyFont="1" applyFill="1" applyBorder="1" applyAlignment="1" applyProtection="1">
      <alignment horizontal="center" vertical="center" wrapText="1"/>
    </xf>
    <xf numFmtId="2" fontId="26" fillId="0" borderId="41" xfId="1" applyNumberFormat="1" applyFont="1" applyFill="1" applyBorder="1" applyAlignment="1" applyProtection="1">
      <alignment horizontal="center" vertical="center" wrapText="1"/>
    </xf>
    <xf numFmtId="2" fontId="26" fillId="0" borderId="62" xfId="1" applyNumberFormat="1" applyFont="1" applyFill="1" applyBorder="1" applyAlignment="1" applyProtection="1">
      <alignment horizontal="center" vertical="center" wrapText="1"/>
    </xf>
    <xf numFmtId="0" fontId="0" fillId="0" borderId="58" xfId="0" applyBorder="1" applyAlignment="1">
      <alignment horizontal="center" vertical="center" wrapText="1"/>
    </xf>
    <xf numFmtId="0" fontId="25" fillId="4" borderId="48" xfId="2" applyFont="1" applyFill="1" applyBorder="1" applyAlignment="1" applyProtection="1">
      <alignment horizontal="center" vertical="center" wrapText="1"/>
    </xf>
    <xf numFmtId="0" fontId="25" fillId="4" borderId="16" xfId="2" applyFont="1" applyFill="1" applyBorder="1" applyAlignment="1" applyProtection="1">
      <alignment horizontal="center" vertical="center" wrapText="1"/>
    </xf>
    <xf numFmtId="0" fontId="25" fillId="4" borderId="65" xfId="2" applyFont="1" applyFill="1" applyBorder="1" applyAlignment="1" applyProtection="1">
      <alignment horizontal="center" vertical="center" wrapText="1"/>
    </xf>
    <xf numFmtId="0" fontId="0" fillId="0" borderId="48"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65" xfId="0" applyFont="1" applyBorder="1" applyAlignment="1">
      <alignment horizontal="center" vertical="center" wrapText="1"/>
    </xf>
    <xf numFmtId="0" fontId="0" fillId="0" borderId="13" xfId="0" applyBorder="1" applyAlignment="1">
      <alignment horizontal="center" vertical="center" wrapText="1"/>
    </xf>
    <xf numFmtId="0" fontId="0" fillId="0" borderId="41" xfId="0" applyBorder="1" applyAlignment="1">
      <alignment horizontal="center" vertical="center" wrapText="1"/>
    </xf>
    <xf numFmtId="0" fontId="2"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3" xfId="0" applyFont="1" applyBorder="1" applyAlignment="1">
      <alignment horizontal="center" vertical="center" wrapText="1"/>
    </xf>
    <xf numFmtId="0" fontId="0" fillId="0" borderId="2" xfId="0" applyFont="1" applyBorder="1" applyAlignment="1">
      <alignment horizontal="center" vertical="center" wrapText="1"/>
    </xf>
    <xf numFmtId="0" fontId="0" fillId="0" borderId="5" xfId="0" applyFont="1" applyBorder="1" applyAlignment="1">
      <alignment horizontal="center" vertical="center" wrapText="1"/>
    </xf>
    <xf numFmtId="0" fontId="0" fillId="0" borderId="15"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3" xfId="0" applyFont="1" applyBorder="1" applyAlignment="1">
      <alignment horizontal="center" vertical="center" wrapText="1"/>
    </xf>
    <xf numFmtId="0" fontId="23" fillId="11" borderId="48" xfId="0" applyFont="1" applyFill="1" applyBorder="1" applyAlignment="1">
      <alignment horizontal="center" vertical="center" wrapText="1"/>
    </xf>
    <xf numFmtId="0" fontId="23" fillId="11" borderId="16" xfId="0" applyFont="1" applyFill="1" applyBorder="1" applyAlignment="1">
      <alignment horizontal="center" vertical="center" wrapText="1"/>
    </xf>
    <xf numFmtId="0" fontId="23" fillId="11" borderId="65" xfId="0" applyFont="1" applyFill="1" applyBorder="1" applyAlignment="1">
      <alignment horizontal="center" vertical="center" wrapText="1"/>
    </xf>
    <xf numFmtId="2" fontId="26" fillId="0" borderId="48" xfId="1" applyNumberFormat="1" applyFont="1" applyFill="1" applyBorder="1" applyAlignment="1" applyProtection="1">
      <alignment horizontal="center" vertical="center" wrapText="1"/>
    </xf>
    <xf numFmtId="2" fontId="26" fillId="0" borderId="16" xfId="1" applyNumberFormat="1" applyFont="1" applyFill="1" applyBorder="1" applyAlignment="1" applyProtection="1">
      <alignment horizontal="center" vertical="center" wrapText="1"/>
    </xf>
    <xf numFmtId="2" fontId="26" fillId="0" borderId="65" xfId="1" applyNumberFormat="1" applyFont="1" applyFill="1" applyBorder="1" applyAlignment="1" applyProtection="1">
      <alignment horizontal="center" vertical="center" wrapText="1"/>
    </xf>
    <xf numFmtId="0" fontId="26" fillId="3" borderId="48" xfId="0" applyFont="1" applyFill="1" applyBorder="1" applyAlignment="1" applyProtection="1">
      <alignment horizontal="center" vertical="center" wrapText="1"/>
    </xf>
    <xf numFmtId="0" fontId="26" fillId="3" borderId="16" xfId="0" applyFont="1" applyFill="1" applyBorder="1" applyAlignment="1" applyProtection="1">
      <alignment horizontal="center" vertical="center" wrapText="1"/>
    </xf>
    <xf numFmtId="0" fontId="26" fillId="3" borderId="65" xfId="0" applyFont="1" applyFill="1" applyBorder="1" applyAlignment="1" applyProtection="1">
      <alignment horizontal="center" vertical="center" wrapText="1"/>
    </xf>
    <xf numFmtId="0" fontId="26" fillId="2" borderId="48" xfId="0" applyFont="1" applyFill="1" applyBorder="1" applyAlignment="1" applyProtection="1">
      <alignment horizontal="center" vertical="center" wrapText="1"/>
    </xf>
    <xf numFmtId="0" fontId="26" fillId="2" borderId="16" xfId="0" applyFont="1" applyFill="1" applyBorder="1" applyAlignment="1" applyProtection="1">
      <alignment horizontal="center" vertical="center" wrapText="1"/>
    </xf>
    <xf numFmtId="0" fontId="26" fillId="2" borderId="65" xfId="0"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23" fillId="11" borderId="37" xfId="0" applyFont="1" applyFill="1" applyBorder="1" applyAlignment="1">
      <alignment horizontal="center" vertical="center" wrapText="1"/>
    </xf>
    <xf numFmtId="0" fontId="25" fillId="4" borderId="37" xfId="2"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36"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37" xfId="0" applyFont="1" applyBorder="1" applyAlignment="1">
      <alignment horizontal="center" vertical="center" wrapText="1"/>
    </xf>
    <xf numFmtId="0" fontId="0" fillId="0" borderId="11" xfId="0" applyFont="1" applyBorder="1" applyAlignment="1">
      <alignment horizontal="center" vertical="center" wrapText="1"/>
    </xf>
    <xf numFmtId="0" fontId="23" fillId="11" borderId="11" xfId="0" applyFont="1" applyFill="1" applyBorder="1" applyAlignment="1">
      <alignment horizontal="center" vertical="center" wrapText="1"/>
    </xf>
    <xf numFmtId="0" fontId="25" fillId="4" borderId="11" xfId="2" applyFont="1" applyFill="1" applyBorder="1" applyAlignment="1" applyProtection="1">
      <alignment horizontal="center" vertical="center" wrapText="1"/>
    </xf>
    <xf numFmtId="2" fontId="26" fillId="0" borderId="11" xfId="1" applyNumberFormat="1" applyFont="1" applyFill="1" applyBorder="1" applyAlignment="1" applyProtection="1">
      <alignment horizontal="center" vertical="center" wrapText="1"/>
    </xf>
    <xf numFmtId="0" fontId="26" fillId="3" borderId="11" xfId="0" applyFont="1" applyFill="1" applyBorder="1" applyAlignment="1" applyProtection="1">
      <alignment horizontal="center" vertical="center" wrapText="1"/>
    </xf>
    <xf numFmtId="0" fontId="26" fillId="2" borderId="11" xfId="0" applyFont="1" applyFill="1" applyBorder="1" applyAlignment="1" applyProtection="1">
      <alignment horizontal="center" vertical="center" wrapText="1"/>
    </xf>
    <xf numFmtId="0" fontId="24" fillId="2" borderId="48" xfId="0" applyFont="1" applyFill="1" applyBorder="1" applyAlignment="1" applyProtection="1">
      <alignment horizontal="center" vertical="center" wrapText="1"/>
    </xf>
    <xf numFmtId="0" fontId="24" fillId="2" borderId="16" xfId="0" applyFont="1" applyFill="1" applyBorder="1" applyAlignment="1" applyProtection="1">
      <alignment horizontal="center" vertical="center" wrapText="1"/>
    </xf>
    <xf numFmtId="0" fontId="24" fillId="2" borderId="11" xfId="0" applyFont="1" applyFill="1" applyBorder="1" applyAlignment="1" applyProtection="1">
      <alignment horizontal="center" vertical="center" wrapText="1"/>
    </xf>
    <xf numFmtId="0" fontId="24" fillId="2" borderId="65" xfId="0" applyFont="1" applyFill="1" applyBorder="1" applyAlignment="1" applyProtection="1">
      <alignment horizontal="center" vertical="center" wrapText="1"/>
    </xf>
    <xf numFmtId="0" fontId="0" fillId="0" borderId="9"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58" xfId="0" applyFont="1" applyBorder="1" applyAlignment="1">
      <alignment horizontal="center" vertical="center" wrapText="1"/>
    </xf>
    <xf numFmtId="0" fontId="22" fillId="0" borderId="43" xfId="0" applyFont="1" applyBorder="1" applyAlignment="1">
      <alignment horizontal="center"/>
    </xf>
    <xf numFmtId="0" fontId="22" fillId="0" borderId="44" xfId="0" applyFont="1" applyBorder="1" applyAlignment="1">
      <alignment horizontal="center"/>
    </xf>
    <xf numFmtId="0" fontId="22" fillId="0" borderId="47" xfId="0" applyFont="1" applyBorder="1" applyAlignment="1">
      <alignment horizontal="center"/>
    </xf>
    <xf numFmtId="0" fontId="10" fillId="8" borderId="29" xfId="0" applyFont="1" applyFill="1" applyBorder="1" applyAlignment="1">
      <alignment horizontal="center" vertical="center" wrapText="1" readingOrder="1"/>
    </xf>
    <xf numFmtId="0" fontId="10" fillId="8" borderId="32" xfId="0" applyFont="1" applyFill="1" applyBorder="1" applyAlignment="1">
      <alignment horizontal="center" vertical="center" wrapText="1" readingOrder="1"/>
    </xf>
    <xf numFmtId="0" fontId="10" fillId="8" borderId="30" xfId="0" applyFont="1" applyFill="1" applyBorder="1" applyAlignment="1">
      <alignment horizontal="center" vertical="center" wrapText="1" readingOrder="1"/>
    </xf>
    <xf numFmtId="0" fontId="10" fillId="8" borderId="26" xfId="0" applyFont="1" applyFill="1" applyBorder="1" applyAlignment="1">
      <alignment horizontal="center" vertical="center" wrapText="1" readingOrder="1"/>
    </xf>
    <xf numFmtId="0" fontId="17" fillId="12" borderId="34" xfId="0" applyFont="1" applyFill="1" applyBorder="1" applyAlignment="1" applyProtection="1">
      <alignment horizontal="center" vertical="center" wrapText="1" readingOrder="1"/>
    </xf>
    <xf numFmtId="0" fontId="17" fillId="12" borderId="0" xfId="0" applyFont="1" applyFill="1" applyBorder="1" applyAlignment="1" applyProtection="1">
      <alignment horizontal="center" vertical="center" wrapText="1" readingOrder="1"/>
    </xf>
    <xf numFmtId="0" fontId="0" fillId="0" borderId="8" xfId="0" applyBorder="1" applyAlignment="1" applyProtection="1">
      <alignment horizontal="center"/>
    </xf>
    <xf numFmtId="0" fontId="12" fillId="7" borderId="5" xfId="0" applyFont="1" applyFill="1" applyBorder="1" applyAlignment="1" applyProtection="1">
      <alignment horizontal="left" vertical="top" wrapText="1" readingOrder="1"/>
    </xf>
    <xf numFmtId="0" fontId="19" fillId="2" borderId="5" xfId="0" applyFont="1" applyFill="1" applyBorder="1" applyAlignment="1" applyProtection="1">
      <alignment horizontal="left" vertical="top" wrapText="1" readingOrder="1"/>
    </xf>
    <xf numFmtId="0" fontId="19" fillId="2" borderId="15" xfId="0" applyFont="1" applyFill="1" applyBorder="1" applyAlignment="1" applyProtection="1">
      <alignment horizontal="left" vertical="top" wrapText="1" readingOrder="1"/>
    </xf>
    <xf numFmtId="0" fontId="19" fillId="2" borderId="45" xfId="0" applyFont="1" applyFill="1" applyBorder="1" applyAlignment="1" applyProtection="1">
      <alignment horizontal="left" vertical="top" wrapText="1" readingOrder="1"/>
    </xf>
    <xf numFmtId="0" fontId="0" fillId="0" borderId="54" xfId="0" applyBorder="1" applyAlignment="1" applyProtection="1">
      <alignment horizontal="center"/>
    </xf>
    <xf numFmtId="0" fontId="0" fillId="0" borderId="55" xfId="0" applyBorder="1" applyAlignment="1" applyProtection="1">
      <alignment horizontal="center"/>
    </xf>
    <xf numFmtId="0" fontId="27" fillId="7" borderId="5" xfId="0" applyFont="1" applyFill="1" applyBorder="1" applyAlignment="1" applyProtection="1">
      <alignment horizontal="left" vertical="top" wrapText="1" readingOrder="1"/>
    </xf>
    <xf numFmtId="0" fontId="12" fillId="7" borderId="36" xfId="0" applyFont="1" applyFill="1" applyBorder="1" applyAlignment="1" applyProtection="1">
      <alignment horizontal="left" vertical="top" wrapText="1" readingOrder="1"/>
    </xf>
    <xf numFmtId="0" fontId="0" fillId="0" borderId="40" xfId="0" applyBorder="1" applyAlignment="1" applyProtection="1">
      <alignment horizontal="center"/>
    </xf>
    <xf numFmtId="0" fontId="0" fillId="0" borderId="8"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12" fillId="7" borderId="1" xfId="0" applyFont="1" applyFill="1" applyBorder="1" applyAlignment="1" applyProtection="1">
      <alignment horizontal="left" vertical="top" wrapText="1" readingOrder="1"/>
    </xf>
  </cellXfs>
  <cellStyles count="4">
    <cellStyle name="Hipervínculo" xfId="2" builtinId="8"/>
    <cellStyle name="Normal" xfId="0" builtinId="0"/>
    <cellStyle name="Normal 2" xfId="3"/>
    <cellStyle name="Porcentaje" xfId="1" builtinId="5"/>
  </cellStyles>
  <dxfs count="80">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externalLink" Target="externalLinks/externalLink14.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styles" Target="styles.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ecepcion\c\Mis%20documentos\PROYECTOS\AVENTIS\SISTEMA%20DE%20CALIDAD\GESTI&#211;N%20DE%20AUDITORIAS%20DE%20CALIDAD-OCT%202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ocuments%20and%20Settings/1032372526/Mis%20documentos/Libro1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esarrollo\TECNOLOGIA\TECNOLOGIA\Productos%20en%20desarrollo\Gestion%20de%20Comunicacion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ISO-9000/Visita%20No2/Visita%20No1.1/Guia%20de%20Diagnostico/AUTODIAGNOSTIC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jdelaparra/Documents/2015/ENTREGABLES/MATRIZ%20DE%20RIESGOS%20201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Mis%20documentos/Manejo%20de%20quejas%20y%20reclamos.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V3.Matriz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USER/Mis%20documentos/AEROCIVIL-SGC/1-PROCESOS%20ESTRATEGICOS/Gestion%20de%20planeacion/Direccionamiento%20estrategico/TABLERO%20DE%20MANDO%20INTEGR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is%20documentos/1%20ra.%20Visita%20ISO%209000/Reunion%20de%20ISO%207%20de%20Feb/Mis%20documentos/ASTEQ/Nuevos%20ASTEQ%20TECH/GESTI&#211;N%20DE%20AUDITORIA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colomsat.net.co/Mis%20documentos/ASTEQ/Nuevos%20ASTEQ%20TECH/GESTI&#211;N%20DE%20AUDITORIA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is%20documentos/ASTEQ/Nuevos%20ASTEQ%20TECH/GESTI&#211;N%20DE%20AUDITORIA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1032372526/Mis%20documentos/johanna/INSTITUCIONAL/ADMINISTRACION%20DEL%20RIESGO/conexos/Matriz%20SARO%20AEROCIVI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1032372526/Datos%20de%20programa/Microsoft/Plantillas/Libro11.xlt"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Consultor%20Calidad/Reclamos%20No%20conformidades%20Devoluciones%20Mejor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ía"/>
      <sheetName val="Plan auditoría"/>
      <sheetName val="Lista Chequeo  ISO 9001"/>
      <sheetName val="Informe  "/>
      <sheetName val="Plan de mejora"/>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4"/>
    </sheetNames>
    <sheetDataSet>
      <sheetData sheetId="0" refreshError="1"/>
      <sheetData sheetId="1">
        <row r="2">
          <cell r="A2" t="str">
            <v>Acuerdos_compromisos_y_protocolos_éticos</v>
          </cell>
        </row>
        <row r="3">
          <cell r="A3" t="str">
            <v>Análisis_de_riesgos</v>
          </cell>
        </row>
        <row r="4">
          <cell r="A4" t="str">
            <v>Auditoria_interna</v>
          </cell>
        </row>
        <row r="5">
          <cell r="A5" t="str">
            <v>Auto_evaluación_de_gestión</v>
          </cell>
        </row>
        <row r="6">
          <cell r="A6" t="str">
            <v>Auto_evaluación_del_control</v>
          </cell>
        </row>
        <row r="7">
          <cell r="A7" t="str">
            <v>Comunicación_informativa</v>
          </cell>
        </row>
        <row r="8">
          <cell r="A8" t="str">
            <v>Comunicación_organizacional</v>
          </cell>
        </row>
        <row r="9">
          <cell r="A9" t="str">
            <v>Contexto_estratégico</v>
          </cell>
        </row>
        <row r="10">
          <cell r="A10" t="str">
            <v>Controles</v>
          </cell>
        </row>
        <row r="11">
          <cell r="A11" t="str">
            <v>Desarrollo_del_talento_humano</v>
          </cell>
        </row>
        <row r="12">
          <cell r="A12" t="str">
            <v>Estilo_de_dirección</v>
          </cell>
        </row>
        <row r="13">
          <cell r="A13" t="str">
            <v>Estructura_organizacional</v>
          </cell>
        </row>
        <row r="14">
          <cell r="A14" t="str">
            <v>Evaluación_independiente_del_sistema_de_control_interno</v>
          </cell>
        </row>
        <row r="15">
          <cell r="A15" t="str">
            <v>Identificación_de_riesgos</v>
          </cell>
        </row>
        <row r="16">
          <cell r="A16" t="str">
            <v>Indicadores</v>
          </cell>
        </row>
        <row r="17">
          <cell r="A17" t="str">
            <v>Información_primaria</v>
          </cell>
        </row>
        <row r="18">
          <cell r="A18" t="str">
            <v>Información_secundaria</v>
          </cell>
        </row>
        <row r="19">
          <cell r="A19" t="str">
            <v>Manual_de_procedimientos</v>
          </cell>
        </row>
        <row r="20">
          <cell r="A20" t="str">
            <v>Medios_de_comunicación</v>
          </cell>
        </row>
        <row r="21">
          <cell r="A21" t="str">
            <v>Modelo_de_operación_por_procesos</v>
          </cell>
        </row>
        <row r="22">
          <cell r="A22" t="str">
            <v>Plan_de_mejoramiento_individual</v>
          </cell>
        </row>
        <row r="23">
          <cell r="A23" t="str">
            <v>Plan_de_mejoramiento_institucional</v>
          </cell>
        </row>
        <row r="24">
          <cell r="A24" t="str">
            <v>Plan_de_mejoramiento_por_procesos</v>
          </cell>
        </row>
        <row r="25">
          <cell r="A25" t="str">
            <v>Planes_y_programas</v>
          </cell>
        </row>
        <row r="26">
          <cell r="A26" t="str">
            <v>Política_de_administración_de_riesgos</v>
          </cell>
        </row>
        <row r="27">
          <cell r="A27" t="str">
            <v xml:space="preserve">Políticas_de_operación </v>
          </cell>
        </row>
        <row r="28">
          <cell r="A28" t="str">
            <v>Procedimientos</v>
          </cell>
        </row>
        <row r="29">
          <cell r="A29" t="str">
            <v>Sistemas_de_información</v>
          </cell>
        </row>
        <row r="30">
          <cell r="A30" t="str">
            <v>Valoración_de_riesgos</v>
          </cell>
        </row>
        <row r="34">
          <cell r="A34" t="str">
            <v>PROCESOS_ESTRATÉGICOS</v>
          </cell>
        </row>
        <row r="35">
          <cell r="A35" t="str">
            <v>PROCESOS_DE_APOYO</v>
          </cell>
        </row>
        <row r="36">
          <cell r="A36" t="str">
            <v>PROCESOS_MISIONALES</v>
          </cell>
        </row>
        <row r="37">
          <cell r="A37" t="str">
            <v>PROCESOS_DE_EVALUACIÓN</v>
          </cell>
        </row>
      </sheetData>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ATEGIA DE COMUNICACIONES"/>
      <sheetName val="MAPA COMUNICACIONES"/>
      <sheetName val="MAPA COM INTERNAS"/>
    </sheetNames>
    <sheetDataSet>
      <sheetData sheetId="0" refreshError="1">
        <row r="2">
          <cell r="A2" t="str">
            <v>1. Manual de Calidad y documentos formales del SGC</v>
          </cell>
        </row>
        <row r="3">
          <cell r="A3" t="str">
            <v>2. Boletines</v>
          </cell>
        </row>
        <row r="4">
          <cell r="A4" t="str">
            <v>3. Cartillas</v>
          </cell>
        </row>
        <row r="5">
          <cell r="A5" t="str">
            <v>4.  Tablero de Indicadores</v>
          </cell>
        </row>
        <row r="6">
          <cell r="A6" t="str">
            <v>5.  Revistas</v>
          </cell>
        </row>
        <row r="7">
          <cell r="A7" t="str">
            <v>6.  Eventos</v>
          </cell>
        </row>
        <row r="8">
          <cell r="A8" t="str">
            <v>7.  Mural,  Carteleras....</v>
          </cell>
        </row>
      </sheetData>
      <sheetData sheetId="1" refreshError="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CION1"/>
      <sheetName val="INTRODUCCION"/>
      <sheetName val="AYUDA"/>
      <sheetName val="ENFOQUE AL CLIENTE"/>
      <sheetName val="LIDERAZGO POR LA GERENCIA"/>
      <sheetName val="PARTICIPACION DEL PERSONAL"/>
      <sheetName val="ENFOQUE DE PROCESOS"/>
      <sheetName val="ENFOQUE EN LOS HECHOS"/>
      <sheetName val="MEJORA"/>
      <sheetName val="RELACIONES CON PROVEEDORES"/>
      <sheetName val="RESULTADOS"/>
      <sheetName val="ANALISIS DE RESULTADOS"/>
      <sheetName val="ANALISIS RESULTAD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A2" t="str">
            <v>No hay resultados o estos son muy probres</v>
          </cell>
        </row>
        <row r="3">
          <cell r="A3" t="str">
            <v>Los resultados generados son insuficientes</v>
          </cell>
        </row>
        <row r="4">
          <cell r="A4" t="str">
            <v>Se cuenta con datos disponibles,  pero no se definen acciones a partir de esta informacion</v>
          </cell>
        </row>
        <row r="5">
          <cell r="A5" t="str">
            <v>Con los resultados se toman decisiones importantes para la organización</v>
          </cell>
        </row>
        <row r="6">
          <cell r="A6" t="str">
            <v>Hay evidencias de mejoramiento a partir de los resultados obtenidos</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 RIESGO X PROCESO"/>
      <sheetName val="GRAFICA DE RIESGOS"/>
      <sheetName val="Hoja1"/>
      <sheetName val="MAPA RIESGOS CORRUPCIÓN"/>
    </sheetNames>
    <sheetDataSet>
      <sheetData sheetId="0">
        <row r="4">
          <cell r="C4" t="str">
            <v>R1</v>
          </cell>
        </row>
      </sheetData>
      <sheetData sheetId="1"/>
      <sheetData sheetId="2">
        <row r="1">
          <cell r="A1" t="str">
            <v>PLANEACIÓN INSTITUCIONAL Y GESTIÓN PRESUPUESTAL</v>
          </cell>
        </row>
        <row r="2">
          <cell r="A2" t="str">
            <v>GESTIÓN DE TECNOLOGÍAS DE INFORMACIÓN Y COMUNICACIÓN</v>
          </cell>
        </row>
        <row r="3">
          <cell r="A3" t="str">
            <v>GESTIÓN DE INNOVACIÓN y REGLAMENTACIÓN TECNICA DE LA INFRAESTRUCTURA</v>
          </cell>
        </row>
        <row r="4">
          <cell r="A4" t="str">
            <v>GESTIÓN DEL RIESGO VIAL</v>
          </cell>
        </row>
        <row r="5">
          <cell r="A5" t="str">
            <v>GESTIÓN SOCIAL Y AMBIENTAL EN PROYECTOS DE INFRAESTRUCTURA</v>
          </cell>
        </row>
        <row r="6">
          <cell r="A6" t="str">
            <v>GESTIÓN DE LA INFRAESTRUCTURA VIAL</v>
          </cell>
        </row>
        <row r="7">
          <cell r="A7" t="str">
            <v>GESTIÓN DEL TALENTO HUMANO</v>
          </cell>
        </row>
        <row r="8">
          <cell r="A8" t="str">
            <v>ADMINISTRACIÓN DE BIENES Y SERVICIOS</v>
          </cell>
        </row>
        <row r="9">
          <cell r="A9" t="str">
            <v>CONTROL FINANCIERO Y CONTABLE</v>
          </cell>
        </row>
        <row r="10">
          <cell r="A10" t="str">
            <v>GESTIÓN LEGAL Y DEFENSA JUDICIAL</v>
          </cell>
        </row>
        <row r="11">
          <cell r="A11" t="str">
            <v>GESTIÓN CONTRACTUAL</v>
          </cell>
        </row>
        <row r="12">
          <cell r="A12" t="str">
            <v>EVALUACION Y SEGUIMIENTO</v>
          </cell>
        </row>
      </sheetData>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CION"/>
      <sheetName val="MANEJO DE QUEJA"/>
    </sheetNames>
    <sheetDataSet>
      <sheetData sheetId="0">
        <row r="2">
          <cell r="B2" t="str">
            <v>Tiempo de entrega</v>
          </cell>
        </row>
        <row r="3">
          <cell r="B3" t="str">
            <v>Comunicaciones</v>
          </cell>
        </row>
        <row r="4">
          <cell r="B4" t="str">
            <v>Conformidad</v>
          </cell>
        </row>
        <row r="5">
          <cell r="B5" t="str">
            <v>Desempeño</v>
          </cell>
        </row>
        <row r="6">
          <cell r="B6" t="str">
            <v>Competencia</v>
          </cell>
        </row>
        <row r="7">
          <cell r="B7" t="str">
            <v>Cantidad</v>
          </cell>
        </row>
        <row r="8">
          <cell r="B8" t="str">
            <v>Cortesía</v>
          </cell>
        </row>
        <row r="9">
          <cell r="B9" t="str">
            <v>Capacidad</v>
          </cell>
        </row>
        <row r="10">
          <cell r="B10" t="str">
            <v>Orden y limpieza</v>
          </cell>
        </row>
        <row r="11">
          <cell r="B11" t="str">
            <v>Acondicionamiento</v>
          </cell>
        </row>
        <row r="12">
          <cell r="B12" t="str">
            <v>Capacidad</v>
          </cell>
        </row>
        <row r="13">
          <cell r="B13" t="str">
            <v>Tecnología</v>
          </cell>
        </row>
        <row r="14">
          <cell r="B14" t="str">
            <v>Estandarización</v>
          </cell>
        </row>
        <row r="15">
          <cell r="B15" t="str">
            <v>Control de procesos</v>
          </cell>
        </row>
        <row r="16">
          <cell r="B16" t="str">
            <v>Proveedores calificados</v>
          </cell>
        </row>
        <row r="17">
          <cell r="B17" t="str">
            <v>Control de calidad de materiales</v>
          </cell>
        </row>
        <row r="18">
          <cell r="B18" t="str">
            <v>Precio</v>
          </cell>
        </row>
        <row r="19">
          <cell r="B19" t="str">
            <v>Forma de pago</v>
          </cell>
        </row>
        <row r="20">
          <cell r="B20" t="str">
            <v>Descuentos</v>
          </cell>
        </row>
        <row r="21">
          <cell r="B21" t="str">
            <v>Garantías</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normatividad"/>
      <sheetName val="n1"/>
      <sheetName val="n2"/>
      <sheetName val="Diálogo1"/>
      <sheetName val="FORMULARIO 1"/>
      <sheetName val="FORMULARIO 2"/>
      <sheetName val="LISTAS"/>
      <sheetName val="CAUSA"/>
      <sheetName val="PC"/>
      <sheetName val="SC"/>
      <sheetName val="RS"/>
      <sheetName val="FORMATO IDENTIFICACIÓN"/>
      <sheetName val="DESCRIPCIÓN"/>
      <sheetName val="Carta Riesgos"/>
      <sheetName val="SARO"/>
      <sheetName val="RI"/>
      <sheetName val="RR"/>
      <sheetName val="SEG"/>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A2" t="str">
            <v>Interno</v>
          </cell>
          <cell r="C2">
            <v>1</v>
          </cell>
          <cell r="E2" t="str">
            <v>CONTROL_ESTRATÉGICO</v>
          </cell>
          <cell r="G2" t="str">
            <v xml:space="preserve">Gestión de  planeación </v>
          </cell>
        </row>
        <row r="3">
          <cell r="A3" t="str">
            <v>Externo</v>
          </cell>
          <cell r="C3">
            <v>2</v>
          </cell>
          <cell r="E3" t="str">
            <v>CONTROL_DE_GESTIÓN</v>
          </cell>
          <cell r="G3" t="str">
            <v>Gestión ética</v>
          </cell>
        </row>
        <row r="4">
          <cell r="A4" t="str">
            <v>Interno y externo.</v>
          </cell>
          <cell r="C4">
            <v>3</v>
          </cell>
          <cell r="E4" t="str">
            <v xml:space="preserve">CONTROL_DE_EVALUACIÓN </v>
          </cell>
          <cell r="G4" t="str">
            <v>Gestión de  comunicación  organizacional</v>
          </cell>
        </row>
        <row r="5">
          <cell r="G5" t="str">
            <v xml:space="preserve">Gestión  jurídica </v>
          </cell>
        </row>
        <row r="6">
          <cell r="G6" t="str">
            <v>Gestión financiera</v>
          </cell>
        </row>
        <row r="7">
          <cell r="A7">
            <v>1</v>
          </cell>
          <cell r="E7" t="str">
            <v>AMBIENTE_DE_CONTROL</v>
          </cell>
          <cell r="G7" t="str">
            <v>Gestión de  compras</v>
          </cell>
        </row>
        <row r="8">
          <cell r="A8">
            <v>2</v>
          </cell>
          <cell r="C8" t="str">
            <v>Preventivo</v>
          </cell>
          <cell r="E8" t="str">
            <v>DIRECCIONAMIENTO_ESTRATÉGICO</v>
          </cell>
          <cell r="G8" t="str">
            <v>Gestión de infraestructura</v>
          </cell>
        </row>
        <row r="9">
          <cell r="A9">
            <v>3</v>
          </cell>
          <cell r="C9" t="str">
            <v>Correctivo</v>
          </cell>
          <cell r="E9" t="str">
            <v>ADMINISTRACIÓN_DE_RIESGOS</v>
          </cell>
          <cell r="G9" t="str">
            <v>Gestión de información y  apoyo  técnico</v>
          </cell>
        </row>
        <row r="10">
          <cell r="A10">
            <v>4</v>
          </cell>
          <cell r="E10" t="str">
            <v>ACTIVIDADES_DE_CONTROL</v>
          </cell>
          <cell r="G10" t="str">
            <v xml:space="preserve">Gestión humana </v>
          </cell>
        </row>
        <row r="11">
          <cell r="A11">
            <v>5</v>
          </cell>
          <cell r="E11" t="str">
            <v>INFORMACIÓN</v>
          </cell>
          <cell r="G11" t="str">
            <v>Gestión de capacitación</v>
          </cell>
        </row>
        <row r="12">
          <cell r="C12" t="str">
            <v>Evitar</v>
          </cell>
          <cell r="E12" t="str">
            <v>COMUNICACIÓN_PUBLICA</v>
          </cell>
          <cell r="G12" t="str">
            <v>Gestión de políticas</v>
          </cell>
        </row>
        <row r="13">
          <cell r="C13" t="str">
            <v>Reducir</v>
          </cell>
          <cell r="E13" t="str">
            <v>AUTO_EVALUACIÓN</v>
          </cell>
          <cell r="G13" t="str">
            <v>Gestión de servicios  al ciudadano</v>
          </cell>
        </row>
        <row r="14">
          <cell r="A14">
            <v>1</v>
          </cell>
          <cell r="C14" t="str">
            <v xml:space="preserve"> Compartir o Transferir</v>
          </cell>
          <cell r="E14" t="str">
            <v>EVALUACIÓN_INDEPENDIENTE</v>
          </cell>
          <cell r="G14" t="str">
            <v>Gestión de servicios aeronáuticos</v>
          </cell>
        </row>
        <row r="15">
          <cell r="A15">
            <v>2</v>
          </cell>
          <cell r="C15" t="str">
            <v>Asumir</v>
          </cell>
          <cell r="E15" t="str">
            <v>PLANES_DE_MEJORAMIENTO</v>
          </cell>
          <cell r="G15" t="str">
            <v>Gestión de  servicios  aeroportuarios</v>
          </cell>
        </row>
        <row r="16">
          <cell r="A16">
            <v>3</v>
          </cell>
          <cell r="G16" t="str">
            <v>Gestión de vigilancia y control</v>
          </cell>
        </row>
        <row r="17">
          <cell r="A17">
            <v>4</v>
          </cell>
          <cell r="C17" t="str">
            <v>ALCANCE</v>
          </cell>
          <cell r="E17" t="str">
            <v>ELEMENTO</v>
          </cell>
          <cell r="G17" t="str">
            <v>Gestión de medición  y seguimiento</v>
          </cell>
        </row>
        <row r="18">
          <cell r="A18">
            <v>5</v>
          </cell>
          <cell r="C18" t="str">
            <v>Nivel Central</v>
          </cell>
          <cell r="E18" t="str">
            <v>Acuerdos_compromisos_y_protocolos_éticos</v>
          </cell>
          <cell r="G18" t="str">
            <v>Gestión de la mejora  continua</v>
          </cell>
        </row>
        <row r="19">
          <cell r="C19" t="str">
            <v>Nivel Regional</v>
          </cell>
          <cell r="E19" t="str">
            <v>Desarrollo_del_talento_humano</v>
          </cell>
        </row>
        <row r="20">
          <cell r="C20" t="str">
            <v>Grupo administrativo y financiero</v>
          </cell>
          <cell r="E20" t="str">
            <v>Estilo_de_dirección</v>
          </cell>
        </row>
        <row r="21">
          <cell r="C21" t="str">
            <v>Grupo Operativo</v>
          </cell>
          <cell r="E21" t="str">
            <v>Planes_y_programas</v>
          </cell>
        </row>
        <row r="22">
          <cell r="C22" t="str">
            <v>Grupo Soporte</v>
          </cell>
          <cell r="E22" t="str">
            <v>Modelo_de_operación_por_procesos</v>
          </cell>
        </row>
        <row r="23">
          <cell r="C23" t="str">
            <v>Grupo Control y seguridad aérea</v>
          </cell>
          <cell r="E23" t="str">
            <v>Estructura_organizacional</v>
          </cell>
        </row>
        <row r="24">
          <cell r="E24" t="str">
            <v>Contexto_estratégico</v>
          </cell>
        </row>
        <row r="25">
          <cell r="E25" t="str">
            <v>Identificación_de_riesgos</v>
          </cell>
        </row>
        <row r="26">
          <cell r="C26" t="str">
            <v>Personal</v>
          </cell>
          <cell r="E26" t="str">
            <v>Análisis_de_riesgos</v>
          </cell>
        </row>
        <row r="27">
          <cell r="A27" t="str">
            <v>TIPOLOGIA</v>
          </cell>
          <cell r="C27" t="str">
            <v>Información</v>
          </cell>
          <cell r="E27" t="str">
            <v>Valoración_de_riesgos</v>
          </cell>
        </row>
        <row r="28">
          <cell r="A28" t="str">
            <v>Aceptables</v>
          </cell>
          <cell r="C28" t="str">
            <v>Metodos</v>
          </cell>
          <cell r="E28" t="str">
            <v>Política_de_administración_de_riesgos</v>
          </cell>
        </row>
        <row r="29">
          <cell r="A29" t="str">
            <v>Tolerables</v>
          </cell>
          <cell r="C29" t="str">
            <v>Materiales</v>
          </cell>
          <cell r="E29" t="str">
            <v xml:space="preserve">Políticas_de_operación </v>
          </cell>
        </row>
        <row r="30">
          <cell r="A30" t="str">
            <v xml:space="preserve">Importantes </v>
          </cell>
          <cell r="C30" t="str">
            <v>Equipo</v>
          </cell>
          <cell r="E30" t="str">
            <v>Procedimientos</v>
          </cell>
        </row>
        <row r="31">
          <cell r="A31" t="str">
            <v>Inaceptables</v>
          </cell>
          <cell r="C31" t="str">
            <v>Instalación</v>
          </cell>
          <cell r="E31" t="str">
            <v>Controles</v>
          </cell>
        </row>
        <row r="32">
          <cell r="C32" t="str">
            <v>Ambiente de Trabajo</v>
          </cell>
          <cell r="E32" t="str">
            <v>Indicadores</v>
          </cell>
        </row>
        <row r="33">
          <cell r="A33" t="str">
            <v>PROCESOS_ESTRATÉGICOS</v>
          </cell>
          <cell r="C33" t="str">
            <v>Medicion/control</v>
          </cell>
          <cell r="E33" t="str">
            <v>Manual_de_procedimientos</v>
          </cell>
        </row>
        <row r="34">
          <cell r="A34" t="str">
            <v>PROCESOS_DE_APOYO</v>
          </cell>
          <cell r="E34" t="str">
            <v>Información_primaria</v>
          </cell>
        </row>
        <row r="35">
          <cell r="A35" t="str">
            <v>PROCESOS_MISIONALES</v>
          </cell>
          <cell r="E35" t="str">
            <v>Información_secundaria</v>
          </cell>
        </row>
        <row r="36">
          <cell r="A36" t="str">
            <v>PROCESOS_DE_EVALUACIÓN</v>
          </cell>
          <cell r="C36" t="str">
            <v xml:space="preserve"> Estratégico</v>
          </cell>
          <cell r="E36" t="str">
            <v>Sistemas_de_información</v>
          </cell>
        </row>
        <row r="37">
          <cell r="C37" t="str">
            <v xml:space="preserve">Operativos </v>
          </cell>
          <cell r="E37" t="str">
            <v>Comunicación_organizacional</v>
          </cell>
        </row>
        <row r="38">
          <cell r="C38" t="str">
            <v>Financieros</v>
          </cell>
          <cell r="E38" t="str">
            <v>Comunicación_informativa</v>
          </cell>
        </row>
        <row r="39">
          <cell r="A39" t="str">
            <v>STAKEHOLDERS</v>
          </cell>
          <cell r="C39" t="str">
            <v>Cumplimiento</v>
          </cell>
          <cell r="E39" t="str">
            <v>Medios_de_comunicación</v>
          </cell>
        </row>
        <row r="40">
          <cell r="A40" t="str">
            <v>Clientes</v>
          </cell>
          <cell r="C40" t="str">
            <v>Tecnología</v>
          </cell>
          <cell r="E40" t="str">
            <v>Auto_evaluación_del_control</v>
          </cell>
        </row>
        <row r="41">
          <cell r="A41" t="str">
            <v>Comunidad</v>
          </cell>
          <cell r="C41" t="str">
            <v>Estratégico y operativo</v>
          </cell>
          <cell r="E41" t="str">
            <v>Auto_evaluación_de_gestión</v>
          </cell>
        </row>
        <row r="42">
          <cell r="A42" t="str">
            <v>Empleados</v>
          </cell>
          <cell r="E42" t="str">
            <v>Evaluación_independiente_del_sistema_de_control_interno</v>
          </cell>
        </row>
        <row r="43">
          <cell r="A43" t="str">
            <v>Gobierno Nacional</v>
          </cell>
          <cell r="E43" t="str">
            <v>Auditoria_interna</v>
          </cell>
        </row>
        <row r="44">
          <cell r="A44" t="str">
            <v>Gobiernos locales</v>
          </cell>
          <cell r="E44" t="str">
            <v>Plan_de_mejoramiento_institucional</v>
          </cell>
        </row>
        <row r="45">
          <cell r="A45" t="str">
            <v>Proveedores</v>
          </cell>
          <cell r="E45" t="str">
            <v>Plan_de_mejoramiento_por_procesos</v>
          </cell>
        </row>
        <row r="46">
          <cell r="A46" t="str">
            <v>Directivos</v>
          </cell>
          <cell r="E46" t="str">
            <v>Plan_de_mejoramiento_individual</v>
          </cell>
        </row>
        <row r="47">
          <cell r="A47" t="str">
            <v>Sindicato</v>
          </cell>
        </row>
        <row r="48">
          <cell r="A48" t="str">
            <v>Directivos y empleados</v>
          </cell>
        </row>
        <row r="49">
          <cell r="A49" t="str">
            <v>Clientes, comunidad, empleados,  Gobierno nacional, Gobierno Local, proveedores, directivo, sindicato.</v>
          </cell>
        </row>
      </sheetData>
      <sheetData sheetId="8" refreshError="1"/>
      <sheetData sheetId="9" refreshError="1"/>
      <sheetData sheetId="10" refreshError="1"/>
      <sheetData sheetId="11" refreshError="1"/>
      <sheetData sheetId="12">
        <row r="2">
          <cell r="A2" t="str">
            <v>CONTROL_ESTRATÉGICO</v>
          </cell>
          <cell r="B2" t="str">
            <v>AMBIENTE_DE_CONTROL</v>
          </cell>
          <cell r="C2" t="str">
            <v>Acuerdos_compromisos_y_protocolos_éticos</v>
          </cell>
          <cell r="D2">
            <v>1</v>
          </cell>
          <cell r="E2" t="str">
            <v>INCUMPLIMIENTO DE LAS PAUTAS DE CONDUCTA ÉTICA DE LA ENTIDAD</v>
          </cell>
          <cell r="F2" t="str">
            <v>La conducta ética y la integridad administrativa son producto de la cultura corporativa, por ello se debe contar con estándares éticos y de comportamiento adecuados a las necesidades de los estamentos que conforman la Entidad, para lograr un equilibrio en</v>
          </cell>
          <cell r="G2" t="str">
            <v>Interno</v>
          </cell>
          <cell r="H2" t="str">
            <v>Directivos y empleados</v>
          </cell>
          <cell r="I2" t="str">
            <v xml:space="preserve">•Las conductas eticas de los funcionarios no son las que promueve la Entidad.
• El personal desconoce el código de ética de la Entidad.
• Las preferencias, juicios de valor y estilo administrativo del área auditada no estan acordes con el actual decálogo </v>
          </cell>
          <cell r="J2" t="str">
            <v>• Ineficacia en la formulación de las políticas e implementación del decálogo de valores.  
• Debilidades en los mecanismos que coordinan las actuaciones y la toma de decisiones fomentando la prevalecía del interés general sobre el particular.  
•Dificult</v>
          </cell>
          <cell r="K2" t="str">
            <v xml:space="preserve"> Estratégico</v>
          </cell>
          <cell r="L2" t="str">
            <v>• Generar un marco de referencia que permita construir en forma consensuada los parámetros para la gestión ética.
• Realizar revisiones periódicas de las necesidades e intereses de los distintos estamentos, concertando los estándares éticos y de comportam</v>
          </cell>
        </row>
        <row r="3">
          <cell r="A3" t="str">
            <v>CONTROL_ESTRATÉGICO</v>
          </cell>
          <cell r="B3" t="str">
            <v>AMBIENTE_DE_CONTROL</v>
          </cell>
          <cell r="C3" t="str">
            <v>Desarrollo_del_talento_humano</v>
          </cell>
          <cell r="D3">
            <v>2</v>
          </cell>
          <cell r="E3" t="str">
            <v>BAJO DESARROLLO ORGANIZACIONAL</v>
          </cell>
          <cell r="F3" t="str">
            <v xml:space="preserve">El desarrollo de la organización se sustenta en la evolución de su estructura y procesos, los cuales deben preservase en un ambiente de mejoramiento continuo. </v>
          </cell>
          <cell r="G3" t="str">
            <v>Interno</v>
          </cell>
          <cell r="H3" t="str">
            <v>Directivos</v>
          </cell>
          <cell r="I3" t="str">
            <v>• Resistencia al cambio y poca familiaridad con el concepto de mejoramiento continuo y con las técnicas modernas de administración.
• Políticas de relevo generacional insuficientes ique ocasionan perdida de conocimiento y de la cultura organizacional.
• E</v>
          </cell>
          <cell r="J3" t="str">
            <v>• Contar con una estructura organizacional que no responda a las necesidades institucionales.
• Estar rezagados frente al desarrollo organizacional del sector aeronáutico.
• Falta de sentido de pertenencia y/o pérdida de identidad institucional. 
• Incump</v>
          </cell>
          <cell r="K3" t="str">
            <v xml:space="preserve"> Estratégico</v>
          </cell>
          <cell r="L3" t="str">
            <v xml:space="preserve">• Replantear la estructura de la organización de forma que pueda enfocarse a las últimas tendencias en la administración.
• Redefinir las líneas de autoridad y mando de la organización, para desconcentrar la toma de decisiones en cada proceso.
</v>
          </cell>
        </row>
        <row r="4">
          <cell r="A4" t="str">
            <v>CONTROL_ESTRATÉGICO</v>
          </cell>
          <cell r="B4" t="str">
            <v>AMBIENTE_DE_CONTROL</v>
          </cell>
          <cell r="C4" t="str">
            <v>Desarrollo_del_talento_humano</v>
          </cell>
          <cell r="D4">
            <v>3</v>
          </cell>
          <cell r="E4" t="str">
            <v>DEFICIENCIAS EN LA SELECCIÓN, VINCULACIÓN, FORMACIÓN Y DESARROLLO DE LOS FUNCIONARIOS.</v>
          </cell>
          <cell r="F4" t="str">
            <v>El desarrollo del talento humano en la organización parte de un adecuado proceso de selección, de una oportuna y completa inducción, y de una permanente formación. La conjugación de estos tres factores, redundan en un adecuado desarrollo de los funcionari</v>
          </cell>
          <cell r="G4" t="str">
            <v>Interno</v>
          </cell>
          <cell r="H4" t="str">
            <v>Directivos</v>
          </cell>
          <cell r="I4" t="str">
            <v xml:space="preserve">  • Las políticas y prácticas de gestión humana no incorporan los principios de justicia, equidad y transparencia al realizar los procesos de selección, inducción, formación y capacitación de los servidores públicos del Estado.  
• Asignación de responsab</v>
          </cell>
          <cell r="J4" t="str">
            <v>• Multiplicidad de funciones.
• Inoportunidad para cumplir con las funciones.
 • Falta de sentido de pertenencia y/o pérdida de identidad institucional.
 • Excesiva carga laboral. 
• Dificultad de la Entidad para enfrentar a un entorno cada vez más comple</v>
          </cell>
          <cell r="K4" t="str">
            <v xml:space="preserve"> Estratégico</v>
          </cell>
          <cell r="L4" t="str">
            <v>• Especificar y estandarizar los niveles de competencia exigibles a los trabajadores para convertirlos en requisitos de conocimiento y habilidades.
• Promover programas de compensación que incluyan incentivos y sirvan para motivar y/o reforzar los resulta</v>
          </cell>
        </row>
        <row r="5">
          <cell r="A5" t="str">
            <v>CONTROL_ESTRATÉGICO</v>
          </cell>
          <cell r="B5" t="str">
            <v>AMBIENTE_DE_CONTROL</v>
          </cell>
          <cell r="C5" t="str">
            <v>Estilo_de_dirección</v>
          </cell>
          <cell r="D5">
            <v>4</v>
          </cell>
          <cell r="E5" t="str">
            <v>EL ESTILO DE DIRECCIÓN ADOPTADO POR EL ÁREA AUDITADA NO ES FAVORABLE AL CONTROL Y VERIFICACIÓN DE TRANSPARENCIA EN LA GESTIÓN PUBLICA.</v>
          </cell>
          <cell r="F5" t="str">
            <v>El estilo de dirección imprime la forma en la que la Entidad busca sus objetivos, soportándose en la generacion de un clima organizacional propicio para generar respeto por el control.</v>
          </cell>
          <cell r="G5" t="str">
            <v>Interno</v>
          </cell>
          <cell r="H5" t="str">
            <v>Directivos</v>
          </cell>
          <cell r="I5" t="str">
            <v>• No se atiende, escucha ni valora críticamente las sugerencias que provienen de los subalternos. 
• Ausencia  de mecanismos efectivos de participación que involucren a los servidores en el proceso de toma de decisiones logrando disminuir los conflictos i</v>
          </cell>
          <cell r="J5" t="str">
            <v>• Falta de compromiso respecto a los encargos de los superiores jerárquicos (anarquía).
• Deficiencias en la determinación de políticas orientadas hacia una gestión socialmente responsable, capaz de cumplir las promesas formuladas en los planes/ programas</v>
          </cell>
          <cell r="K5" t="str">
            <v xml:space="preserve"> Estratégico</v>
          </cell>
          <cell r="L5" t="str">
            <v>• Propender por ajustar el estilo  directivo a los requerimientos del grupo de trabajo, de forma que sea mas fácil guiar y orientar las oportunamente las  acciones, hacia el logro de objetivos previstos. 
•  Definir un estilo de gestión responsable, orien</v>
          </cell>
        </row>
        <row r="6">
          <cell r="A6" t="str">
            <v>CONTROL_ESTRATÉGICO</v>
          </cell>
          <cell r="B6" t="str">
            <v>DIRECCIONAMIENTO_ESTRATÉGICO</v>
          </cell>
          <cell r="C6" t="str">
            <v>Planes_y_programas</v>
          </cell>
          <cell r="D6">
            <v>5</v>
          </cell>
          <cell r="E6" t="str">
            <v>PLANEACIÓN, PRIORIZACIÓN Y/O TOMA DE DECISIONES SIN MECANISMOS DE CONCERTACIÓN Y/O DECISIÓN.</v>
          </cell>
          <cell r="F6" t="str">
            <v>La planificación y la toma de decisiones en la Entidad debe ser la resultante de acciones concertadas por todos los grupos de interes que puedan verse involucrados en la getion que se deriva de ella.</v>
          </cell>
          <cell r="G6" t="str">
            <v>Interno</v>
          </cell>
          <cell r="H6" t="str">
            <v>Directivos</v>
          </cell>
          <cell r="I6" t="str">
            <v>• Deficiencia en la concepción, concertación de objetivos y mecanismos de evaluación y seguimiento a los planes de acción.
• Vinculo débil entre el nivel central y regional, imposibilitando eficiencia en los programas propuestos y efectividad en los plane</v>
          </cell>
          <cell r="J6" t="str">
            <v>• Falta de compromiso respecto a las orientaciones de los superiores jerárquicos.
• Deficiencias en la determinación de políticas orientadas hacia una gestión socialmente responsable, capaz de cumplir las promesas formuladas en los planes/ programas,  res</v>
          </cell>
          <cell r="K6" t="str">
            <v xml:space="preserve"> Estratégico</v>
          </cell>
          <cell r="L6" t="str">
            <v>• Propender por ajustar el estilo  directivo a los requerimientos del grupo de trabajo, de forma que sea más fácil guiar y orientar oportunamente las  acciones, hacia el logro de objetivos previstos. 
•  Definir un estilo de gestión responsable, orientado</v>
          </cell>
        </row>
        <row r="7">
          <cell r="A7" t="str">
            <v>CONTROL_ESTRATÉGICO</v>
          </cell>
          <cell r="B7" t="str">
            <v>DIRECCIONAMIENTO_ESTRATÉGICO</v>
          </cell>
          <cell r="C7" t="str">
            <v>Modelo_de_operación_por_procesos</v>
          </cell>
          <cell r="D7">
            <v>6</v>
          </cell>
          <cell r="E7" t="str">
            <v>PROCESOS GESTIONADOS COMO ACTIVIDADES INDEPENDIENTES, DIFICULTANDO QUE LA ENTIDAD CUMPLA CON LA LEGISLACIÓN Y REGULACIÓN VIGENTE.</v>
          </cell>
          <cell r="F7" t="str">
            <v>La cadena de valor es una herramienta que ayuda a determinar las actividades que generan una Ventaja Competitiva sostenible, por tanto la Entidad debe propender por una optimización de los lineamientos en ella definidos, articulando eficientemente cada un</v>
          </cell>
          <cell r="G7" t="str">
            <v>Interno</v>
          </cell>
          <cell r="H7" t="str">
            <v>Personal</v>
          </cell>
          <cell r="I7" t="str">
            <v>• Deficiencias en la difusión e interiorización de los avances del Sistema de gestión de calidad.
• El mapa de procesos no es explícito con los vínculos entre los procesos de la misma categoría, ni su incidencia en los otros niveles.
• No contemplar los p</v>
          </cell>
          <cell r="J7" t="str">
            <v xml:space="preserve">• Desconocimiento y/o desacuerdo por parte de los funcionarios de la lógica del modelo de operación por procesos.
• Posibles inconvenientes en la prestación de servicios por  inoperatividad del sistema de gestión por procesos.
• La carencia de alineación </v>
          </cell>
          <cell r="K7" t="str">
            <v>Estratégico y operativo</v>
          </cell>
          <cell r="L7" t="str">
            <v>• Revisar si las políticas/procedimientos existentes aseguran el cumplimiento de las directrices de la gerencia.
• Promover la interacción e integración de los diferentes grupos de interés en la socialización e interiorización de este sistema.
• Revisar l</v>
          </cell>
        </row>
        <row r="8">
          <cell r="A8" t="str">
            <v>CONTROL_ESTRATÉGICO</v>
          </cell>
          <cell r="B8" t="str">
            <v>DIRECCIONAMIENTO_ESTRATÉGICO</v>
          </cell>
          <cell r="C8" t="str">
            <v>Estructura_organizacional</v>
          </cell>
          <cell r="D8">
            <v>7</v>
          </cell>
          <cell r="E8" t="str">
            <v xml:space="preserve"> LA ACTUAL ESTRUCTURA ORGANIZACIÓNAL NO PERMITE ARTICULAR EFICIENTEMENTE LAS ACTIVIDADES DE PLANEACIÓN, EJECUCIÓN Y CONTROL. </v>
          </cell>
          <cell r="F8" t="str">
            <v>Teniendo en cuenta que la estructura organizacional es determinante para el desarrollo de las funciones que cada unidad deber cumplir y del modo de comunicación entre cada grupo de trabajo, es valido que la Entidad cuente con un sistema de roles que permi</v>
          </cell>
          <cell r="G8" t="str">
            <v>Interno</v>
          </cell>
          <cell r="H8" t="str">
            <v>Directivos</v>
          </cell>
          <cell r="I8" t="str">
            <v xml:space="preserve">• Falta una mayor especialización para implementar modelos de gestión afines a las áreas.
• La forma en la que las tareas o actividades separadas son coordinadas es ineficiente  está alineada con la asignación de recursos.
</v>
          </cell>
          <cell r="J8" t="str">
            <v>• Ineficiencia de la estructura, dificultando la obtención de los objetivos deseados con el mínimo coste posible.
• Insatisfacción de la dirección por desgaste administrativo. 
•Los funcionarios renuncian a la libertad innovación dentro del puesto de trab</v>
          </cell>
          <cell r="K8" t="str">
            <v>Estratégico y operativo</v>
          </cell>
          <cell r="L8" t="str">
            <v xml:space="preserve">• Definir los procesos y procedimientos requeridos para cumplir con las funciones. 
• Propender por la articulación de las funciones, la estructura y los procesos.
•Promover que los acuerdos, políticas y normas establecidas en común no sean una camisa de </v>
          </cell>
        </row>
        <row r="9">
          <cell r="A9" t="str">
            <v>CONTROL_ESTRATÉGICO</v>
          </cell>
          <cell r="B9" t="str">
            <v>ADMINISTRACIÓN_DE_RIESGOS</v>
          </cell>
          <cell r="C9" t="str">
            <v>Contexto_estratégico</v>
          </cell>
          <cell r="D9">
            <v>8</v>
          </cell>
          <cell r="E9" t="str">
            <v>IMPACTO DE FACTORES INTERNOS Y EXTERNOS SOBRE LA PLANEACIÓN Y EL CONTROL ESTRATÉGICO.</v>
          </cell>
          <cell r="F9" t="str">
            <v>Considerando que analizar el contexto estratégico es un requisito esencial para poder realizar cualquier proceso de control, es necesario evaluar los principales factores internos y externos que impactaron o podrían impactar el logro de los objetivos.</v>
          </cell>
          <cell r="G9" t="str">
            <v>Interno y externo.</v>
          </cell>
          <cell r="H9" t="str">
            <v>Clientes, comunidad, empleados,  Gobierno nacional, Gobierno Local, proveedores, directivo, sindicato.</v>
          </cell>
          <cell r="I9" t="str">
            <v>• Se desconocen las combinaciones de acción estratégica desarrollados por la Entidad, dentro del contexto de su direccionamiento estratégico, dificultando el reconocimiento de los principales ejecutores y actores.
•Propensión por identificar los riesgos p</v>
          </cell>
          <cell r="J9" t="str">
            <v>•Identificación incompleta  de las fortalezas y debilidades evidenciadas por la definición de los Planes/ Programas, Procesos y operación de la Estructura Organizacional.  
 • Análisis parcial de las oportunidades y amenazas generadas por el entorno con b</v>
          </cell>
          <cell r="K9" t="str">
            <v xml:space="preserve"> Estratégico</v>
          </cell>
          <cell r="L9" t="str">
            <v>• Definir criterios que orienten  la entidad protegerse y anticiparse a los eventos que pueden llegar a impedir o entorpecer  el cumplimiento de su función.  
• Fomentar  el uso de mecanismos que permitan anticipar, identificar y reaccionar oportuna y ace</v>
          </cell>
        </row>
        <row r="10">
          <cell r="A10" t="str">
            <v>CONTROL_ESTRATÉGICO</v>
          </cell>
          <cell r="B10" t="str">
            <v>ADMINISTRACIÓN_DE_RIESGOS</v>
          </cell>
          <cell r="C10" t="str">
            <v>Identificación_de_riesgos</v>
          </cell>
          <cell r="D10">
            <v>9</v>
          </cell>
          <cell r="E10" t="str">
            <v>DIFICULTADES EN EL RECONOCIMIENTO DE LOS EVENTOS DE RIESGO, SUS CAUSAS Y/O CONSECUENCIAS.</v>
          </cell>
          <cell r="F10" t="str">
            <v>La organización puede llegar a contar con una guía de administración del riesgo que no apunte a identificar y mitigar los mismos.</v>
          </cell>
          <cell r="G10" t="str">
            <v>Interno</v>
          </cell>
          <cell r="H10" t="str">
            <v>Directivos y empleados</v>
          </cell>
          <cell r="I10" t="str">
            <v xml:space="preserve">• No se cuenta con una metodología de identificación de riesgos.
 • No se cuenta con los recursos adecuados para administrar el riesgo.
 • envidadlos empleados no conocen la metodología de administración del riesgo.    
</v>
          </cell>
          <cell r="J10" t="str">
            <v>• Desgaste administrativo por implementar puntos de control ineficientes e innecesarios.
 • Insuficiencia en la descripción de cada uno de los riesgos que afectan el desempeño de los Macroprocesos, procesos y actividades.  
• Deficiente administración del</v>
          </cell>
          <cell r="K10" t="str">
            <v xml:space="preserve"> Estratégico</v>
          </cell>
          <cell r="L10" t="str">
            <v>• Reforzar  los mecanismos que permiten identificar y/o comunicar sucesos o actividades que afectan los objetivos de la Entidad y el análisis de las oportunidades asociadas (o riesgos).
• Revisar la metodología de administración del riesgo implementada po</v>
          </cell>
        </row>
        <row r="11">
          <cell r="A11" t="str">
            <v>CONTROL_ESTRATÉGICO</v>
          </cell>
          <cell r="B11" t="str">
            <v>ADMINISTRACIÓN_DE_RIESGOS</v>
          </cell>
          <cell r="C11" t="str">
            <v>Análisis_de_riesgos</v>
          </cell>
          <cell r="D11">
            <v>10</v>
          </cell>
          <cell r="E11" t="str">
            <v>DEFICIENCIAS EN LA IDENTIFICACIÓN DE GRUPOS DE TRABAJO CLAVES, MODOS DE CONTROL SIGNIFICATIVOS Y ESTABLECIMIENTO DE RESPONSABILIDADES.</v>
          </cell>
          <cell r="F11" t="str">
            <v>La Entidad requiere contar con un procedimiento, formal o informal, para identificar y analizar acertadamente las condiciones que pueden afectar significativamente su gestión y control de los procesos.</v>
          </cell>
          <cell r="G11" t="str">
            <v>Interno</v>
          </cell>
          <cell r="H11" t="str">
            <v>Directivos y empleados</v>
          </cell>
          <cell r="I11" t="str">
            <v>• No están identificados claramente los elementos que hacen  parte de la carta de procesos.
• No hay una metodología para evaluar los factores claves para el desarrollo de un proceso.</v>
          </cell>
          <cell r="J11" t="str">
            <v>•Deficiencias en la determinación de la probabilidad de ocurrencia de los eventos y por lo tanto del establecimiento de políticas para su disminución o eliminación.
 • Dificultades en la aplicación de la metodología de Análisis de Riesgos en todos los Mac</v>
          </cell>
          <cell r="K11" t="str">
            <v>Estratégico y operativo</v>
          </cell>
          <cell r="L11" t="str">
            <v>• Establecer una metodología que permita identificar y controlar las deficiencias que se presentan en la definición de los procesos.r.</v>
          </cell>
        </row>
        <row r="12">
          <cell r="A12" t="str">
            <v>CONTROL_ESTRATÉGICO</v>
          </cell>
          <cell r="B12" t="str">
            <v>ADMINISTRACIÓN_DE_RIESGOS</v>
          </cell>
          <cell r="C12" t="str">
            <v>Valoración_de_riesgos</v>
          </cell>
          <cell r="D12">
            <v>11</v>
          </cell>
          <cell r="E12" t="str">
            <v>DEFICIENCIAS EN LA DETERMINACIÓN DEL GRADO DE EXPOSICIÓN AL IMPACTO DEL RIESGO Y/O ESTIMACIÓN DE LAS PRIORIDAD DE SU TRATAMIENTO.</v>
          </cell>
          <cell r="F12" t="str">
            <v>Es importante determinar con claridad la incidencia que puede tener un riesgo y la forma en que debe contrarrestarse.</v>
          </cell>
          <cell r="G12" t="str">
            <v>Interno</v>
          </cell>
          <cell r="H12" t="str">
            <v>Directivos y empleados</v>
          </cell>
          <cell r="I12" t="str">
            <v>• No hay información confiable para determinar con certeza el grado del riesgo y la prioridad para su tratamiento. 
• No hay experiencia en la administración del riesgo. 
• No se conoce la metodología para evaluar la exposición al riesgo.</v>
          </cell>
          <cell r="J12" t="str">
            <v>• Dificultades en la aplicación de la metodología de valorización de Riesgos en todos los Macroprocesos que conforman el Modelo de Operación por Procesos de la entidad. 
• Toma de decisiones errada respecto a la conveniencia de aplicar una u otra política</v>
          </cell>
          <cell r="K12" t="str">
            <v xml:space="preserve"> Estratégico</v>
          </cell>
          <cell r="L12" t="str">
            <v>• Incrementar la minuciosidad en el proceso de análisis de riesgos, incluyendo la estimación de riesgos significativos, valoración de la probabilidad y determinación de acciones requeridas.
• Establecer cuales son los riesgos con mayor grado de exposición</v>
          </cell>
        </row>
        <row r="13">
          <cell r="A13" t="str">
            <v>CONTROL_ESTRATÉGICO</v>
          </cell>
          <cell r="B13" t="str">
            <v>ADMINISTRACIÓN_DE_RIESGOS</v>
          </cell>
          <cell r="C13" t="str">
            <v>Política_de_administración_de_riesgos</v>
          </cell>
          <cell r="D13">
            <v>12</v>
          </cell>
          <cell r="E13" t="str">
            <v>AUSENCIA DE CRITERIOS PARA EL TRATAMIENTO DE LOS RIESGOS Y SUS EFECTOS AL INTERIOR DE LA ENTIDAD.</v>
          </cell>
          <cell r="F13" t="str">
            <v>Las políticas institucionales deben definir claramente las orientaciones para decidir como tratar y manejar los riesgos.</v>
          </cell>
          <cell r="G13" t="str">
            <v>Interno</v>
          </cell>
          <cell r="H13" t="str">
            <v>Directivos</v>
          </cell>
          <cell r="I13" t="str">
            <v xml:space="preserve">• Deficiencias en la definición de políticas de riesgos que enfrenta la Entidad.
•  Falta de experiencia para confrontar algunos riesgos que se presenten.   </v>
          </cell>
          <cell r="J13" t="str">
            <v>• Deficiente administración del riesgo por no estar alineado con las políticas y criterios institucionales.  
• Incoherencia entre las Políticas de Administración de Riesgos y algunos lineamientos normativos y legales que rigen la Entidad. 
• Discordancia</v>
          </cell>
          <cell r="K13" t="str">
            <v xml:space="preserve"> Estratégico</v>
          </cell>
          <cell r="L13" t="str">
            <v>• Evaluar y difundir los lineamientos sobre los conceptos de calificación de riesgos, las prioridades en la respuesta, la forma de administrarlos y la protección de los recursos.
• Efectuar talleres de evaluación de riesgos periódicamente.</v>
          </cell>
        </row>
        <row r="14">
          <cell r="A14" t="str">
            <v>CONTROL_DE_GESTIÓN</v>
          </cell>
          <cell r="B14" t="str">
            <v>ACTIVIDADES_DE_CONTROL</v>
          </cell>
          <cell r="C14" t="str">
            <v xml:space="preserve">Políticas_de_operación </v>
          </cell>
          <cell r="D14">
            <v>13</v>
          </cell>
          <cell r="E14" t="str">
            <v>LAS GUÍAS DE ACCIÓN Y DESEMPEÑO, AL IGUAL QUE LAS ESTRATEGIAS EMPLEADAS POR LA ENTIDAD NO SE ENCUENTRAN ALINEADAS CON LA NORMATIVIDAD VIGENTE.</v>
          </cell>
          <cell r="F14" t="str">
            <v>Las Políticas de Operación constituyen los marcos de acción necesarios para hacer eficiente y  eficaz la ejecución de los procesos,  razón por la cual no solo deben contribuir al logro de los objetivos y facilitar el control administrativo sino también cu</v>
          </cell>
          <cell r="G14" t="str">
            <v>Interno</v>
          </cell>
          <cell r="H14" t="str">
            <v>Directivos</v>
          </cell>
          <cell r="I14" t="str">
            <v xml:space="preserve">• Deficiencias en la definición de las políticas 
• Insuficiencia al establecer las acciones y mecanismos asociados a los procesos que permiten prever los riesgos.
</v>
          </cell>
          <cell r="J14" t="str">
            <v>• Incumplimiento parcial de la normatividad vigente. 
• Perdidas financieras.
• Deterioro de la imagen publica.
• Dificultad en la definición de parámetros que miden el desempeño de los procesos y de los servidores que tienen bajo su responsabilidad su ej</v>
          </cell>
          <cell r="K14" t="str">
            <v>Cumplimiento</v>
          </cell>
          <cell r="L14" t="str">
            <v>• Evaluar el impacto del diseño e implementación de las guías de acción (Políticas de Operación) sobre la gestión de la Entidad. 
• Revisar periódicamente los parámetros para ejecutar los procesos y actividades.</v>
          </cell>
        </row>
        <row r="15">
          <cell r="A15" t="str">
            <v>CONTROL_DE_GESTIÓN</v>
          </cell>
          <cell r="B15" t="str">
            <v>ACTIVIDADES_DE_CONTROL</v>
          </cell>
          <cell r="C15" t="str">
            <v>Procedimientos</v>
          </cell>
          <cell r="D15">
            <v>14</v>
          </cell>
          <cell r="E15" t="str">
            <v>DEFICIENCIAS  EN LA DEFINICIÓN DE LOS LÍMITES Y PARÁMETROS PARA EJECUTAR LOS PROCESOS.</v>
          </cell>
          <cell r="F15" t="str">
            <v>Teniendo en cuenta que un procedimiento es una forma específica para llevar a cabo una actividad o un proceso, este debe especificar claramente que, quien, donde, cuando, porque y como se debe hacer.</v>
          </cell>
          <cell r="G15" t="str">
            <v>Interno</v>
          </cell>
          <cell r="H15" t="str">
            <v>Directivos y empleados</v>
          </cell>
          <cell r="I15" t="str">
            <v>• Debilidades en la selección de los métodos para identificar los procesos y asignar la responsabilidad en la ejecución de las actividades.
• Los diagramas de flujo no permiten identificar los límites en la ejecución del proceso.
•  Dificultad para determ</v>
          </cell>
          <cell r="J15" t="str">
            <v>• Deficiente calidad en la prestación de los servicios.
• Limitaciones para la adecuada utilización de los recursos.
•  Resultados deficientes e los procesos efectuados.
• Incumplimiento parcial de la Ley 87/93, de la Resolución Interna 06241/94, la Ley 4</v>
          </cell>
          <cell r="K15" t="str">
            <v xml:space="preserve">Operativos </v>
          </cell>
          <cell r="L15" t="str">
            <v>• Establecer claramente  los criterios y parámetros generales necesarios para un adecuado desarrollo de los procesos.
• Evaluar los métodos o formas más eficientes y eficaces de operativizar las actividades de los procesos.
•  Rediseñar periódicamente  di</v>
          </cell>
        </row>
        <row r="16">
          <cell r="A16" t="str">
            <v>CONTROL_DE_GESTIÓN</v>
          </cell>
          <cell r="B16" t="str">
            <v>ACTIVIDADES_DE_CONTROL</v>
          </cell>
          <cell r="C16" t="str">
            <v>Controles</v>
          </cell>
          <cell r="D16">
            <v>15</v>
          </cell>
          <cell r="E16" t="str">
            <v>FORMULACIÓN IMPRECISA, INEFICIENTE E INOPORTUNA DE PUNTOS DE CONTROL.</v>
          </cell>
          <cell r="F16" t="str">
            <v>Los controles son mecanismos que se establecen para verificar el comportamiento que presentan las actividades que hacen parte de un proceso.</v>
          </cell>
          <cell r="G16" t="str">
            <v>Interno</v>
          </cell>
          <cell r="H16" t="str">
            <v>Directivos y empleados</v>
          </cell>
          <cell r="I16" t="str">
            <v>• Los controles implementados no concuerdan con la lógica conceptual enmarcada en la carta de proceso. 
• Imposibilidad de garantizar la ejecución de los trabajos con calidad.</v>
          </cell>
          <cell r="J16" t="str">
            <v>• Dificultad para obtener soluciones adecuadas y oportunas.
•  Posible alteración del curso habitual de los procesos.
• Dificultad para prevenir o reducir el impacto de los eventos que ponen en riesgo la adecuada ejecución de los procesos.
• Deficiencia e</v>
          </cell>
          <cell r="K16" t="str">
            <v xml:space="preserve"> Estratégico</v>
          </cell>
          <cell r="L16" t="str">
            <v>• Establecer mecanismos para la evaluación y redefinición periódica de los procesos.
• Definir los lineamientos  pertinentes para formular controles suficientes, comprensibles, eficaces, económicos y oportunos.</v>
          </cell>
        </row>
        <row r="17">
          <cell r="A17" t="str">
            <v>CONTROL_DE_GESTIÓN</v>
          </cell>
          <cell r="B17" t="str">
            <v>ACTIVIDADES_DE_CONTROL</v>
          </cell>
          <cell r="C17" t="str">
            <v>Indicadores</v>
          </cell>
          <cell r="D17">
            <v>16</v>
          </cell>
          <cell r="E17" t="str">
            <v>DEFICIENCIAS EN EL DISEÑO E IMPLEMENTACIÓN DE MECANISMOS DE EVALUACIÓN.</v>
          </cell>
          <cell r="F17" t="str">
            <v>Un indicador es una herramienta que permite evaluar la gestión, con base en la comparación de las metas previstas frente a los resultados obtenidos. Por ello su diseño e implementación debe garantizar que estos  apunten a evaluar los aspectos determinante</v>
          </cell>
          <cell r="G17" t="str">
            <v>Interno</v>
          </cell>
          <cell r="H17" t="str">
            <v>Analista de indicadores</v>
          </cell>
          <cell r="I17" t="str">
            <v>• Deficiencias en la definición de los diferentes procesos.  
• Los criterios redefinidos para los indicadores no corresponden a los requisitos de calidad del proceso auditado.</v>
          </cell>
          <cell r="J17" t="str">
            <v>•Dificultad para establecer el grado de avance o logro de los objetivos trazados y de los resultados esperados del proceso, en relación con los productos y servicios que éste genera.
• Imposibilidad de controlar eficientemente el comportamiento de factore</v>
          </cell>
          <cell r="K17" t="str">
            <v xml:space="preserve"> Estratégico</v>
          </cell>
          <cell r="L17" t="str">
            <v>• Definir las variables, unidades de medida y los parámetros o metas frente a los cuales se medirá la gestión de los procesos.
• Establecer rangos de gestión, donde se definan los valores máximos o mínimos que permitan mantener al indicador en condiciones</v>
          </cell>
        </row>
        <row r="18">
          <cell r="A18" t="str">
            <v>CONTROL_DE_GESTIÓN</v>
          </cell>
          <cell r="B18" t="str">
            <v>ACTIVIDADES_DE_CONTROL</v>
          </cell>
          <cell r="C18" t="str">
            <v>Manual_de_procedimientos</v>
          </cell>
          <cell r="D18">
            <v>17</v>
          </cell>
          <cell r="E18" t="str">
            <v>LOS MANUALES DE PROCEDIMIENTOS NO DESCRIBEN ADECUADAMENTE LAS TAREAS, LOS REQUERIMIENTOS Y PERSONAL RESPONSABLES DE SU EJECUCIÓN.</v>
          </cell>
          <cell r="F18" t="str">
            <v>Un manual de procedimientos describe la  forma como se ejecuta o desarrolla una por ello debe incluir cada uno de los aspectos requeridos para su adecuada realización.</v>
          </cell>
          <cell r="G18" t="str">
            <v>Interno</v>
          </cell>
          <cell r="H18" t="str">
            <v>Organiaciòn y metodos</v>
          </cell>
          <cell r="I18" t="str">
            <v>• Los procedimientos no contemplan las funciones, roles y responsabilidades que asumirá el funcionario.
• El manual de procedimiento no corresponde a la estructura y funciones de la entidad.</v>
          </cell>
          <cell r="J18" t="str">
            <v>• Dificultades en la inducción, adiestramiento y capacitación del personal ya que no existe una descripción detallada de las actividades de cada puesto de trabajo. 
• Inconvenientes en la estandarización  y el control de las rutinas de trabajo.
• Incongru</v>
          </cell>
          <cell r="K18" t="str">
            <v xml:space="preserve"> Estratégico</v>
          </cell>
          <cell r="L18" t="str">
            <v>• Reforzar los criterios y parámetros necesarios para el diseño y construcción de Manuales de Procedimientos. 
• Establecer mecanismos de control y verificación del contenido mínimo a incluir en los manuales de procedimiento.</v>
          </cell>
        </row>
        <row r="19">
          <cell r="A19" t="str">
            <v>CONTROL_DE_GESTIÓN</v>
          </cell>
          <cell r="B19" t="str">
            <v>INFORMACIÓN</v>
          </cell>
          <cell r="C19" t="str">
            <v>Información_primaria</v>
          </cell>
          <cell r="D19">
            <v>18</v>
          </cell>
          <cell r="E19" t="str">
            <v>LENTITUD EN LA RESPUESTA A LA INFORMACIÓN EXTERNA QUE INCIDE EN LA OPERACIÓN DE LA ENTIDAD.</v>
          </cell>
          <cell r="F19" t="str">
            <v>Considerando que la Información Primaria proviene de fuentes externas y es procesada dentro de la entidad, debe contarse con mecanismos para garantizar que tenga respuesta en el menor tiempo posible.</v>
          </cell>
          <cell r="G19" t="str">
            <v>Interno</v>
          </cell>
          <cell r="H19" t="str">
            <v>procedimientos</v>
          </cell>
          <cell r="I19" t="str">
            <v>• Inconvenientes al registrar, clasificar y realizar seguimiento al grado de cumplimiento de los intereses de los beneficiarios de los servicios que ofrece la Entidad.
• Deficiencias en la identificación de las fuentes de información más cercanas y de may</v>
          </cell>
          <cell r="J19" t="str">
            <v>• Deficiente servicio a los usuarios. 
•  Toma de decisiones errada por información ineficiente o inoportuna.
 • Incumplimiento parcial de los artículos 15, 20 y 23 de la Constitución Política de Colombia, la Ley 87/93, la Ley 152/94, la Ley 190/95, la Le</v>
          </cell>
          <cell r="K19" t="str">
            <v xml:space="preserve">Operativos </v>
          </cell>
          <cell r="L19" t="str">
            <v>• Establecer indicadores para medir el nivel de respuesta a los requerimientos originados con la información primaria.
• Redefinir procedimientos puntuales para dar respuesta a las observaciones provenientes de las  veedurías, entes de control y de la com</v>
          </cell>
        </row>
        <row r="20">
          <cell r="A20" t="str">
            <v>CONTROL_DE_GESTIÓN</v>
          </cell>
          <cell r="B20" t="str">
            <v>INFORMACIÓN</v>
          </cell>
          <cell r="C20" t="str">
            <v>Información_secundaria</v>
          </cell>
          <cell r="D20">
            <v>19</v>
          </cell>
          <cell r="E20" t="str">
            <v>DEBILIDADES EN LA INTEGRIDAD, DISPONIBILIDAD Y VERACIDAD DE LA INFORMACIÓN QUE SUMINISTRAN LOS DIFERENTES APLICATIVOS DEL SISTEMA.</v>
          </cell>
          <cell r="F20" t="str">
            <v>Reconociendo que la Información Secundaria es el conjunto de datos que se origina y procesa al interior de la entidad, proveniente del ejercicio de su función, y por ende debe presentar la mayor integridad, disponibilidad y veracidad en los sistemas de in</v>
          </cell>
          <cell r="G20" t="str">
            <v>Interno</v>
          </cell>
          <cell r="H20" t="str">
            <v>Personal</v>
          </cell>
          <cell r="I20" t="str">
            <v>• Deficiencias en la identificación y estructuración de diferentes fuentes de información necesarias para elaborar los reportes, informes y demás formas de registro físico (formal). 
• Dificultad en la integración de la Información primaria con el desarro</v>
          </cell>
          <cell r="J20" t="str">
            <v>• Incumplimiento de los principios de Celeridad, Transparencia y Publicidad. 
• Información no confiable e inoportuna.   
• Realización inefectiva e ineficiente de las operaciones, implicando dificultades en la toma de decisiones y su divulgación a los di</v>
          </cell>
          <cell r="K20" t="str">
            <v xml:space="preserve">Operativos </v>
          </cell>
          <cell r="L20" t="str">
            <v xml:space="preserve">• Establecer los criterios y parámetros necesarios para integración de la Información, a partir del desarrollo de cada uno de los procesos institucionales.
• Establecer sistemas de información que generen valor agregado para la toma de decisiones.
</v>
          </cell>
        </row>
        <row r="21">
          <cell r="A21" t="str">
            <v>CONTROL_DE_GESTIÓN</v>
          </cell>
          <cell r="B21" t="str">
            <v>INFORMACIÓN</v>
          </cell>
          <cell r="C21" t="str">
            <v>Sistemas_de_información</v>
          </cell>
          <cell r="D21">
            <v>20</v>
          </cell>
          <cell r="E21" t="str">
            <v>TECNOLOGÍAS EXISTENTES NO COMPATIBLES.</v>
          </cell>
          <cell r="F21" t="str">
            <v>Debido al caudal de información que se maneja en la Entidad, esta debe organizarse, clasificarse y procesarse de una forma práctica y de fácil consulta, sin embargo es posible que algunos de los equipos de cómputo, plataformas y software no estén en un ni</v>
          </cell>
          <cell r="G21" t="str">
            <v>Interno</v>
          </cell>
          <cell r="H21" t="str">
            <v>Gestión tecnológica</v>
          </cell>
          <cell r="I21" t="str">
            <v>• Falta integración y concordancia entre la información que debe generarse en los procesos y el software establecido para ello.
•Hardware insuficiente y/o con fallas recurrentes. 
• Desarrollos de software inapropiados o que no cumplen con los requerimien</v>
          </cell>
          <cell r="J21" t="str">
            <v>• Incongruencias en la información que suministran los diferentes aplicativos del Sistema de información. 
• Deficiencias en la captura e intercambio de información necesaria para conducir, administrar y coordinar los procesos.
• Deficiencias en la calida</v>
          </cell>
          <cell r="K21" t="str">
            <v xml:space="preserve">Operativos </v>
          </cell>
          <cell r="L21" t="str">
            <v>• Establecer una plataforma de desarrollo tecnológico que garantice la integración entre las diversas fuentes de información que generan los procesos de la Entidad.</v>
          </cell>
        </row>
        <row r="22">
          <cell r="A22" t="str">
            <v>CONTROL_DE_GESTIÓN</v>
          </cell>
          <cell r="B22" t="str">
            <v>COMUNICACIÓN_PUBLICA</v>
          </cell>
          <cell r="C22" t="str">
            <v>Comunicación_organizacional</v>
          </cell>
          <cell r="D22">
            <v>21</v>
          </cell>
          <cell r="E22" t="str">
            <v>DESARTICULACIÓN DE LAS ACCIONES Y ESFUERZOS DE LOS SERVIDORES RESPECTO A LOS PROPÓSITOS MISIONALES</v>
          </cell>
          <cell r="F22" t="str">
            <v>Algunos funcionarios desconocen los objetivos, las estrategias, los planes, los programas, los proyectos y la gestión de operaciones hacia los cuales se enfoca el accionar de la Entidad, y por tanto no están comprometidos para contribuir al cumplimiento d</v>
          </cell>
          <cell r="G22" t="str">
            <v>Interno</v>
          </cell>
          <cell r="H22" t="str">
            <v>Directivos</v>
          </cell>
          <cell r="I22" t="str">
            <v>• Pérdida o distorsión de información proveniente de los niveles jerárquicos altos  al descender por la cadena de mando. 
• Subjetividad de la información que proviene de los subalternos y va con destino a los superiores. 
• No se promueva la comunicación</v>
          </cell>
          <cell r="J22" t="str">
            <v>• Retraso en las comunicaciones. 
• Entorpecimiento del Clima Laboral. 
• Falta de pertenencia y compromiso de los servidores públicos con los propósitos misionales definidos por las directivas.
• Incumplimiento parcial de los artículos  16 y 20 de la Con</v>
          </cell>
          <cell r="K22" t="str">
            <v xml:space="preserve"> Estratégico</v>
          </cell>
          <cell r="L22" t="str">
            <v>• Diseñar formas de comunicación, que garanticen el flujo oportuno de información. 
• Procurar  alinear las estrategias comunicativas con la cultura organizacional deseada. 
• Establecer estrategias comunicativas concretas, que incidan en los flujos de co</v>
          </cell>
        </row>
        <row r="23">
          <cell r="A23" t="str">
            <v>CONTROL_DE_GESTIÓN</v>
          </cell>
          <cell r="B23" t="str">
            <v>COMUNICACIÓN_PUBLICA</v>
          </cell>
          <cell r="C23" t="str">
            <v>Comunicación_informativa</v>
          </cell>
          <cell r="D23">
            <v>22</v>
          </cell>
          <cell r="E23" t="str">
            <v>LAS COMUNICACIONES EMITIDAS NO PROPORCIONAN INFORMACIÓN RELEVANTE PARA LAS NECESIDADES DE LOS DESTINATARIOS O GRUPOS DE INTERÉS.</v>
          </cell>
          <cell r="F23" t="str">
            <v>Los comunicados dirigidos a los grupos de interés deben garantizar un enfoque de la Entidad a la construcción de lo público y a la generación de confianza, por tanto sus políticas de comunicación y parámetros deben orientar a un adecuado manejo de la info</v>
          </cell>
          <cell r="G23" t="str">
            <v>Interno</v>
          </cell>
          <cell r="H23" t="str">
            <v>Directivos</v>
          </cell>
          <cell r="I23" t="str">
            <v>• Ausencia de armonía entre la Entidad y su entorno. 
• Deficiencias en la formulación e implementación de instructivos e instrumentos de divulgación capaces de garantizar que la información será comunicada a cada uno de los públicos identificados.  
• In</v>
          </cell>
          <cell r="J23" t="str">
            <v>• Trasgresión al derecho que tienen los diferentes grupos de interés a estar informados sobre la gestión de la Entidad. 
• Incumplimiento de los principios de Transparencia y Publicidad.
• Incapacidad organizacional para mantener la fluidez de la Comunica</v>
          </cell>
          <cell r="K23" t="str">
            <v xml:space="preserve"> Estratégico</v>
          </cell>
          <cell r="L23" t="str">
            <v>• Establecer relaciones claras, transparentes e incluyentes de los grupos de interés. 
• Advertir a los servidores de la importancia de emitir comunicaciones oportunas, comprensibles, que cumplan con los requerimientos legales (y regulatorios) y provean l</v>
          </cell>
        </row>
        <row r="24">
          <cell r="A24" t="str">
            <v>CONTROL_DE_GESTIÓN</v>
          </cell>
          <cell r="B24" t="str">
            <v>COMUNICACIÓN_PUBLICA</v>
          </cell>
          <cell r="C24" t="str">
            <v>Medios_de_comunicación</v>
          </cell>
          <cell r="D24">
            <v>23</v>
          </cell>
          <cell r="E24" t="str">
            <v>DIFICULTAD INSTITUCIONAL PARA PRODUCIR INFORMES RELEVANTES, ÚTILES Y PERTINENTES PARA LOS DIFERENTES GRUPOS DE INTERÉS.</v>
          </cell>
          <cell r="F24" t="str">
            <v>Los actuales mecanismos, métodos, recursos e instrumentos utilizados para garantizar la divulgación y circulación amplia de la información hacia los diferentes grupos de interés no esta integrada, dificultando la eficiencia de la gestión de la información</v>
          </cell>
          <cell r="G24" t="str">
            <v>Interno</v>
          </cell>
          <cell r="H24" t="str">
            <v>Directivos</v>
          </cell>
          <cell r="I24" t="str">
            <v xml:space="preserve">• Los medios internos de comunicación no se encuentran alineados con los propósitos y fines de la Entidad. 
• Incoherencia de los medios de Comunicación utilizados  en los procesos de comunicación informativa y organizacional.
</v>
          </cell>
          <cell r="J24" t="str">
            <v>• Incumplimiento de los principios de Transparencia, Economía, Eficiencia y Eficacia.
• Dificultad en la divulgación de los resultados de la gestión de los grupos de interés.
• Incumplimiento parcial de la Ley 87/93, al Ley 190/95 o al a Directiva Preside</v>
          </cell>
          <cell r="K24" t="str">
            <v xml:space="preserve"> Estratégico</v>
          </cell>
          <cell r="L24" t="str">
            <v>• Implementar mecanismos de comunicación que brinden información completa, sencilla y oportuna acerca de la gestión que adelanta la Entidad. 
• Establecer canales de información adecuados para la transmisión de los mensajes, de acuerdo a su contenido y de</v>
          </cell>
        </row>
        <row r="25">
          <cell r="A25" t="str">
            <v xml:space="preserve">CONTROL_DE_EVALUACIÓN </v>
          </cell>
          <cell r="B25" t="str">
            <v>AUTO_EVALUACIÓN</v>
          </cell>
          <cell r="C25" t="str">
            <v>Auto_evaluación_del_control</v>
          </cell>
          <cell r="D25">
            <v>24</v>
          </cell>
          <cell r="E25" t="str">
            <v>DEFICIENCIAS EN LA IMPLEMENTACIÓN Y/O AUTODIAGNÓSTICO DEL GRADO DE AVANCE DEL SISTEMA DE CONTROL INTERNO.</v>
          </cell>
          <cell r="F25" t="str">
            <v>La Entidad requiere contar con un equipo de personas altamente calificadas para evaluar el grado de avance de la implementación del Meci al interior de la Entidad.</v>
          </cell>
          <cell r="G25" t="str">
            <v>Interno</v>
          </cell>
          <cell r="H25" t="str">
            <v>Personal</v>
          </cell>
          <cell r="I25" t="str">
            <v>• Deficiencias en los mecanismos de verificación y evaluación, que le permiten a la Entidad pública auto diagnosticar su Sistema de Control Interno. 
Deficiencias en la articulación de la normatividad que autorregula el Sistema de Control Interno,  los pr</v>
          </cell>
          <cell r="J25" t="str">
            <v>• Inadecuada autievaluacion del Sistema de Control Interno.     
• Incumplimiento de los principios establecidos por el Sistema de Control Interno (Responsabilidad, Auto evaluación, Imparcialidad y Eficacia).
• Incumplimiento parcial de la Ley 87/93 o del</v>
          </cell>
          <cell r="K25" t="str">
            <v xml:space="preserve"> Estratégico</v>
          </cell>
          <cell r="L25" t="str">
            <v xml:space="preserve">• Difundir la metodología, mecanismos e instrumentos utilizados para la realización de la Auto evaluación del Control Interno.  
• Evaluar el grado de competencia de los funcionarios para autoevaluar el Sistema de Control Interno.     </v>
          </cell>
        </row>
        <row r="26">
          <cell r="A26" t="str">
            <v xml:space="preserve">CONTROL_DE_EVALUACIÓN </v>
          </cell>
          <cell r="B26" t="str">
            <v>AUTO_EVALUACIÓN</v>
          </cell>
          <cell r="C26" t="str">
            <v>Auto_evaluación_de_gestión</v>
          </cell>
          <cell r="D26">
            <v>25</v>
          </cell>
          <cell r="E26" t="str">
            <v>DIFICULTAD PARA DETERMINAR MECANISMOS PARA EVALUAR EL COMPORTAMIENTO DEL SISTEMA DE CONTROL INTERNO PARA CUMPLIR CON EL PROPÓSITO DE GARANTIZAR EL LOGRO DE SUS OBJETIVOS.</v>
          </cell>
          <cell r="F26" t="str">
            <v>La auto evaluación de la gestión, implica establecer mecanismos de monitoreo y medición que permitan identificar los avances y/o dificultades para el logro de los objetivos Institucionales.</v>
          </cell>
          <cell r="G26" t="str">
            <v>Interno</v>
          </cell>
          <cell r="H26" t="str">
            <v>Directivos</v>
          </cell>
          <cell r="I26" t="str">
            <v>• Deficiencias en la determinación de la calidad y efectividad de los controles internos y la formulación de las acciones de mejoramiento requeridas.
• El desconocimiento de las características de los indicadores (denominación, formulación, descripción, m</v>
          </cell>
          <cell r="J26" t="str">
            <v>• Inconsistencia entre los resultados de los diferentes indicadores utilizados para evaluar la planeación, la gestión, los riesgos y el desempeño del servidor público en cada proceso.
• Deficiente medición de los factores críticos de éxito de los procesos</v>
          </cell>
          <cell r="K26" t="str">
            <v xml:space="preserve"> Estratégico</v>
          </cell>
          <cell r="L26" t="str">
            <v xml:space="preserve">• Establecer las alternativas de mejoramiento a los controles de los procesos asignados a cada grupo de trabajo.  
• Evaluar la efectividad de los controles establecidos en los procesos y la existencia de controles informales en las áreas responsables de </v>
          </cell>
        </row>
        <row r="27">
          <cell r="A27" t="str">
            <v xml:space="preserve">CONTROL_DE_EVALUACIÓN </v>
          </cell>
          <cell r="B27" t="str">
            <v>EVALUACIÓN_INDEPENDIENTE</v>
          </cell>
          <cell r="C27" t="str">
            <v>Evaluación_independiente_del_sistema_de_control_interno</v>
          </cell>
          <cell r="D27">
            <v>26</v>
          </cell>
          <cell r="E27" t="str">
            <v>VERIFICACIÓN DEFICIENTE DEL CUMPLIMIENTO DE LAS NORMAS QUE ENMARCAN LA IMPLEMENTACIÓN DEL MECI.</v>
          </cell>
          <cell r="F27" t="str">
            <v>Un adecuado examen del nivel de implementación del Sistema de Control Interno depende de la coherencia en la planeación de un programa de Auditoria, que permita verificar el desarrollo de cada uno de los componentes que lo integran.</v>
          </cell>
          <cell r="G27" t="str">
            <v>Interno</v>
          </cell>
          <cell r="H27" t="str">
            <v>Evaluación Independiente</v>
          </cell>
          <cell r="I27" t="str">
            <v>• Algunos funcionarios desconocen el estado de desarrollo del Sistema de Control Interno de la Entidad. 
 • No existe correlación entre la metodología de Evaluación Independiente del Sistema de Control Interno con los parámetros utilizados para la Auto ev</v>
          </cell>
          <cell r="J27" t="str">
            <v>•  Deficiencias en la evaluación del Sistema de Control Interno.    
• Incoherencia entre los resultados generados de la evaluación independiente con los obtenidos en el Componente de Auto evaluación y los obtenidos por los órganos de Control.
  • Incumpl</v>
          </cell>
          <cell r="K27" t="str">
            <v xml:space="preserve">Operativos </v>
          </cell>
          <cell r="L27" t="str">
            <v>• Evaluar la metodología establecida para verificar la implementación del Sistema de Control Interno.</v>
          </cell>
        </row>
        <row r="28">
          <cell r="A28" t="str">
            <v xml:space="preserve">CONTROL_DE_EVALUACIÓN </v>
          </cell>
          <cell r="B28" t="str">
            <v>EVALUACIÓN_INDEPENDIENTE</v>
          </cell>
          <cell r="C28" t="str">
            <v>Auditoria_interna</v>
          </cell>
          <cell r="D28">
            <v>27</v>
          </cell>
          <cell r="E28" t="str">
            <v>LAS AUDITORIAS NO REVELAN LOS ASPECTOS MÁS IMPORTANTES DE LA GESTIÓN Y POR TANTO NO SATISFACEN A LOS DIFERENTES GRUPOS DE INTERÉS.</v>
          </cell>
          <cell r="F28" t="str">
            <v>La auditoria interna es el mecanismo que permite llevar a cabo el examen sistemático, objetivo e independiente de los procesos, actividades, operaciones y resultados de la Entidad por tanto debe determinar si los recursos se han utilizado cumpliendo los p</v>
          </cell>
          <cell r="G28" t="str">
            <v>Interno</v>
          </cell>
          <cell r="H28" t="str">
            <v>Auditores</v>
          </cell>
          <cell r="I28" t="str">
            <v>•  Deficiencias en la formulación e implantación del un Plan de Auditoria permanente. 
• Ausencia de mecanismos adecuados de seguimiento y evaluación de la gestión adelantada.</v>
          </cell>
          <cell r="J28" t="str">
            <v>•  Baja calidad y/o impertinencia del examen de Auditoria.    
• Probabilidad de que las estrategias de control fallen en la medición, evaluación y retroalimentación de la gestión y resultados.
• Incumplimiento parcial de los artículos 209 y 269 de la Con</v>
          </cell>
          <cell r="K28" t="str">
            <v xml:space="preserve">Operativos </v>
          </cell>
          <cell r="L28" t="str">
            <v xml:space="preserve">• Emitir juicios fundados a partir de evidencias sobre el grado de cumplimiento de los objetivos, los planes, los programas y los proyectos así como sobre irregularidades o errores presentados en la operación de la Entidad.
• Definir un plan de Auditoria </v>
          </cell>
        </row>
        <row r="29">
          <cell r="A29" t="str">
            <v xml:space="preserve">CONTROL_DE_EVALUACIÓN </v>
          </cell>
          <cell r="B29" t="str">
            <v>PLANES_DE_MEJORAMIENTO</v>
          </cell>
          <cell r="C29" t="str">
            <v>Plan_de_mejoramiento_institucional</v>
          </cell>
          <cell r="D29">
            <v>28</v>
          </cell>
          <cell r="E29" t="str">
            <v>DURANTE LA FORMULACIÓN DEL PLAN DE MEJORAMIENTO INSTITUCIONAL NO SE CONTEMPLAN LAS SUGERENCIAS Y ANÁLISIS DE LA AUTOEVALUCIÓN, EVALUACIÓN INDEPENDIENTE NI LAS RECOMENDACIONES DE LOS DIFERENTES ENTES DE CONTROL.</v>
          </cell>
          <cell r="F29" t="str">
            <v>El plan de mejoramiento institucional integra el conjunto de las acciones de mejoramiento que la Entidad debe adelantar para fortalecer su desempeño institucional, debe contemplar  un análisis de las variaciones presentadas entre las metas esperadas y los</v>
          </cell>
          <cell r="G29" t="str">
            <v>Interno</v>
          </cell>
          <cell r="H29" t="str">
            <v>Directivos</v>
          </cell>
          <cell r="I29" t="str">
            <v>• Actualmente se suscribe y presenta un plan de mejoramiento que no contempla los requerimientos para subsanar y corregir formulados en los informes de auditoria (interna o de la CGR).   
• La cultura de mejoramiento continuo es incipiente, por tanto al f</v>
          </cell>
          <cell r="J29" t="str">
            <v>• Incoherencia del contenido del Plan de Mejoramiento Institucional con los objetivos de la Entidad.   
• Incumplimiento parcial de la Ley 87/93,  la Resolución Orgánica 05544 de 2003, la Resolución 048 de 2004,   la Resolución Orgánica No 5580 de  2004 o</v>
          </cell>
          <cell r="K29" t="str">
            <v>Cumplimiento</v>
          </cell>
          <cell r="L29" t="str">
            <v>• Incluir todas las recomendaciones y observaciones efectuadas por los organismos o personas encargados de realizar la Evaluación Independiente, la Auditoria Interna y el control fiscal.</v>
          </cell>
        </row>
        <row r="30">
          <cell r="A30" t="str">
            <v xml:space="preserve">CONTROL_DE_EVALUACIÓN </v>
          </cell>
          <cell r="B30" t="str">
            <v>PLANES_DE_MEJORAMIENTO</v>
          </cell>
          <cell r="C30" t="str">
            <v>Plan_de_mejoramiento_por_procesos</v>
          </cell>
          <cell r="D30">
            <v>29</v>
          </cell>
          <cell r="E30" t="str">
            <v>DEFICIENTES MECANISMOS PARA EL MEJORAMIENTO DE LOS PROCESOS.</v>
          </cell>
          <cell r="F30" t="str">
            <v xml:space="preserve">El plan de mejoramiento por procesos identifica las acciones para subsanar deficiencias en el desarrollo de la gestión que adelantan las áreas.  </v>
          </cell>
          <cell r="G30" t="str">
            <v>Interno</v>
          </cell>
          <cell r="H30" t="str">
            <v>Procesos</v>
          </cell>
          <cell r="I30" t="str">
            <v>• Inadecuada identificación de los aspectos a mejorar en los procesos. 
• Incoherencia del contenido de los planes de mejoramiento por procesos con la función de los grupos de trabajo y los procesos bajo su responsabilidad.</v>
          </cell>
          <cell r="J30" t="str">
            <v>•  Deficiente aplicación de políticas de mejoramiento continúo.     
•  Imposibilidad de fortalecer el desempeño y funcionamiento de los procesos en procura de los objetivos institucionales.
• Incumplimiento de los principios de Economía, Eficiencia y Efi</v>
          </cell>
          <cell r="K30" t="str">
            <v xml:space="preserve">Operativos </v>
          </cell>
          <cell r="L30" t="str">
            <v>• Detectar oportunamente las  debilidades e inconsistencias en los procesos. 
• Definir las acciones de mejoramiento de orden funcional necesarias para el mejoramiento y efectividad de los procesos. 
• Articular la formulación de los planes de mejoramient</v>
          </cell>
        </row>
        <row r="31">
          <cell r="A31" t="str">
            <v xml:space="preserve">CONTROL_DE_EVALUACIÓN </v>
          </cell>
          <cell r="B31" t="str">
            <v>PLANES_DE_MEJORAMIENTO</v>
          </cell>
          <cell r="C31" t="str">
            <v>Plan_de_mejoramiento_individual</v>
          </cell>
          <cell r="D31">
            <v>30</v>
          </cell>
          <cell r="E31" t="str">
            <v>ACTUACIÓN DE LOS FUNCIONARIOS NO ACORDE CON LOS OBJETIVOS Y METAS INSTITUCIONALES.</v>
          </cell>
          <cell r="F31" t="str">
            <v>Las actuaciones de los funcionarios deben contribuir al cumplimiento de los objetivos de la Entidad, enmarcándose en las pautas de conducta y en los lineamientos y compromisos que se derivan del plan de mejoramiento individual.</v>
          </cell>
          <cell r="G31" t="str">
            <v>Interno</v>
          </cell>
          <cell r="H31" t="str">
            <v>Personal</v>
          </cell>
          <cell r="I31" t="str">
            <v xml:space="preserve">• No se establecen controles en el desarrollo de los procedimientos por parte de los funcionarios.
• No hay mecanismos de evaluación que midan técnicamente los resultados obtenidos por los funcionarios.
• Existencia de paternalismo por parte de los jefes </v>
          </cell>
          <cell r="J31" t="str">
            <v>• Dificultades para el logro de los objetivos Institucionales. 
• Incoherencia del contenido de los planes de mejoramiento individual con el plan de mejoramiento por procesos e Institucional. 
• Incumplimiento parcial de la Ley 87/93,  el Acuerdo No. 18 d</v>
          </cell>
          <cell r="K31" t="str">
            <v xml:space="preserve">Operativos </v>
          </cell>
          <cell r="L31" t="str">
            <v>• Fortalecer los controles  e indicadores que permiten medir el desempeño de los funcionarios dentro del marco de la ideología de la Entidad.
Comprometer a los funcionarios con el desarrollo de las políticas, estrategias y objetivos que establece la Entid</v>
          </cell>
        </row>
      </sheetData>
      <sheetData sheetId="13" refreshError="1"/>
      <sheetData sheetId="14" refreshError="1"/>
      <sheetData sheetId="15"/>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OPCIONES"/>
      <sheetName val="CARACTERIZAR"/>
      <sheetName val="REGISTRO"/>
      <sheetName val="NOMBRES"/>
      <sheetName val="INDICADOR"/>
      <sheetName val="TD"/>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5">
          <cell r="C5" t="str">
            <v>Se auditarán los aspectos del sistema de gestión de la calidad  que fueron modificados con respecto  a la norma NTC-ISO 9001:1994. Estos aspectos son  aquellos directamente relacionados con los principios de la gestión de la calidad</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auditoría"/>
    </sheetNames>
    <sheetDataSet>
      <sheetData sheetId="0" refreshError="1">
        <row r="7">
          <cell r="C7" t="str">
            <v>Hugo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2">
          <cell r="I2">
            <v>37126</v>
          </cell>
        </row>
        <row r="4">
          <cell r="C4" t="str">
            <v>Verificar la conformidad del sistema de gestión de la calidad actualizado a la norma NTC-ISO 9001:2000</v>
          </cell>
        </row>
        <row r="6">
          <cell r="C6" t="str">
            <v>Se aplicarán como criterios para la identificación de los hallazgos de la auditoría  la norma NTC-ISO 9001:2000 y la documentación de la empresa</v>
          </cell>
        </row>
        <row r="7">
          <cell r="C7" t="str">
            <v>Hugo</v>
          </cell>
          <cell r="E7" t="str">
            <v>Paco</v>
          </cell>
          <cell r="G7" t="str">
            <v>Luis</v>
          </cell>
        </row>
      </sheetData>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
      <sheetName val="Matriz Riesgo Inherente"/>
      <sheetName val="Matriz Riesgo Residual"/>
      <sheetName val="Hoja1"/>
      <sheetName val="Hoja3"/>
      <sheetName val="Parámetros"/>
    </sheetNames>
    <sheetDataSet>
      <sheetData sheetId="0" refreshError="1"/>
      <sheetData sheetId="1" refreshError="1"/>
      <sheetData sheetId="2" refreshError="1"/>
      <sheetData sheetId="3">
        <row r="1">
          <cell r="K1" t="str">
            <v>FACTORES DE RIESGO</v>
          </cell>
        </row>
        <row r="2">
          <cell r="K2" t="str">
            <v>Internos</v>
          </cell>
        </row>
        <row r="3">
          <cell r="K3" t="str">
            <v>Recurso Humano</v>
          </cell>
        </row>
        <row r="4">
          <cell r="K4" t="str">
            <v>Procesos</v>
          </cell>
        </row>
        <row r="5">
          <cell r="K5" t="str">
            <v>Tecnología</v>
          </cell>
        </row>
        <row r="6">
          <cell r="K6" t="str">
            <v>Infraestructura</v>
          </cell>
        </row>
        <row r="7">
          <cell r="K7" t="str">
            <v>Alta Dirección</v>
          </cell>
        </row>
        <row r="8">
          <cell r="K8" t="str">
            <v>Externos</v>
          </cell>
        </row>
        <row r="9">
          <cell r="K9" t="str">
            <v xml:space="preserve">Desarrollos tecnológicos. </v>
          </cell>
        </row>
        <row r="10">
          <cell r="K10" t="str">
            <v xml:space="preserve">Expectativas cambiantes de clientes. </v>
          </cell>
        </row>
        <row r="11">
          <cell r="K11" t="str">
            <v xml:space="preserve">La competencia. </v>
          </cell>
        </row>
        <row r="12">
          <cell r="K12" t="str">
            <v xml:space="preserve">La legislación y regulaciones. </v>
          </cell>
        </row>
        <row r="13">
          <cell r="K13" t="str">
            <v xml:space="preserve">Las catástrofes naturales. </v>
          </cell>
        </row>
        <row r="14">
          <cell r="K14" t="str">
            <v xml:space="preserve">Los cambios económicos. </v>
          </cell>
        </row>
        <row r="15">
          <cell r="K15" t="str">
            <v xml:space="preserve">El terrorismo. </v>
          </cell>
        </row>
        <row r="16">
          <cell r="K16" t="str">
            <v xml:space="preserve">Expectativas cambiantes de clientes. </v>
          </cell>
        </row>
        <row r="17">
          <cell r="K17" t="str">
            <v xml:space="preserve">La competencia. </v>
          </cell>
        </row>
        <row r="18">
          <cell r="K18" t="str">
            <v xml:space="preserve">La legislación y regulaciones. </v>
          </cell>
        </row>
        <row r="19">
          <cell r="K19" t="str">
            <v xml:space="preserve">Las catástrofes naturales. </v>
          </cell>
        </row>
        <row r="20">
          <cell r="K20" t="str">
            <v xml:space="preserve">Los cambios económicos. </v>
          </cell>
        </row>
        <row r="26">
          <cell r="E26" t="str">
            <v>SOLUCIÓN SUGERIDA</v>
          </cell>
          <cell r="G26" t="str">
            <v xml:space="preserve">RECURSOS REQUERIDOS </v>
          </cell>
          <cell r="I26" t="str">
            <v>EFECTOS</v>
          </cell>
        </row>
        <row r="28">
          <cell r="E28">
            <v>1</v>
          </cell>
          <cell r="G28" t="str">
            <v>Humano</v>
          </cell>
          <cell r="I28" t="str">
            <v>Perdida economica</v>
          </cell>
        </row>
        <row r="29">
          <cell r="E29">
            <v>2</v>
          </cell>
          <cell r="G29" t="str">
            <v>Tecnologico</v>
          </cell>
          <cell r="I29" t="str">
            <v>Perdida de imagen</v>
          </cell>
        </row>
        <row r="30">
          <cell r="G30" t="str">
            <v>Financiero</v>
          </cell>
          <cell r="I30" t="str">
            <v>Perdida de mercado</v>
          </cell>
        </row>
        <row r="31">
          <cell r="G31" t="str">
            <v>Legal</v>
          </cell>
          <cell r="I31" t="str">
            <v>Sanciones legales</v>
          </cell>
        </row>
        <row r="32">
          <cell r="G32" t="str">
            <v>Locativos</v>
          </cell>
          <cell r="I32" t="str">
            <v>Daños activos fisicos</v>
          </cell>
        </row>
        <row r="33">
          <cell r="G33" t="str">
            <v>Humanos y Tecnológico</v>
          </cell>
          <cell r="I33" t="str">
            <v>Perdida de información</v>
          </cell>
        </row>
        <row r="34">
          <cell r="G34" t="str">
            <v>Humano y Financiero</v>
          </cell>
          <cell r="I34" t="str">
            <v>Reprocesos</v>
          </cell>
        </row>
        <row r="35">
          <cell r="G35" t="str">
            <v xml:space="preserve">Humano, Tecnológico y Financiero </v>
          </cell>
        </row>
        <row r="36">
          <cell r="G36" t="str">
            <v>Tecnológico y Financiero</v>
          </cell>
        </row>
        <row r="37">
          <cell r="G37" t="str">
            <v>Financiero y Legal</v>
          </cell>
        </row>
        <row r="38">
          <cell r="C38" t="str">
            <v>MACROPROCESOS</v>
          </cell>
          <cell r="G38" t="str">
            <v>Legal y tecnológico</v>
          </cell>
        </row>
        <row r="40">
          <cell r="C40" t="str">
            <v>C1</v>
          </cell>
        </row>
        <row r="41">
          <cell r="C41" t="str">
            <v>C2</v>
          </cell>
        </row>
        <row r="42">
          <cell r="C42" t="str">
            <v>C3</v>
          </cell>
        </row>
        <row r="43">
          <cell r="C43" t="str">
            <v>C4</v>
          </cell>
          <cell r="G43" t="str">
            <v>PUNTOS DE CONTROL</v>
          </cell>
          <cell r="I43" t="str">
            <v>TIPO DE PERDIDA</v>
          </cell>
        </row>
        <row r="44">
          <cell r="C44" t="str">
            <v>C5</v>
          </cell>
        </row>
        <row r="45">
          <cell r="C45" t="str">
            <v>C6</v>
          </cell>
          <cell r="G45" t="str">
            <v xml:space="preserve">Implementación de políticas </v>
          </cell>
          <cell r="I45" t="str">
            <v>Generan pérdida y afectan el estado de resultados de la entidad</v>
          </cell>
        </row>
        <row r="46">
          <cell r="G46" t="str">
            <v xml:space="preserve">Definición de estándares </v>
          </cell>
          <cell r="I46" t="str">
            <v>No generan pérdida y por lo tanto no afectan el estado de resultados de la entidad</v>
          </cell>
        </row>
        <row r="47">
          <cell r="G47" t="str">
            <v xml:space="preserve">Optimización de procesos y procedimientos. </v>
          </cell>
          <cell r="I47" t="str">
            <v>Generan pérdida y no afectan el estado de resultados de la entidad</v>
          </cell>
        </row>
        <row r="48">
          <cell r="G48" t="str">
            <v xml:space="preserve">Cambios físicos </v>
          </cell>
        </row>
        <row r="53">
          <cell r="G53" t="str">
            <v>PROCEDIMIENTOS</v>
          </cell>
        </row>
        <row r="55">
          <cell r="G55" t="str">
            <v>B1</v>
          </cell>
        </row>
        <row r="56">
          <cell r="G56" t="str">
            <v>B2</v>
          </cell>
        </row>
        <row r="57">
          <cell r="G57" t="str">
            <v>B3</v>
          </cell>
        </row>
        <row r="58">
          <cell r="G58" t="str">
            <v>B4</v>
          </cell>
        </row>
        <row r="59">
          <cell r="G59" t="str">
            <v>B5</v>
          </cell>
        </row>
      </sheetData>
      <sheetData sheetId="4"/>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FORMULARIO 2"/>
      <sheetName val="SARO"/>
    </sheetNames>
    <sheetDataSet>
      <sheetData sheetId="0">
        <row r="25">
          <cell r="E25" t="str">
            <v xml:space="preserve"> Estratégico</v>
          </cell>
        </row>
        <row r="26">
          <cell r="E26" t="str">
            <v xml:space="preserve">Operativos </v>
          </cell>
        </row>
        <row r="27">
          <cell r="E27" t="str">
            <v>Financieros</v>
          </cell>
        </row>
        <row r="28">
          <cell r="E28" t="str">
            <v>Cumplimiento</v>
          </cell>
        </row>
        <row r="29">
          <cell r="E29" t="str">
            <v>Tecnología</v>
          </cell>
        </row>
        <row r="30">
          <cell r="E30" t="str">
            <v>Estratégico y operativo</v>
          </cell>
        </row>
        <row r="33">
          <cell r="C33" t="str">
            <v>Clientes</v>
          </cell>
        </row>
        <row r="34">
          <cell r="C34" t="str">
            <v>Comunidad</v>
          </cell>
        </row>
        <row r="35">
          <cell r="C35" t="str">
            <v>Empleados</v>
          </cell>
        </row>
        <row r="36">
          <cell r="C36" t="str">
            <v>Gobierno Nacional</v>
          </cell>
        </row>
        <row r="37">
          <cell r="C37" t="str">
            <v>Gobiernos locales</v>
          </cell>
        </row>
        <row r="38">
          <cell r="C38" t="str">
            <v>Proveedores</v>
          </cell>
        </row>
        <row r="39">
          <cell r="C39" t="str">
            <v>Directivos</v>
          </cell>
        </row>
        <row r="40">
          <cell r="A40">
            <v>1</v>
          </cell>
          <cell r="C40" t="str">
            <v>Sindicato</v>
          </cell>
        </row>
        <row r="41">
          <cell r="A41">
            <v>2</v>
          </cell>
          <cell r="C41" t="str">
            <v>Directivos y empleados</v>
          </cell>
        </row>
        <row r="42">
          <cell r="A42">
            <v>3</v>
          </cell>
          <cell r="C42" t="str">
            <v>Clientes, comunidad, empleados,  Gobierno nacional, Gobierno Local, proveedores, directivo, sindicato.</v>
          </cell>
        </row>
        <row r="45">
          <cell r="A45" t="str">
            <v>Evitar</v>
          </cell>
        </row>
        <row r="46">
          <cell r="A46" t="str">
            <v>Reducir</v>
          </cell>
          <cell r="C46">
            <v>1</v>
          </cell>
        </row>
        <row r="47">
          <cell r="A47" t="str">
            <v xml:space="preserve"> Compartir o Transferir</v>
          </cell>
          <cell r="C47">
            <v>2</v>
          </cell>
        </row>
        <row r="48">
          <cell r="A48" t="str">
            <v>Asumir</v>
          </cell>
          <cell r="C48">
            <v>3</v>
          </cell>
        </row>
        <row r="49">
          <cell r="C49">
            <v>4</v>
          </cell>
        </row>
        <row r="50">
          <cell r="C50">
            <v>5</v>
          </cell>
        </row>
        <row r="51">
          <cell r="A51" t="str">
            <v>Interno</v>
          </cell>
        </row>
        <row r="52">
          <cell r="A52" t="str">
            <v>Externo</v>
          </cell>
        </row>
        <row r="53">
          <cell r="A53" t="str">
            <v>Interno y externo.</v>
          </cell>
          <cell r="C53" t="str">
            <v>Preventivo</v>
          </cell>
        </row>
        <row r="54">
          <cell r="C54" t="str">
            <v>Correctivo</v>
          </cell>
        </row>
      </sheetData>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OPEN"/>
      <sheetName val="RECLAMOS"/>
      <sheetName val="NO CONFORMES"/>
      <sheetName val="DEVOLUCIONES"/>
      <sheetName val="MEJORA INDIVIDUAL"/>
    </sheetNames>
    <sheetDataSet>
      <sheetData sheetId="0">
        <row r="2">
          <cell r="C2" t="str">
            <v>SI</v>
          </cell>
          <cell r="E2" t="str">
            <v>Telefono</v>
          </cell>
        </row>
        <row r="3">
          <cell r="C3" t="str">
            <v>NO</v>
          </cell>
          <cell r="E3" t="str">
            <v>Fax</v>
          </cell>
        </row>
        <row r="4">
          <cell r="E4" t="str">
            <v>E-mail</v>
          </cell>
        </row>
        <row r="5">
          <cell r="E5" t="str">
            <v>Correo</v>
          </cell>
        </row>
        <row r="6">
          <cell r="E6" t="str">
            <v>Personalmente</v>
          </cell>
        </row>
      </sheetData>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L31"/>
  <sheetViews>
    <sheetView tabSelected="1" zoomScale="60" zoomScaleNormal="60" workbookViewId="0">
      <pane xSplit="2" ySplit="6" topLeftCell="Z20" activePane="bottomRight" state="frozen"/>
      <selection pane="topRight" activeCell="C1" sqref="C1"/>
      <selection pane="bottomLeft" activeCell="A7" sqref="A7"/>
      <selection pane="bottomRight" activeCell="AE21" sqref="AE21"/>
    </sheetView>
  </sheetViews>
  <sheetFormatPr baseColWidth="10" defaultColWidth="11.42578125" defaultRowHeight="15" x14ac:dyDescent="0.25"/>
  <cols>
    <col min="1" max="1" width="13.28515625" customWidth="1"/>
    <col min="2" max="2" width="30.28515625" customWidth="1"/>
    <col min="3" max="3" width="59" customWidth="1"/>
    <col min="4" max="4" width="54.28515625" customWidth="1"/>
    <col min="5" max="5" width="20.140625" customWidth="1"/>
    <col min="6" max="6" width="19" customWidth="1"/>
    <col min="7" max="7" width="31.5703125" customWidth="1"/>
    <col min="8" max="8" width="15" customWidth="1"/>
    <col min="9" max="9" width="11.42578125" style="1" customWidth="1"/>
    <col min="10" max="10" width="11.42578125" customWidth="1"/>
    <col min="11" max="11" width="17.140625" customWidth="1"/>
    <col min="12" max="20" width="11.42578125" customWidth="1"/>
    <col min="21" max="21" width="15.85546875" customWidth="1"/>
    <col min="22" max="23" width="11.42578125" customWidth="1"/>
    <col min="24" max="24" width="15.5703125" customWidth="1"/>
    <col min="25" max="25" width="23" customWidth="1"/>
    <col min="26" max="26" width="49.28515625" customWidth="1"/>
    <col min="27" max="27" width="16.85546875" customWidth="1"/>
    <col min="28" max="28" width="50.140625" customWidth="1"/>
    <col min="29" max="30" width="16.85546875" customWidth="1"/>
    <col min="31" max="31" width="49.7109375" customWidth="1"/>
    <col min="32" max="38" width="16.85546875" customWidth="1"/>
  </cols>
  <sheetData>
    <row r="1" spans="1:38" ht="15.75" thickBot="1" x14ac:dyDescent="0.3"/>
    <row r="2" spans="1:38" s="1" customFormat="1" ht="15.75" thickBot="1" x14ac:dyDescent="0.3">
      <c r="A2" s="213" t="s">
        <v>0</v>
      </c>
      <c r="B2" s="214"/>
      <c r="C2" s="215"/>
      <c r="D2" s="215"/>
      <c r="E2" s="215"/>
      <c r="F2" s="215"/>
      <c r="G2" s="160"/>
      <c r="H2" s="192" t="s">
        <v>1</v>
      </c>
      <c r="I2" s="193"/>
      <c r="J2" s="193"/>
      <c r="K2" s="193"/>
      <c r="L2" s="193"/>
      <c r="M2" s="193"/>
      <c r="N2" s="193"/>
      <c r="O2" s="193"/>
      <c r="P2" s="193"/>
      <c r="Q2" s="193"/>
      <c r="R2" s="193"/>
      <c r="S2" s="193"/>
      <c r="T2" s="193"/>
      <c r="U2" s="193"/>
      <c r="V2" s="193"/>
      <c r="W2" s="193"/>
      <c r="X2" s="193"/>
      <c r="Y2" s="193"/>
      <c r="Z2" s="194"/>
      <c r="AA2" s="143" t="s">
        <v>2</v>
      </c>
      <c r="AB2" s="144"/>
      <c r="AC2" s="145"/>
      <c r="AD2" s="143" t="s">
        <v>2</v>
      </c>
      <c r="AE2" s="144"/>
      <c r="AF2" s="145"/>
      <c r="AG2" s="143" t="s">
        <v>2</v>
      </c>
      <c r="AH2" s="144"/>
      <c r="AI2" s="145"/>
      <c r="AJ2" s="143" t="s">
        <v>2</v>
      </c>
      <c r="AK2" s="144"/>
      <c r="AL2" s="145"/>
    </row>
    <row r="3" spans="1:38" ht="15.75" thickBot="1" x14ac:dyDescent="0.3">
      <c r="A3" s="150" t="s">
        <v>3</v>
      </c>
      <c r="B3" s="153"/>
      <c r="C3" s="153" t="s">
        <v>4</v>
      </c>
      <c r="D3" s="153"/>
      <c r="E3" s="153" t="s">
        <v>5</v>
      </c>
      <c r="F3" s="153"/>
      <c r="G3" s="174" t="s">
        <v>6</v>
      </c>
      <c r="H3" s="149" t="s">
        <v>7</v>
      </c>
      <c r="I3" s="152"/>
      <c r="J3" s="152"/>
      <c r="K3" s="155"/>
      <c r="L3" s="149" t="s">
        <v>8</v>
      </c>
      <c r="M3" s="152"/>
      <c r="N3" s="152"/>
      <c r="O3" s="152"/>
      <c r="P3" s="152"/>
      <c r="Q3" s="152"/>
      <c r="R3" s="152"/>
      <c r="S3" s="152"/>
      <c r="T3" s="152"/>
      <c r="U3" s="152"/>
      <c r="V3" s="152"/>
      <c r="W3" s="152"/>
      <c r="X3" s="152"/>
      <c r="Y3" s="152"/>
      <c r="Z3" s="204"/>
      <c r="AA3" s="146" t="s">
        <v>130</v>
      </c>
      <c r="AB3" s="147"/>
      <c r="AC3" s="148"/>
      <c r="AD3" s="146" t="s">
        <v>131</v>
      </c>
      <c r="AE3" s="147"/>
      <c r="AF3" s="148"/>
      <c r="AG3" s="146" t="s">
        <v>132</v>
      </c>
      <c r="AH3" s="147"/>
      <c r="AI3" s="148"/>
      <c r="AJ3" s="146" t="s">
        <v>133</v>
      </c>
      <c r="AK3" s="147"/>
      <c r="AL3" s="148"/>
    </row>
    <row r="4" spans="1:38" x14ac:dyDescent="0.25">
      <c r="A4" s="161" t="s">
        <v>9</v>
      </c>
      <c r="B4" s="163" t="s">
        <v>10</v>
      </c>
      <c r="C4" s="165" t="s">
        <v>11</v>
      </c>
      <c r="D4" s="165" t="s">
        <v>12</v>
      </c>
      <c r="E4" s="165" t="s">
        <v>13</v>
      </c>
      <c r="F4" s="165" t="s">
        <v>14</v>
      </c>
      <c r="G4" s="174"/>
      <c r="H4" s="150" t="s">
        <v>15</v>
      </c>
      <c r="I4" s="153"/>
      <c r="J4" s="153"/>
      <c r="K4" s="156"/>
      <c r="L4" s="150" t="s">
        <v>16</v>
      </c>
      <c r="M4" s="153"/>
      <c r="N4" s="153"/>
      <c r="O4" s="153"/>
      <c r="P4" s="153"/>
      <c r="Q4" s="153"/>
      <c r="R4" s="153"/>
      <c r="S4" s="153"/>
      <c r="T4" s="153"/>
      <c r="U4" s="153" t="s">
        <v>17</v>
      </c>
      <c r="V4" s="153"/>
      <c r="W4" s="153"/>
      <c r="X4" s="153"/>
      <c r="Y4" s="153" t="s">
        <v>18</v>
      </c>
      <c r="Z4" s="174"/>
      <c r="AA4" s="149" t="s">
        <v>19</v>
      </c>
      <c r="AB4" s="152" t="s">
        <v>20</v>
      </c>
      <c r="AC4" s="155" t="s">
        <v>21</v>
      </c>
      <c r="AD4" s="149" t="s">
        <v>19</v>
      </c>
      <c r="AE4" s="152" t="s">
        <v>20</v>
      </c>
      <c r="AF4" s="155" t="s">
        <v>21</v>
      </c>
      <c r="AG4" s="149" t="s">
        <v>19</v>
      </c>
      <c r="AH4" s="152" t="s">
        <v>20</v>
      </c>
      <c r="AI4" s="155" t="s">
        <v>21</v>
      </c>
      <c r="AJ4" s="149" t="s">
        <v>19</v>
      </c>
      <c r="AK4" s="152" t="s">
        <v>20</v>
      </c>
      <c r="AL4" s="155" t="s">
        <v>21</v>
      </c>
    </row>
    <row r="5" spans="1:38" x14ac:dyDescent="0.25">
      <c r="A5" s="161"/>
      <c r="B5" s="163"/>
      <c r="C5" s="165"/>
      <c r="D5" s="165"/>
      <c r="E5" s="165"/>
      <c r="F5" s="165"/>
      <c r="G5" s="174"/>
      <c r="H5" s="150" t="s">
        <v>22</v>
      </c>
      <c r="I5" s="139" t="s">
        <v>23</v>
      </c>
      <c r="J5" s="163" t="s">
        <v>24</v>
      </c>
      <c r="K5" s="156" t="s">
        <v>25</v>
      </c>
      <c r="L5" s="150" t="s">
        <v>26</v>
      </c>
      <c r="M5" s="153"/>
      <c r="N5" s="153"/>
      <c r="O5" s="153" t="s">
        <v>27</v>
      </c>
      <c r="P5" s="153"/>
      <c r="Q5" s="153"/>
      <c r="R5" s="153" t="s">
        <v>28</v>
      </c>
      <c r="S5" s="153"/>
      <c r="T5" s="153"/>
      <c r="U5" s="153" t="s">
        <v>22</v>
      </c>
      <c r="V5" s="153" t="s">
        <v>23</v>
      </c>
      <c r="W5" s="163" t="s">
        <v>29</v>
      </c>
      <c r="X5" s="153" t="s">
        <v>25</v>
      </c>
      <c r="Y5" s="163" t="s">
        <v>30</v>
      </c>
      <c r="Z5" s="175" t="s">
        <v>31</v>
      </c>
      <c r="AA5" s="150"/>
      <c r="AB5" s="153"/>
      <c r="AC5" s="156"/>
      <c r="AD5" s="150"/>
      <c r="AE5" s="153"/>
      <c r="AF5" s="156"/>
      <c r="AG5" s="150"/>
      <c r="AH5" s="153"/>
      <c r="AI5" s="156"/>
      <c r="AJ5" s="150"/>
      <c r="AK5" s="153"/>
      <c r="AL5" s="156"/>
    </row>
    <row r="6" spans="1:38" ht="25.5" thickBot="1" x14ac:dyDescent="0.3">
      <c r="A6" s="162"/>
      <c r="B6" s="164"/>
      <c r="C6" s="166"/>
      <c r="D6" s="166"/>
      <c r="E6" s="166"/>
      <c r="F6" s="166"/>
      <c r="G6" s="175"/>
      <c r="H6" s="176"/>
      <c r="I6" s="140"/>
      <c r="J6" s="164"/>
      <c r="K6" s="167"/>
      <c r="L6" s="36" t="s">
        <v>32</v>
      </c>
      <c r="M6" s="35" t="s">
        <v>33</v>
      </c>
      <c r="N6" s="35" t="s">
        <v>34</v>
      </c>
      <c r="O6" s="35" t="s">
        <v>32</v>
      </c>
      <c r="P6" s="35" t="s">
        <v>33</v>
      </c>
      <c r="Q6" s="35" t="s">
        <v>34</v>
      </c>
      <c r="R6" s="35" t="s">
        <v>32</v>
      </c>
      <c r="S6" s="35" t="s">
        <v>33</v>
      </c>
      <c r="T6" s="35" t="s">
        <v>34</v>
      </c>
      <c r="U6" s="211"/>
      <c r="V6" s="211"/>
      <c r="W6" s="164"/>
      <c r="X6" s="211"/>
      <c r="Y6" s="164"/>
      <c r="Z6" s="212"/>
      <c r="AA6" s="151"/>
      <c r="AB6" s="154"/>
      <c r="AC6" s="157"/>
      <c r="AD6" s="151"/>
      <c r="AE6" s="154"/>
      <c r="AF6" s="157"/>
      <c r="AG6" s="151"/>
      <c r="AH6" s="154"/>
      <c r="AI6" s="157"/>
      <c r="AJ6" s="151"/>
      <c r="AK6" s="154"/>
      <c r="AL6" s="157"/>
    </row>
    <row r="7" spans="1:38" s="19" customFormat="1" ht="75" x14ac:dyDescent="0.25">
      <c r="A7" s="216" t="s">
        <v>35</v>
      </c>
      <c r="B7" s="219" t="s">
        <v>172</v>
      </c>
      <c r="C7" s="159" t="s">
        <v>135</v>
      </c>
      <c r="D7" s="159" t="s">
        <v>136</v>
      </c>
      <c r="E7" s="159" t="s">
        <v>128</v>
      </c>
      <c r="F7" s="159" t="s">
        <v>134</v>
      </c>
      <c r="G7" s="219" t="s">
        <v>137</v>
      </c>
      <c r="H7" s="159">
        <v>3</v>
      </c>
      <c r="I7" s="168">
        <f>IMPACTO!C24</f>
        <v>20</v>
      </c>
      <c r="J7" s="159">
        <f>H7*I7</f>
        <v>60</v>
      </c>
      <c r="K7" s="171" t="str">
        <f>IF(J7="","",IF(J7&gt;50,"EXTREMA",IF(J7&gt;25,"ALTA",IF(J7&gt;10,"MODERADA","BAJA"))))</f>
        <v>EXTREMA</v>
      </c>
      <c r="L7" s="225">
        <f>'C R1'!C3</f>
        <v>78.571428571428569</v>
      </c>
      <c r="M7" s="228" t="str">
        <f>IF(L7&gt;=75,"Fuerte",IF(L7&gt;=50,"Moderado","Debil"))</f>
        <v>Fuerte</v>
      </c>
      <c r="N7" s="231">
        <f>IF(M7="","",IF(M7="FUERTE",1,IF(M7="MODERADO",2,3)))</f>
        <v>1</v>
      </c>
      <c r="O7" s="123">
        <f>'C R1'!D3</f>
        <v>0</v>
      </c>
      <c r="P7" s="228" t="str">
        <f>IF(O7&gt;=0.75,"Fuerte",IF(O7&gt;=0.5,"Moderado","Debil"))</f>
        <v>Debil</v>
      </c>
      <c r="Q7" s="231">
        <f>IF(P7="","",IF(P7="FUERTE",1,IF(P7="MODERADO",2,3)))</f>
        <v>3</v>
      </c>
      <c r="R7" s="225">
        <f>'C R1'!E3</f>
        <v>85</v>
      </c>
      <c r="S7" s="228" t="str">
        <f>IF(R7&gt;=0.75,"Fuerte",IF(R7&gt;=0.5,"Moderado","Debil"))</f>
        <v>Fuerte</v>
      </c>
      <c r="T7" s="231">
        <f>IF(S7="","",IF(S7="FUERTE",1,IF(S7="MODERADO",2,3)))</f>
        <v>1</v>
      </c>
      <c r="U7" s="231">
        <f>IF(AVERAGE(L7,O7)&gt;=76%,H7-2,IF(AVERAGE(L7,O7)&gt;=51%,H7-1,H7))</f>
        <v>1</v>
      </c>
      <c r="V7" s="231">
        <v>5</v>
      </c>
      <c r="W7" s="247">
        <f>V7*U7</f>
        <v>5</v>
      </c>
      <c r="X7" s="205" t="str">
        <f>IF(W7="","",IF(W7&gt;50,"EXTREMA",IF(W7&gt;25,"ALTA",IF(W7&gt;10,"MODERADA","BAJA"))))</f>
        <v>BAJA</v>
      </c>
      <c r="Y7" s="208" t="s">
        <v>36</v>
      </c>
      <c r="Z7" s="69" t="s">
        <v>139</v>
      </c>
      <c r="AA7" s="56" t="s">
        <v>180</v>
      </c>
      <c r="AB7" s="58" t="s">
        <v>181</v>
      </c>
      <c r="AC7" s="127">
        <v>0</v>
      </c>
      <c r="AD7" s="56" t="s">
        <v>204</v>
      </c>
      <c r="AE7" s="58" t="s">
        <v>205</v>
      </c>
      <c r="AF7" s="60">
        <v>1</v>
      </c>
      <c r="AG7" s="107"/>
      <c r="AH7" s="109"/>
      <c r="AI7" s="111"/>
      <c r="AJ7" s="107"/>
      <c r="AK7" s="109"/>
      <c r="AL7" s="111"/>
    </row>
    <row r="8" spans="1:38" s="19" customFormat="1" ht="105" x14ac:dyDescent="0.25">
      <c r="A8" s="217"/>
      <c r="B8" s="220"/>
      <c r="C8" s="139"/>
      <c r="D8" s="139"/>
      <c r="E8" s="139"/>
      <c r="F8" s="139"/>
      <c r="G8" s="220"/>
      <c r="H8" s="139"/>
      <c r="I8" s="169"/>
      <c r="J8" s="139"/>
      <c r="K8" s="172"/>
      <c r="L8" s="226"/>
      <c r="M8" s="229"/>
      <c r="N8" s="232"/>
      <c r="O8" s="124"/>
      <c r="P8" s="229"/>
      <c r="Q8" s="232"/>
      <c r="R8" s="226"/>
      <c r="S8" s="229"/>
      <c r="T8" s="232"/>
      <c r="U8" s="232"/>
      <c r="V8" s="232"/>
      <c r="W8" s="248"/>
      <c r="X8" s="206"/>
      <c r="Y8" s="209"/>
      <c r="Z8" s="67" t="s">
        <v>138</v>
      </c>
      <c r="AA8" s="57" t="s">
        <v>180</v>
      </c>
      <c r="AB8" s="59" t="s">
        <v>184</v>
      </c>
      <c r="AC8" s="128">
        <v>1</v>
      </c>
      <c r="AD8" s="57" t="s">
        <v>204</v>
      </c>
      <c r="AE8" s="59" t="s">
        <v>219</v>
      </c>
      <c r="AF8" s="63">
        <v>1</v>
      </c>
      <c r="AG8" s="108"/>
      <c r="AH8" s="110"/>
      <c r="AI8" s="115"/>
      <c r="AJ8" s="108"/>
      <c r="AK8" s="110"/>
      <c r="AL8" s="115"/>
    </row>
    <row r="9" spans="1:38" s="19" customFormat="1" ht="84" customHeight="1" x14ac:dyDescent="0.25">
      <c r="A9" s="217"/>
      <c r="B9" s="220"/>
      <c r="C9" s="139"/>
      <c r="D9" s="139"/>
      <c r="E9" s="139"/>
      <c r="F9" s="139"/>
      <c r="G9" s="220"/>
      <c r="H9" s="139"/>
      <c r="I9" s="169"/>
      <c r="J9" s="139"/>
      <c r="K9" s="172"/>
      <c r="L9" s="226"/>
      <c r="M9" s="229"/>
      <c r="N9" s="232"/>
      <c r="O9" s="124"/>
      <c r="P9" s="229"/>
      <c r="Q9" s="232"/>
      <c r="R9" s="226"/>
      <c r="S9" s="229"/>
      <c r="T9" s="232"/>
      <c r="U9" s="232"/>
      <c r="V9" s="232"/>
      <c r="W9" s="248"/>
      <c r="X9" s="206"/>
      <c r="Y9" s="209"/>
      <c r="Z9" s="67" t="s">
        <v>182</v>
      </c>
      <c r="AA9" s="57" t="s">
        <v>180</v>
      </c>
      <c r="AB9" s="41" t="s">
        <v>183</v>
      </c>
      <c r="AC9" s="128">
        <v>0</v>
      </c>
      <c r="AD9" s="57" t="s">
        <v>204</v>
      </c>
      <c r="AE9" s="41" t="s">
        <v>206</v>
      </c>
      <c r="AF9" s="53">
        <v>0</v>
      </c>
      <c r="AG9" s="108"/>
      <c r="AH9" s="41"/>
      <c r="AI9" s="112"/>
      <c r="AJ9" s="108"/>
      <c r="AK9" s="41"/>
      <c r="AL9" s="53"/>
    </row>
    <row r="10" spans="1:38" s="19" customFormat="1" ht="75.75" thickBot="1" x14ac:dyDescent="0.3">
      <c r="A10" s="218"/>
      <c r="B10" s="221"/>
      <c r="C10" s="140"/>
      <c r="D10" s="140"/>
      <c r="E10" s="140"/>
      <c r="F10" s="140"/>
      <c r="G10" s="221"/>
      <c r="H10" s="234"/>
      <c r="I10" s="235"/>
      <c r="J10" s="234"/>
      <c r="K10" s="236"/>
      <c r="L10" s="227"/>
      <c r="M10" s="230"/>
      <c r="N10" s="233"/>
      <c r="O10" s="125"/>
      <c r="P10" s="230"/>
      <c r="Q10" s="233"/>
      <c r="R10" s="227"/>
      <c r="S10" s="230"/>
      <c r="T10" s="233"/>
      <c r="U10" s="233"/>
      <c r="V10" s="233"/>
      <c r="W10" s="250"/>
      <c r="X10" s="207"/>
      <c r="Y10" s="210"/>
      <c r="Z10" s="68" t="s">
        <v>140</v>
      </c>
      <c r="AA10" s="61" t="s">
        <v>180</v>
      </c>
      <c r="AB10" s="42" t="s">
        <v>181</v>
      </c>
      <c r="AC10" s="129">
        <v>0</v>
      </c>
      <c r="AD10" s="61" t="s">
        <v>204</v>
      </c>
      <c r="AE10" s="42" t="s">
        <v>207</v>
      </c>
      <c r="AF10" s="46">
        <v>0.33</v>
      </c>
      <c r="AG10" s="113"/>
      <c r="AH10" s="42"/>
      <c r="AI10" s="116"/>
      <c r="AJ10" s="113"/>
      <c r="AK10" s="42"/>
      <c r="AL10" s="116"/>
    </row>
    <row r="11" spans="1:38" s="19" customFormat="1" ht="105" x14ac:dyDescent="0.25">
      <c r="A11" s="64" t="s">
        <v>37</v>
      </c>
      <c r="B11" s="118" t="s">
        <v>173</v>
      </c>
      <c r="C11" s="159" t="s">
        <v>141</v>
      </c>
      <c r="D11" s="159" t="s">
        <v>142</v>
      </c>
      <c r="E11" s="159" t="s">
        <v>38</v>
      </c>
      <c r="F11" s="159" t="s">
        <v>39</v>
      </c>
      <c r="G11" s="159" t="s">
        <v>143</v>
      </c>
      <c r="H11" s="159">
        <v>4</v>
      </c>
      <c r="I11" s="168">
        <f>IMPACTO!D24</f>
        <v>20</v>
      </c>
      <c r="J11" s="159">
        <f>H11*I11</f>
        <v>80</v>
      </c>
      <c r="K11" s="171" t="str">
        <f>IF(J11="","",IF(J11&gt;50,"EXTREMA",IF(J11&gt;25,"ALTA",IF(J11&gt;10,"MODERADA","BAJA"))))</f>
        <v>EXTREMA</v>
      </c>
      <c r="L11" s="201">
        <f>'C R2'!C3</f>
        <v>90</v>
      </c>
      <c r="M11" s="198" t="str">
        <f>IF(L11&gt;=75,"Fuerte",IF(L11&gt;=50,"Moderado","Debil"))</f>
        <v>Fuerte</v>
      </c>
      <c r="N11" s="180">
        <f>IF(M11="","",IF(M11="FUERTE",1,IF(M11="MODERADO",2,3)))</f>
        <v>1</v>
      </c>
      <c r="O11" s="195">
        <f>'C R2'!D3</f>
        <v>0</v>
      </c>
      <c r="P11" s="198" t="str">
        <f>IF(O11&gt;=0.75,"Fuerte",IF(O11&gt;=0.5,"Moderado","Debil"))</f>
        <v>Debil</v>
      </c>
      <c r="Q11" s="180">
        <f>IF(P11="","",IF(P11="FUERTE",1,IF(P11="MODERADO",2,3)))</f>
        <v>3</v>
      </c>
      <c r="R11" s="195">
        <f>'C R2'!E3</f>
        <v>75</v>
      </c>
      <c r="S11" s="198" t="str">
        <f>IF(R11&gt;=0.75,"Fuerte",IF(R11&gt;=0.5,"Moderado","Debil"))</f>
        <v>Fuerte</v>
      </c>
      <c r="T11" s="180">
        <f>IF(S11="","",IF(S11="FUERTE",1,IF(S11="MODERADO",2,3)))</f>
        <v>1</v>
      </c>
      <c r="U11" s="180">
        <f>IF(AVERAGE(L11,O11)&gt;=76%,H11-2,IF(AVERAGE(L11,O11)&gt;=51%,H11-1,H11))</f>
        <v>2</v>
      </c>
      <c r="V11" s="180">
        <v>5</v>
      </c>
      <c r="W11" s="183">
        <f>V11*U11</f>
        <v>10</v>
      </c>
      <c r="X11" s="186" t="str">
        <f>IF(W11="","",IF(W11&gt;50,"EXTREMA",IF(W11&gt;25,"ALTA",IF(W11&gt;10,"MODERADA","BAJA"))))</f>
        <v>BAJA</v>
      </c>
      <c r="Y11" s="189" t="s">
        <v>36</v>
      </c>
      <c r="Z11" s="253" t="s">
        <v>144</v>
      </c>
      <c r="AA11" s="158" t="s">
        <v>180</v>
      </c>
      <c r="AB11" s="159" t="s">
        <v>187</v>
      </c>
      <c r="AC11" s="177">
        <v>0.25</v>
      </c>
      <c r="AD11" s="158" t="s">
        <v>204</v>
      </c>
      <c r="AE11" s="159" t="s">
        <v>208</v>
      </c>
      <c r="AF11" s="135">
        <v>0.5</v>
      </c>
      <c r="AG11" s="158"/>
      <c r="AH11" s="159"/>
      <c r="AI11" s="160"/>
      <c r="AJ11" s="158"/>
      <c r="AK11" s="159"/>
      <c r="AL11" s="135"/>
    </row>
    <row r="12" spans="1:38" ht="225" x14ac:dyDescent="0.25">
      <c r="A12" s="65" t="s">
        <v>174</v>
      </c>
      <c r="B12" s="119" t="s">
        <v>175</v>
      </c>
      <c r="C12" s="139"/>
      <c r="D12" s="139"/>
      <c r="E12" s="139"/>
      <c r="F12" s="139"/>
      <c r="G12" s="139"/>
      <c r="H12" s="139"/>
      <c r="I12" s="169"/>
      <c r="J12" s="139"/>
      <c r="K12" s="172"/>
      <c r="L12" s="202"/>
      <c r="M12" s="199"/>
      <c r="N12" s="181"/>
      <c r="O12" s="196"/>
      <c r="P12" s="199"/>
      <c r="Q12" s="181"/>
      <c r="R12" s="196"/>
      <c r="S12" s="199"/>
      <c r="T12" s="181"/>
      <c r="U12" s="181"/>
      <c r="V12" s="181"/>
      <c r="W12" s="184"/>
      <c r="X12" s="187"/>
      <c r="Y12" s="190"/>
      <c r="Z12" s="251"/>
      <c r="AA12" s="137"/>
      <c r="AB12" s="139"/>
      <c r="AC12" s="178"/>
      <c r="AD12" s="137"/>
      <c r="AE12" s="139"/>
      <c r="AF12" s="136"/>
      <c r="AG12" s="137"/>
      <c r="AH12" s="139"/>
      <c r="AI12" s="136"/>
      <c r="AJ12" s="137"/>
      <c r="AK12" s="139"/>
      <c r="AL12" s="136"/>
    </row>
    <row r="13" spans="1:38" ht="165" x14ac:dyDescent="0.25">
      <c r="A13" s="65" t="s">
        <v>179</v>
      </c>
      <c r="B13" s="119" t="s">
        <v>177</v>
      </c>
      <c r="C13" s="139"/>
      <c r="D13" s="139"/>
      <c r="E13" s="139"/>
      <c r="F13" s="139"/>
      <c r="G13" s="139"/>
      <c r="H13" s="139"/>
      <c r="I13" s="169"/>
      <c r="J13" s="139"/>
      <c r="K13" s="172"/>
      <c r="L13" s="202"/>
      <c r="M13" s="199"/>
      <c r="N13" s="181"/>
      <c r="O13" s="196"/>
      <c r="P13" s="199"/>
      <c r="Q13" s="181"/>
      <c r="R13" s="196"/>
      <c r="S13" s="199"/>
      <c r="T13" s="181"/>
      <c r="U13" s="181"/>
      <c r="V13" s="181"/>
      <c r="W13" s="184"/>
      <c r="X13" s="187"/>
      <c r="Y13" s="190"/>
      <c r="Z13" s="251" t="s">
        <v>203</v>
      </c>
      <c r="AA13" s="137" t="s">
        <v>180</v>
      </c>
      <c r="AB13" s="139" t="s">
        <v>185</v>
      </c>
      <c r="AC13" s="178">
        <v>0.25</v>
      </c>
      <c r="AD13" s="137" t="s">
        <v>204</v>
      </c>
      <c r="AE13" s="139" t="s">
        <v>209</v>
      </c>
      <c r="AF13" s="141">
        <v>0</v>
      </c>
      <c r="AG13" s="137"/>
      <c r="AH13" s="139"/>
      <c r="AI13" s="141"/>
      <c r="AJ13" s="137"/>
      <c r="AK13" s="139"/>
      <c r="AL13" s="141"/>
    </row>
    <row r="14" spans="1:38" ht="105" x14ac:dyDescent="0.25">
      <c r="A14" s="65" t="s">
        <v>40</v>
      </c>
      <c r="B14" s="119" t="s">
        <v>176</v>
      </c>
      <c r="C14" s="139"/>
      <c r="D14" s="139"/>
      <c r="E14" s="139"/>
      <c r="F14" s="139"/>
      <c r="G14" s="139"/>
      <c r="H14" s="139"/>
      <c r="I14" s="169"/>
      <c r="J14" s="139"/>
      <c r="K14" s="172"/>
      <c r="L14" s="202"/>
      <c r="M14" s="199"/>
      <c r="N14" s="181"/>
      <c r="O14" s="196"/>
      <c r="P14" s="199"/>
      <c r="Q14" s="181"/>
      <c r="R14" s="196"/>
      <c r="S14" s="199"/>
      <c r="T14" s="181"/>
      <c r="U14" s="181"/>
      <c r="V14" s="181"/>
      <c r="W14" s="184"/>
      <c r="X14" s="187"/>
      <c r="Y14" s="190"/>
      <c r="Z14" s="251"/>
      <c r="AA14" s="137"/>
      <c r="AB14" s="139"/>
      <c r="AC14" s="178"/>
      <c r="AD14" s="137"/>
      <c r="AE14" s="139"/>
      <c r="AF14" s="136"/>
      <c r="AG14" s="137"/>
      <c r="AH14" s="139"/>
      <c r="AI14" s="136"/>
      <c r="AJ14" s="137"/>
      <c r="AK14" s="139"/>
      <c r="AL14" s="136"/>
    </row>
    <row r="15" spans="1:38" ht="90.75" thickBot="1" x14ac:dyDescent="0.3">
      <c r="A15" s="66" t="s">
        <v>35</v>
      </c>
      <c r="B15" s="120" t="str">
        <f>B7</f>
        <v>Llevar a cabo la gestión contractual de las diferentes obras y servicios que requiera el Instituto Nacional de Vías, para el
cumplimiento de su misión.</v>
      </c>
      <c r="C15" s="140"/>
      <c r="D15" s="140"/>
      <c r="E15" s="140"/>
      <c r="F15" s="140"/>
      <c r="G15" s="140"/>
      <c r="H15" s="140"/>
      <c r="I15" s="170"/>
      <c r="J15" s="140"/>
      <c r="K15" s="173"/>
      <c r="L15" s="203"/>
      <c r="M15" s="200"/>
      <c r="N15" s="182"/>
      <c r="O15" s="197"/>
      <c r="P15" s="200"/>
      <c r="Q15" s="182"/>
      <c r="R15" s="197"/>
      <c r="S15" s="200"/>
      <c r="T15" s="182"/>
      <c r="U15" s="182"/>
      <c r="V15" s="182"/>
      <c r="W15" s="185"/>
      <c r="X15" s="188"/>
      <c r="Y15" s="191"/>
      <c r="Z15" s="252"/>
      <c r="AA15" s="138"/>
      <c r="AB15" s="140"/>
      <c r="AC15" s="179"/>
      <c r="AD15" s="138"/>
      <c r="AE15" s="140"/>
      <c r="AF15" s="142"/>
      <c r="AG15" s="138"/>
      <c r="AH15" s="140"/>
      <c r="AI15" s="142"/>
      <c r="AJ15" s="138"/>
      <c r="AK15" s="140"/>
      <c r="AL15" s="142"/>
    </row>
    <row r="16" spans="1:38" ht="135" x14ac:dyDescent="0.25">
      <c r="A16" s="216" t="s">
        <v>40</v>
      </c>
      <c r="B16" s="219" t="str">
        <f>B14</f>
        <v>Dirigir la planificación, estructuración, ejecución y supervisión de proyectos de infraestructura de la red vial, en sus modos carretero,
férreo, fluvial y marítimo en el marco de la misión del Instituto</v>
      </c>
      <c r="C16" s="159" t="s">
        <v>147</v>
      </c>
      <c r="D16" s="159" t="s">
        <v>148</v>
      </c>
      <c r="E16" s="159" t="s">
        <v>145</v>
      </c>
      <c r="F16" s="159" t="s">
        <v>146</v>
      </c>
      <c r="G16" s="208" t="s">
        <v>149</v>
      </c>
      <c r="H16" s="159">
        <v>4</v>
      </c>
      <c r="I16" s="222">
        <f>IMPACTO!E24</f>
        <v>20</v>
      </c>
      <c r="J16" s="159">
        <f>H16*I16</f>
        <v>80</v>
      </c>
      <c r="K16" s="171" t="str">
        <f>IF(J16="","",IF(J16&gt;50,"EXTREMA",IF(J16&gt;25,"ALTA",IF(J16&gt;10,"MODERADA","BAJA"))))</f>
        <v>EXTREMA</v>
      </c>
      <c r="L16" s="225">
        <f>'C R3'!C3</f>
        <v>58.333333333333336</v>
      </c>
      <c r="M16" s="228" t="str">
        <f>IF(L16&gt;=75,"Fuerte",IF(L16&gt;=50,"Moderado","Debil"))</f>
        <v>Moderado</v>
      </c>
      <c r="N16" s="231">
        <f>IF(M16="","",IF(M16="FUERTE",1,IF(M16="MODERADO",2,3)))</f>
        <v>2</v>
      </c>
      <c r="O16" s="225">
        <f>'C R3'!D3</f>
        <v>0</v>
      </c>
      <c r="P16" s="228" t="str">
        <f>IF(O16&gt;=0.75,"Fuerte",IF(O16&gt;=0.5,"Moderado","Debil"))</f>
        <v>Debil</v>
      </c>
      <c r="Q16" s="231">
        <f>IF(P16="","",IF(P16="FUERTE",1,IF(P16="MODERADO",2,3)))</f>
        <v>3</v>
      </c>
      <c r="R16" s="225">
        <f>'C R3'!E3</f>
        <v>51.666666666666664</v>
      </c>
      <c r="S16" s="228" t="str">
        <f>IF(R16&gt;=0.75,"Fuerte",IF(R16&gt;=0.5,"Moderado","Debil"))</f>
        <v>Fuerte</v>
      </c>
      <c r="T16" s="231">
        <f>IF(S16="","",IF(S16="FUERTE",1,IF(S16="MODERADO",2,3)))</f>
        <v>1</v>
      </c>
      <c r="U16" s="231">
        <f>IF(AVERAGE(L16,O16)&gt;=76%,H16-2,IF(AVERAGE(L16,O16)&gt;=51%,H16-1,H16))</f>
        <v>2</v>
      </c>
      <c r="V16" s="231">
        <v>5</v>
      </c>
      <c r="W16" s="247">
        <f>V16*U16</f>
        <v>10</v>
      </c>
      <c r="X16" s="205" t="str">
        <f>IF(W16="","",IF(W16&gt;50,"EXTREMA",IF(W16&gt;25,"ALTA",IF(W16&gt;10,"MODERADA","BAJA"))))</f>
        <v>BAJA</v>
      </c>
      <c r="Y16" s="208" t="s">
        <v>36</v>
      </c>
      <c r="Z16" s="43" t="s">
        <v>150</v>
      </c>
      <c r="AA16" s="56" t="s">
        <v>180</v>
      </c>
      <c r="AB16" s="58" t="s">
        <v>186</v>
      </c>
      <c r="AC16" s="127">
        <v>0.25</v>
      </c>
      <c r="AD16" s="56" t="s">
        <v>204</v>
      </c>
      <c r="AE16" s="58" t="s">
        <v>186</v>
      </c>
      <c r="AF16" s="60">
        <v>0.5</v>
      </c>
      <c r="AG16" s="107"/>
      <c r="AH16" s="109"/>
      <c r="AI16" s="111"/>
      <c r="AJ16" s="107"/>
      <c r="AK16" s="109"/>
      <c r="AL16" s="111"/>
    </row>
    <row r="17" spans="1:38" ht="345" x14ac:dyDescent="0.25">
      <c r="A17" s="217"/>
      <c r="B17" s="220"/>
      <c r="C17" s="139"/>
      <c r="D17" s="139"/>
      <c r="E17" s="139"/>
      <c r="F17" s="139"/>
      <c r="G17" s="209"/>
      <c r="H17" s="139"/>
      <c r="I17" s="223"/>
      <c r="J17" s="139"/>
      <c r="K17" s="172"/>
      <c r="L17" s="226"/>
      <c r="M17" s="229"/>
      <c r="N17" s="232"/>
      <c r="O17" s="226"/>
      <c r="P17" s="229"/>
      <c r="Q17" s="232"/>
      <c r="R17" s="226"/>
      <c r="S17" s="229"/>
      <c r="T17" s="232"/>
      <c r="U17" s="232"/>
      <c r="V17" s="232"/>
      <c r="W17" s="248"/>
      <c r="X17" s="206"/>
      <c r="Y17" s="209"/>
      <c r="Z17" s="44" t="s">
        <v>202</v>
      </c>
      <c r="AA17" s="57" t="s">
        <v>180</v>
      </c>
      <c r="AB17" s="59" t="s">
        <v>188</v>
      </c>
      <c r="AC17" s="128">
        <v>0.25</v>
      </c>
      <c r="AD17" s="57" t="s">
        <v>204</v>
      </c>
      <c r="AE17" s="59" t="s">
        <v>210</v>
      </c>
      <c r="AF17" s="53">
        <v>0.5</v>
      </c>
      <c r="AG17" s="108"/>
      <c r="AH17" s="110"/>
      <c r="AI17" s="112"/>
      <c r="AJ17" s="108"/>
      <c r="AK17" s="110"/>
      <c r="AL17" s="53"/>
    </row>
    <row r="18" spans="1:38" ht="163.5" customHeight="1" thickBot="1" x14ac:dyDescent="0.3">
      <c r="A18" s="218"/>
      <c r="B18" s="221"/>
      <c r="C18" s="140"/>
      <c r="D18" s="140"/>
      <c r="E18" s="140"/>
      <c r="F18" s="140"/>
      <c r="G18" s="210"/>
      <c r="H18" s="140"/>
      <c r="I18" s="224"/>
      <c r="J18" s="140"/>
      <c r="K18" s="173"/>
      <c r="L18" s="227"/>
      <c r="M18" s="230"/>
      <c r="N18" s="233"/>
      <c r="O18" s="227"/>
      <c r="P18" s="230"/>
      <c r="Q18" s="233"/>
      <c r="R18" s="227"/>
      <c r="S18" s="230"/>
      <c r="T18" s="233"/>
      <c r="U18" s="233"/>
      <c r="V18" s="233"/>
      <c r="W18" s="250"/>
      <c r="X18" s="207"/>
      <c r="Y18" s="210"/>
      <c r="Z18" s="45" t="s">
        <v>201</v>
      </c>
      <c r="AA18" s="61" t="s">
        <v>180</v>
      </c>
      <c r="AB18" s="62" t="s">
        <v>189</v>
      </c>
      <c r="AC18" s="129">
        <v>0.25</v>
      </c>
      <c r="AD18" s="61" t="s">
        <v>204</v>
      </c>
      <c r="AE18" s="62" t="s">
        <v>211</v>
      </c>
      <c r="AF18" s="46">
        <v>0.5</v>
      </c>
      <c r="AG18" s="113"/>
      <c r="AH18" s="114"/>
      <c r="AI18" s="116"/>
      <c r="AJ18" s="113"/>
      <c r="AK18" s="114"/>
      <c r="AL18" s="116"/>
    </row>
    <row r="19" spans="1:38" ht="84" customHeight="1" x14ac:dyDescent="0.25">
      <c r="A19" s="216" t="s">
        <v>42</v>
      </c>
      <c r="B19" s="219"/>
      <c r="C19" s="159" t="s">
        <v>153</v>
      </c>
      <c r="D19" s="159" t="s">
        <v>154</v>
      </c>
      <c r="E19" s="159" t="s">
        <v>151</v>
      </c>
      <c r="F19" s="159" t="s">
        <v>152</v>
      </c>
      <c r="G19" s="159" t="s">
        <v>155</v>
      </c>
      <c r="H19" s="159">
        <v>4</v>
      </c>
      <c r="I19" s="168">
        <f>IMPACTO!F24</f>
        <v>20</v>
      </c>
      <c r="J19" s="159">
        <f>H19*I19</f>
        <v>80</v>
      </c>
      <c r="K19" s="171" t="str">
        <f>IF(J19="","",IF(J19&gt;50,"EXTREMA",IF(J19&gt;25,"ALTA",IF(J19&gt;10,"MODERADA","BAJA"))))</f>
        <v>EXTREMA</v>
      </c>
      <c r="L19" s="225">
        <f>'C R4'!C3</f>
        <v>23.333333333333332</v>
      </c>
      <c r="M19" s="228" t="str">
        <f>IF(L19&gt;=75,"Fuerte",IF(L19&gt;=50,"Moderado","Debil"))</f>
        <v>Debil</v>
      </c>
      <c r="N19" s="231">
        <f>IF(M19="","",IF(M19="FUERTE",1,IF(M19="MODERADO",2,3)))</f>
        <v>3</v>
      </c>
      <c r="O19" s="225">
        <f>'C R4'!D3</f>
        <v>0</v>
      </c>
      <c r="P19" s="228" t="str">
        <f>IF(O19&gt;=0.75,"Fuerte",IF(O19&gt;=0.5,"Moderado","Debil"))</f>
        <v>Debil</v>
      </c>
      <c r="Q19" s="231">
        <f>IF(P19="","",IF(P19="FUERTE",1,IF(P19="MODERADO",2,3)))</f>
        <v>3</v>
      </c>
      <c r="R19" s="225">
        <f>'C R4'!E3</f>
        <v>81.666666666666671</v>
      </c>
      <c r="S19" s="228" t="str">
        <f>IF(R19&gt;=0.75,"Fuerte",IF(R19&gt;=0.5,"Moderado","Debil"))</f>
        <v>Fuerte</v>
      </c>
      <c r="T19" s="231">
        <f>IF(S19="","",IF(S19="FUERTE",1,IF(S19="MODERADO",2,3)))</f>
        <v>1</v>
      </c>
      <c r="U19" s="231">
        <f>IF(AVERAGE(L19,O19)&gt;=76%,H19-2,IF(AVERAGE(L19,O19)&gt;=51%,H19-1,H19))</f>
        <v>2</v>
      </c>
      <c r="V19" s="231">
        <v>5</v>
      </c>
      <c r="W19" s="247">
        <f>V19*U19</f>
        <v>10</v>
      </c>
      <c r="X19" s="205" t="str">
        <f>IF(W19="","",IF(W19&gt;50,"EXTREMA",IF(W19&gt;25,"ALTA",IF(W19&gt;10,"MODERADA","BAJA"))))</f>
        <v>BAJA</v>
      </c>
      <c r="Y19" s="208" t="s">
        <v>36</v>
      </c>
      <c r="Z19" s="126" t="s">
        <v>156</v>
      </c>
      <c r="AA19" s="56" t="s">
        <v>180</v>
      </c>
      <c r="AB19" s="58" t="s">
        <v>196</v>
      </c>
      <c r="AC19" s="127">
        <v>0.25</v>
      </c>
      <c r="AD19" s="56" t="s">
        <v>204</v>
      </c>
      <c r="AE19" s="58" t="s">
        <v>220</v>
      </c>
      <c r="AF19" s="132">
        <v>0.5</v>
      </c>
      <c r="AG19" s="107"/>
      <c r="AH19" s="109"/>
      <c r="AI19" s="117"/>
      <c r="AJ19" s="107"/>
      <c r="AK19" s="109"/>
      <c r="AL19" s="117"/>
    </row>
    <row r="20" spans="1:38" ht="74.25" customHeight="1" x14ac:dyDescent="0.25">
      <c r="A20" s="217"/>
      <c r="B20" s="220"/>
      <c r="C20" s="139"/>
      <c r="D20" s="139"/>
      <c r="E20" s="139"/>
      <c r="F20" s="139"/>
      <c r="G20" s="139"/>
      <c r="H20" s="139"/>
      <c r="I20" s="169"/>
      <c r="J20" s="139"/>
      <c r="K20" s="172"/>
      <c r="L20" s="226"/>
      <c r="M20" s="229"/>
      <c r="N20" s="232"/>
      <c r="O20" s="226"/>
      <c r="P20" s="229"/>
      <c r="Q20" s="232"/>
      <c r="R20" s="226"/>
      <c r="S20" s="229"/>
      <c r="T20" s="232"/>
      <c r="U20" s="232"/>
      <c r="V20" s="232"/>
      <c r="W20" s="248"/>
      <c r="X20" s="206"/>
      <c r="Y20" s="209"/>
      <c r="Z20" s="44" t="s">
        <v>157</v>
      </c>
      <c r="AA20" s="57" t="s">
        <v>180</v>
      </c>
      <c r="AB20" s="59" t="s">
        <v>199</v>
      </c>
      <c r="AC20" s="128">
        <v>0.25</v>
      </c>
      <c r="AD20" s="57" t="s">
        <v>204</v>
      </c>
      <c r="AE20" s="59" t="s">
        <v>221</v>
      </c>
      <c r="AF20" s="133">
        <v>1</v>
      </c>
      <c r="AG20" s="108"/>
      <c r="AH20" s="110"/>
      <c r="AI20" s="112"/>
      <c r="AJ20" s="108"/>
      <c r="AK20" s="110"/>
      <c r="AL20" s="112"/>
    </row>
    <row r="21" spans="1:38" ht="96" customHeight="1" x14ac:dyDescent="0.25">
      <c r="A21" s="217"/>
      <c r="B21" s="220"/>
      <c r="C21" s="139"/>
      <c r="D21" s="139"/>
      <c r="E21" s="139"/>
      <c r="F21" s="139"/>
      <c r="G21" s="139"/>
      <c r="H21" s="139"/>
      <c r="I21" s="169"/>
      <c r="J21" s="139"/>
      <c r="K21" s="172"/>
      <c r="L21" s="226"/>
      <c r="M21" s="229"/>
      <c r="N21" s="232"/>
      <c r="O21" s="226"/>
      <c r="P21" s="229"/>
      <c r="Q21" s="232"/>
      <c r="R21" s="226"/>
      <c r="S21" s="229"/>
      <c r="T21" s="232"/>
      <c r="U21" s="232"/>
      <c r="V21" s="232"/>
      <c r="W21" s="248"/>
      <c r="X21" s="206"/>
      <c r="Y21" s="209"/>
      <c r="Z21" s="44" t="s">
        <v>158</v>
      </c>
      <c r="AA21" s="57" t="s">
        <v>198</v>
      </c>
      <c r="AB21" s="59" t="s">
        <v>197</v>
      </c>
      <c r="AC21" s="128">
        <v>0</v>
      </c>
      <c r="AD21" s="57" t="s">
        <v>204</v>
      </c>
      <c r="AE21" s="59" t="s">
        <v>197</v>
      </c>
      <c r="AF21" s="134">
        <v>0</v>
      </c>
      <c r="AG21" s="108"/>
      <c r="AH21" s="110"/>
      <c r="AI21" s="112"/>
      <c r="AJ21" s="108"/>
      <c r="AK21" s="110"/>
      <c r="AL21" s="112"/>
    </row>
    <row r="22" spans="1:38" ht="89.25" customHeight="1" x14ac:dyDescent="0.25">
      <c r="A22" s="218"/>
      <c r="B22" s="221"/>
      <c r="C22" s="140"/>
      <c r="D22" s="140"/>
      <c r="E22" s="140"/>
      <c r="F22" s="140"/>
      <c r="G22" s="140"/>
      <c r="H22" s="140"/>
      <c r="I22" s="170"/>
      <c r="J22" s="140"/>
      <c r="K22" s="173"/>
      <c r="L22" s="226"/>
      <c r="M22" s="229"/>
      <c r="N22" s="232"/>
      <c r="O22" s="226"/>
      <c r="P22" s="229"/>
      <c r="Q22" s="232"/>
      <c r="R22" s="226"/>
      <c r="S22" s="229"/>
      <c r="T22" s="232"/>
      <c r="U22" s="232"/>
      <c r="V22" s="232"/>
      <c r="W22" s="248"/>
      <c r="X22" s="206"/>
      <c r="Y22" s="209"/>
      <c r="Z22" s="44" t="s">
        <v>159</v>
      </c>
      <c r="AA22" s="57" t="s">
        <v>180</v>
      </c>
      <c r="AB22" s="59" t="s">
        <v>200</v>
      </c>
      <c r="AC22" s="129">
        <v>0.25</v>
      </c>
      <c r="AD22" s="57" t="s">
        <v>204</v>
      </c>
      <c r="AE22" s="62" t="s">
        <v>222</v>
      </c>
      <c r="AF22" s="46">
        <v>0.5</v>
      </c>
      <c r="AG22" s="108"/>
      <c r="AH22" s="110"/>
      <c r="AI22" s="116"/>
      <c r="AJ22" s="108"/>
      <c r="AK22" s="114"/>
      <c r="AL22" s="46"/>
    </row>
    <row r="23" spans="1:38" ht="150.75" thickBot="1" x14ac:dyDescent="0.3">
      <c r="A23" s="238"/>
      <c r="B23" s="240"/>
      <c r="C23" s="234"/>
      <c r="D23" s="234"/>
      <c r="E23" s="234"/>
      <c r="F23" s="234"/>
      <c r="G23" s="234"/>
      <c r="H23" s="234"/>
      <c r="I23" s="235"/>
      <c r="J23" s="234"/>
      <c r="K23" s="236"/>
      <c r="L23" s="227"/>
      <c r="M23" s="230"/>
      <c r="N23" s="233"/>
      <c r="O23" s="227"/>
      <c r="P23" s="230"/>
      <c r="Q23" s="233"/>
      <c r="R23" s="227"/>
      <c r="S23" s="230"/>
      <c r="T23" s="233"/>
      <c r="U23" s="233"/>
      <c r="V23" s="233"/>
      <c r="W23" s="250"/>
      <c r="X23" s="207"/>
      <c r="Y23" s="210"/>
      <c r="Z23" s="47" t="s">
        <v>160</v>
      </c>
      <c r="AA23" s="40"/>
      <c r="AB23" s="70" t="s">
        <v>224</v>
      </c>
      <c r="AC23" s="130"/>
      <c r="AD23" s="40" t="s">
        <v>204</v>
      </c>
      <c r="AE23" s="54" t="s">
        <v>223</v>
      </c>
      <c r="AF23" s="55">
        <v>0.32</v>
      </c>
      <c r="AG23" s="40"/>
      <c r="AH23" s="121"/>
      <c r="AI23" s="106"/>
      <c r="AJ23" s="40"/>
      <c r="AK23" s="54"/>
      <c r="AL23" s="55"/>
    </row>
    <row r="24" spans="1:38" ht="75" x14ac:dyDescent="0.25">
      <c r="A24" s="237" t="s">
        <v>178</v>
      </c>
      <c r="B24" s="239" t="s">
        <v>177</v>
      </c>
      <c r="C24" s="241" t="s">
        <v>162</v>
      </c>
      <c r="D24" s="241" t="s">
        <v>163</v>
      </c>
      <c r="E24" s="241" t="s">
        <v>161</v>
      </c>
      <c r="F24" s="241" t="s">
        <v>44</v>
      </c>
      <c r="G24" s="241" t="s">
        <v>164</v>
      </c>
      <c r="H24" s="241">
        <v>4</v>
      </c>
      <c r="I24" s="242">
        <f>IMPACTO!G24</f>
        <v>20</v>
      </c>
      <c r="J24" s="241">
        <f>H24*I24</f>
        <v>80</v>
      </c>
      <c r="K24" s="243" t="str">
        <f>IF(J24="","",IF(J24&gt;50,"EXTREMA",IF(J24&gt;25,"ALTA",IF(J24&gt;10,"MODERADA","BAJA"))))</f>
        <v>EXTREMA</v>
      </c>
      <c r="L24" s="225">
        <f>'C R1'!C20</f>
        <v>0</v>
      </c>
      <c r="M24" s="228" t="str">
        <f>IF(L24&gt;=75,"Fuerte",IF(L24&gt;=50,"Moderado","Debil"))</f>
        <v>Debil</v>
      </c>
      <c r="N24" s="231">
        <f>IF(M24="","",IF(M24="FUERTE",1,IF(M24="MODERADO",2,3)))</f>
        <v>3</v>
      </c>
      <c r="O24" s="225">
        <f>'C R1'!D20</f>
        <v>0</v>
      </c>
      <c r="P24" s="228" t="str">
        <f>IF(O24&gt;=0.75,"Fuerte",IF(O24&gt;=0.5,"Moderado","Debil"))</f>
        <v>Debil</v>
      </c>
      <c r="Q24" s="231">
        <f>IF(P24="","",IF(P24="FUERTE",1,IF(P24="MODERADO",2,3)))</f>
        <v>3</v>
      </c>
      <c r="R24" s="225">
        <f>'C R1'!E20</f>
        <v>0</v>
      </c>
      <c r="S24" s="228" t="str">
        <f>IF(R24&gt;=0.75,"Fuerte",IF(R24&gt;=0.5,"Moderado","Debil"))</f>
        <v>Debil</v>
      </c>
      <c r="T24" s="231">
        <f>IF(S24="","",IF(S24="FUERTE",1,IF(S24="MODERADO",2,3)))</f>
        <v>3</v>
      </c>
      <c r="U24" s="231">
        <f>IF(AVERAGE(L24,O24)&gt;=76%,H24-2,IF(AVERAGE(L24,O24)&gt;=51%,H24-1,H24))</f>
        <v>4</v>
      </c>
      <c r="V24" s="231">
        <v>5</v>
      </c>
      <c r="W24" s="247">
        <f>V24*U24</f>
        <v>20</v>
      </c>
      <c r="X24" s="205" t="str">
        <f>IF(W24="","",IF(W24&gt;50,"EXTREMA",IF(W24&gt;25,"ALTA",IF(W24&gt;10,"MODERADA","BAJA"))))</f>
        <v>MODERADA</v>
      </c>
      <c r="Y24" s="208" t="s">
        <v>36</v>
      </c>
      <c r="Z24" s="48" t="s">
        <v>165</v>
      </c>
      <c r="AA24" s="49" t="s">
        <v>180</v>
      </c>
      <c r="AB24" s="71" t="s">
        <v>190</v>
      </c>
      <c r="AC24" s="131">
        <v>0.25</v>
      </c>
      <c r="AD24" s="49" t="s">
        <v>204</v>
      </c>
      <c r="AE24" s="71" t="s">
        <v>212</v>
      </c>
      <c r="AF24" s="51">
        <v>0.5</v>
      </c>
      <c r="AG24" s="49"/>
      <c r="AH24" s="122"/>
      <c r="AI24" s="50"/>
      <c r="AJ24" s="49"/>
      <c r="AK24" s="122"/>
      <c r="AL24" s="51"/>
    </row>
    <row r="25" spans="1:38" ht="120" x14ac:dyDescent="0.25">
      <c r="A25" s="217"/>
      <c r="B25" s="220"/>
      <c r="C25" s="139"/>
      <c r="D25" s="139"/>
      <c r="E25" s="139"/>
      <c r="F25" s="139"/>
      <c r="G25" s="139"/>
      <c r="H25" s="139"/>
      <c r="I25" s="169"/>
      <c r="J25" s="139"/>
      <c r="K25" s="172"/>
      <c r="L25" s="226"/>
      <c r="M25" s="229"/>
      <c r="N25" s="232"/>
      <c r="O25" s="226"/>
      <c r="P25" s="229"/>
      <c r="Q25" s="232"/>
      <c r="R25" s="226"/>
      <c r="S25" s="229"/>
      <c r="T25" s="232"/>
      <c r="U25" s="232"/>
      <c r="V25" s="232"/>
      <c r="W25" s="248"/>
      <c r="X25" s="206"/>
      <c r="Y25" s="209"/>
      <c r="Z25" s="44" t="s">
        <v>166</v>
      </c>
      <c r="AA25" s="57" t="s">
        <v>180</v>
      </c>
      <c r="AB25" s="59" t="s">
        <v>190</v>
      </c>
      <c r="AC25" s="128">
        <v>0.25</v>
      </c>
      <c r="AD25" s="57" t="s">
        <v>204</v>
      </c>
      <c r="AE25" s="59" t="s">
        <v>213</v>
      </c>
      <c r="AF25" s="133">
        <v>0.5</v>
      </c>
      <c r="AG25" s="108"/>
      <c r="AH25" s="110"/>
      <c r="AI25" s="112"/>
      <c r="AJ25" s="108"/>
      <c r="AK25" s="110"/>
      <c r="AL25" s="112"/>
    </row>
    <row r="26" spans="1:38" ht="75" x14ac:dyDescent="0.25">
      <c r="A26" s="217"/>
      <c r="B26" s="220"/>
      <c r="C26" s="139"/>
      <c r="D26" s="139"/>
      <c r="E26" s="139"/>
      <c r="F26" s="139"/>
      <c r="G26" s="139"/>
      <c r="H26" s="139"/>
      <c r="I26" s="169"/>
      <c r="J26" s="139"/>
      <c r="K26" s="172"/>
      <c r="L26" s="226"/>
      <c r="M26" s="229"/>
      <c r="N26" s="232"/>
      <c r="O26" s="226"/>
      <c r="P26" s="229"/>
      <c r="Q26" s="232"/>
      <c r="R26" s="226"/>
      <c r="S26" s="229"/>
      <c r="T26" s="232"/>
      <c r="U26" s="232"/>
      <c r="V26" s="232"/>
      <c r="W26" s="248"/>
      <c r="X26" s="206"/>
      <c r="Y26" s="209"/>
      <c r="Z26" s="44" t="s">
        <v>167</v>
      </c>
      <c r="AA26" s="57" t="s">
        <v>180</v>
      </c>
      <c r="AB26" s="59" t="s">
        <v>191</v>
      </c>
      <c r="AC26" s="128">
        <v>0.25</v>
      </c>
      <c r="AD26" s="57" t="s">
        <v>204</v>
      </c>
      <c r="AE26" s="59" t="s">
        <v>215</v>
      </c>
      <c r="AF26" s="63">
        <v>0.5</v>
      </c>
      <c r="AG26" s="108"/>
      <c r="AH26" s="110"/>
      <c r="AI26" s="115"/>
      <c r="AJ26" s="108"/>
      <c r="AK26" s="110"/>
      <c r="AL26" s="115"/>
    </row>
    <row r="27" spans="1:38" ht="180" x14ac:dyDescent="0.25">
      <c r="A27" s="217"/>
      <c r="B27" s="220"/>
      <c r="C27" s="139"/>
      <c r="D27" s="139"/>
      <c r="E27" s="139"/>
      <c r="F27" s="139"/>
      <c r="G27" s="139"/>
      <c r="H27" s="139"/>
      <c r="I27" s="169"/>
      <c r="J27" s="139"/>
      <c r="K27" s="172"/>
      <c r="L27" s="226"/>
      <c r="M27" s="229"/>
      <c r="N27" s="232"/>
      <c r="O27" s="226"/>
      <c r="P27" s="229"/>
      <c r="Q27" s="232"/>
      <c r="R27" s="226"/>
      <c r="S27" s="229"/>
      <c r="T27" s="232"/>
      <c r="U27" s="232"/>
      <c r="V27" s="232"/>
      <c r="W27" s="248"/>
      <c r="X27" s="206"/>
      <c r="Y27" s="209"/>
      <c r="Z27" s="44" t="s">
        <v>168</v>
      </c>
      <c r="AA27" s="108" t="s">
        <v>180</v>
      </c>
      <c r="AB27" s="110" t="s">
        <v>192</v>
      </c>
      <c r="AC27" s="128">
        <v>0.25</v>
      </c>
      <c r="AD27" s="108" t="s">
        <v>204</v>
      </c>
      <c r="AE27" s="110" t="s">
        <v>216</v>
      </c>
      <c r="AF27" s="115">
        <v>0.5</v>
      </c>
      <c r="AG27" s="108"/>
      <c r="AH27" s="110"/>
      <c r="AI27" s="115"/>
      <c r="AJ27" s="108"/>
      <c r="AK27" s="110"/>
      <c r="AL27" s="115"/>
    </row>
    <row r="28" spans="1:38" ht="255" x14ac:dyDescent="0.25">
      <c r="A28" s="217"/>
      <c r="B28" s="220"/>
      <c r="C28" s="139"/>
      <c r="D28" s="139"/>
      <c r="E28" s="139"/>
      <c r="F28" s="139"/>
      <c r="G28" s="139"/>
      <c r="H28" s="139"/>
      <c r="I28" s="169"/>
      <c r="J28" s="139"/>
      <c r="K28" s="172"/>
      <c r="L28" s="226"/>
      <c r="M28" s="229"/>
      <c r="N28" s="232"/>
      <c r="O28" s="226"/>
      <c r="P28" s="229"/>
      <c r="Q28" s="232"/>
      <c r="R28" s="226"/>
      <c r="S28" s="229"/>
      <c r="T28" s="232"/>
      <c r="U28" s="232"/>
      <c r="V28" s="232"/>
      <c r="W28" s="248"/>
      <c r="X28" s="206"/>
      <c r="Y28" s="209"/>
      <c r="Z28" s="44" t="s">
        <v>169</v>
      </c>
      <c r="AA28" s="57" t="s">
        <v>180</v>
      </c>
      <c r="AB28" s="59" t="s">
        <v>193</v>
      </c>
      <c r="AC28" s="128">
        <v>0.25</v>
      </c>
      <c r="AD28" s="57" t="s">
        <v>204</v>
      </c>
      <c r="AE28" s="59" t="s">
        <v>214</v>
      </c>
      <c r="AF28" s="63">
        <v>0.5</v>
      </c>
      <c r="AG28" s="108"/>
      <c r="AH28" s="110"/>
      <c r="AI28" s="115"/>
      <c r="AJ28" s="108"/>
      <c r="AK28" s="110"/>
      <c r="AL28" s="115"/>
    </row>
    <row r="29" spans="1:38" ht="180" x14ac:dyDescent="0.25">
      <c r="A29" s="217"/>
      <c r="B29" s="220"/>
      <c r="C29" s="139"/>
      <c r="D29" s="139"/>
      <c r="E29" s="139"/>
      <c r="F29" s="139"/>
      <c r="G29" s="139"/>
      <c r="H29" s="139"/>
      <c r="I29" s="169"/>
      <c r="J29" s="139"/>
      <c r="K29" s="172"/>
      <c r="L29" s="226"/>
      <c r="M29" s="229"/>
      <c r="N29" s="232"/>
      <c r="O29" s="226"/>
      <c r="P29" s="229"/>
      <c r="Q29" s="232"/>
      <c r="R29" s="226"/>
      <c r="S29" s="229"/>
      <c r="T29" s="232"/>
      <c r="U29" s="232"/>
      <c r="V29" s="232"/>
      <c r="W29" s="248"/>
      <c r="X29" s="206"/>
      <c r="Y29" s="209"/>
      <c r="Z29" s="44" t="s">
        <v>170</v>
      </c>
      <c r="AA29" s="57" t="s">
        <v>180</v>
      </c>
      <c r="AB29" s="59" t="s">
        <v>194</v>
      </c>
      <c r="AC29" s="128">
        <v>0.25</v>
      </c>
      <c r="AD29" s="57" t="s">
        <v>204</v>
      </c>
      <c r="AE29" s="59" t="s">
        <v>217</v>
      </c>
      <c r="AF29" s="63">
        <v>0.5</v>
      </c>
      <c r="AG29" s="108"/>
      <c r="AH29" s="110"/>
      <c r="AI29" s="115"/>
      <c r="AJ29" s="108"/>
      <c r="AK29" s="110"/>
      <c r="AL29" s="115"/>
    </row>
    <row r="30" spans="1:38" ht="180.75" thickBot="1" x14ac:dyDescent="0.3">
      <c r="A30" s="238"/>
      <c r="B30" s="240"/>
      <c r="C30" s="234"/>
      <c r="D30" s="234"/>
      <c r="E30" s="234"/>
      <c r="F30" s="234"/>
      <c r="G30" s="234"/>
      <c r="H30" s="234"/>
      <c r="I30" s="235"/>
      <c r="J30" s="234"/>
      <c r="K30" s="236"/>
      <c r="L30" s="244"/>
      <c r="M30" s="245"/>
      <c r="N30" s="246"/>
      <c r="O30" s="244"/>
      <c r="P30" s="245"/>
      <c r="Q30" s="246"/>
      <c r="R30" s="244"/>
      <c r="S30" s="245"/>
      <c r="T30" s="246"/>
      <c r="U30" s="246"/>
      <c r="V30" s="246"/>
      <c r="W30" s="249"/>
      <c r="X30" s="243"/>
      <c r="Y30" s="241"/>
      <c r="Z30" s="45" t="s">
        <v>171</v>
      </c>
      <c r="AA30" s="40" t="s">
        <v>180</v>
      </c>
      <c r="AB30" s="70" t="s">
        <v>195</v>
      </c>
      <c r="AC30" s="130">
        <v>0.25</v>
      </c>
      <c r="AD30" s="40" t="s">
        <v>204</v>
      </c>
      <c r="AE30" s="70" t="s">
        <v>218</v>
      </c>
      <c r="AF30" s="52">
        <v>0.5</v>
      </c>
      <c r="AG30" s="40"/>
      <c r="AH30" s="121"/>
      <c r="AI30" s="52"/>
      <c r="AJ30" s="40"/>
      <c r="AK30" s="121"/>
      <c r="AL30" s="52"/>
    </row>
    <row r="31" spans="1:38" ht="27" thickBot="1" x14ac:dyDescent="0.45">
      <c r="Z31" s="254" t="s">
        <v>45</v>
      </c>
      <c r="AA31" s="255"/>
      <c r="AB31" s="256"/>
      <c r="AC31" s="39">
        <f>AVERAGE(AC7:AC30)</f>
        <v>0.23749999999999999</v>
      </c>
      <c r="AF31" s="39">
        <f>AVERAGE(AF7:AF30)</f>
        <v>0.48333333333333334</v>
      </c>
    </row>
  </sheetData>
  <autoFilter ref="A6:AF31"/>
  <mergeCells count="200">
    <mergeCell ref="V16:V18"/>
    <mergeCell ref="W16:W18"/>
    <mergeCell ref="X16:X18"/>
    <mergeCell ref="U7:U10"/>
    <mergeCell ref="V7:V10"/>
    <mergeCell ref="Z13:Z15"/>
    <mergeCell ref="Z11:Z12"/>
    <mergeCell ref="W7:W10"/>
    <mergeCell ref="Z31:AB31"/>
    <mergeCell ref="Y16:Y18"/>
    <mergeCell ref="J19:J23"/>
    <mergeCell ref="K19:K23"/>
    <mergeCell ref="L19:L23"/>
    <mergeCell ref="L24:L30"/>
    <mergeCell ref="M24:M30"/>
    <mergeCell ref="N24:N30"/>
    <mergeCell ref="O24:O30"/>
    <mergeCell ref="P24:P30"/>
    <mergeCell ref="Q24:Q30"/>
    <mergeCell ref="R24:R30"/>
    <mergeCell ref="S24:S30"/>
    <mergeCell ref="T24:T30"/>
    <mergeCell ref="U24:U30"/>
    <mergeCell ref="V24:V30"/>
    <mergeCell ref="W24:W30"/>
    <mergeCell ref="X24:X30"/>
    <mergeCell ref="Y24:Y30"/>
    <mergeCell ref="U19:U23"/>
    <mergeCell ref="V19:V23"/>
    <mergeCell ref="W19:W23"/>
    <mergeCell ref="X19:X23"/>
    <mergeCell ref="Y19:Y23"/>
    <mergeCell ref="Q16:Q18"/>
    <mergeCell ref="R16:R18"/>
    <mergeCell ref="S16:S18"/>
    <mergeCell ref="T16:T18"/>
    <mergeCell ref="U16:U18"/>
    <mergeCell ref="Q19:Q23"/>
    <mergeCell ref="A24:A30"/>
    <mergeCell ref="B24:B30"/>
    <mergeCell ref="C24:C30"/>
    <mergeCell ref="D24:D30"/>
    <mergeCell ref="E24:E30"/>
    <mergeCell ref="F24:F30"/>
    <mergeCell ref="G24:G30"/>
    <mergeCell ref="H24:H30"/>
    <mergeCell ref="I24:I30"/>
    <mergeCell ref="J24:J30"/>
    <mergeCell ref="K24:K30"/>
    <mergeCell ref="R19:R23"/>
    <mergeCell ref="S19:S23"/>
    <mergeCell ref="T19:T23"/>
    <mergeCell ref="A19:A23"/>
    <mergeCell ref="B19:B23"/>
    <mergeCell ref="C19:C23"/>
    <mergeCell ref="D19:D23"/>
    <mergeCell ref="B7:B10"/>
    <mergeCell ref="C7:C10"/>
    <mergeCell ref="P16:P18"/>
    <mergeCell ref="M19:M23"/>
    <mergeCell ref="N19:N23"/>
    <mergeCell ref="O19:O23"/>
    <mergeCell ref="P19:P23"/>
    <mergeCell ref="F16:F18"/>
    <mergeCell ref="G16:G18"/>
    <mergeCell ref="H16:H18"/>
    <mergeCell ref="J16:J18"/>
    <mergeCell ref="K16:K18"/>
    <mergeCell ref="E19:E23"/>
    <mergeCell ref="F19:F23"/>
    <mergeCell ref="G19:G23"/>
    <mergeCell ref="H19:H23"/>
    <mergeCell ref="I19:I23"/>
    <mergeCell ref="L16:L18"/>
    <mergeCell ref="M16:M18"/>
    <mergeCell ref="N16:N18"/>
    <mergeCell ref="O16:O18"/>
    <mergeCell ref="P11:P15"/>
    <mergeCell ref="C11:C15"/>
    <mergeCell ref="D11:D15"/>
    <mergeCell ref="A2:G2"/>
    <mergeCell ref="L4:T4"/>
    <mergeCell ref="A16:A18"/>
    <mergeCell ref="B16:B18"/>
    <mergeCell ref="C16:C18"/>
    <mergeCell ref="D16:D18"/>
    <mergeCell ref="E16:E18"/>
    <mergeCell ref="I16:I18"/>
    <mergeCell ref="R7:R10"/>
    <mergeCell ref="S7:S10"/>
    <mergeCell ref="T7:T10"/>
    <mergeCell ref="F7:F10"/>
    <mergeCell ref="G7:G10"/>
    <mergeCell ref="H7:H10"/>
    <mergeCell ref="I7:I10"/>
    <mergeCell ref="J7:J10"/>
    <mergeCell ref="K7:K10"/>
    <mergeCell ref="L7:L10"/>
    <mergeCell ref="M7:M10"/>
    <mergeCell ref="N7:N10"/>
    <mergeCell ref="P7:P10"/>
    <mergeCell ref="Q7:Q10"/>
    <mergeCell ref="O11:O15"/>
    <mergeCell ref="A7:A10"/>
    <mergeCell ref="S11:S15"/>
    <mergeCell ref="T11:T15"/>
    <mergeCell ref="L11:L15"/>
    <mergeCell ref="M11:M15"/>
    <mergeCell ref="N11:N15"/>
    <mergeCell ref="L3:Z3"/>
    <mergeCell ref="X7:X10"/>
    <mergeCell ref="Y7:Y10"/>
    <mergeCell ref="V5:V6"/>
    <mergeCell ref="U5:U6"/>
    <mergeCell ref="U4:X4"/>
    <mergeCell ref="X5:X6"/>
    <mergeCell ref="Y5:Y6"/>
    <mergeCell ref="Z5:Z6"/>
    <mergeCell ref="AA2:AC2"/>
    <mergeCell ref="AA3:AC3"/>
    <mergeCell ref="AC11:AC12"/>
    <mergeCell ref="AC13:AC15"/>
    <mergeCell ref="AC4:AC6"/>
    <mergeCell ref="U11:U15"/>
    <mergeCell ref="V11:V15"/>
    <mergeCell ref="W11:W15"/>
    <mergeCell ref="X11:X15"/>
    <mergeCell ref="Y11:Y15"/>
    <mergeCell ref="H2:Z2"/>
    <mergeCell ref="AA4:AA6"/>
    <mergeCell ref="AB4:AB6"/>
    <mergeCell ref="AA11:AA12"/>
    <mergeCell ref="AA13:AA15"/>
    <mergeCell ref="AB11:AB12"/>
    <mergeCell ref="AB13:AB15"/>
    <mergeCell ref="Y4:Z4"/>
    <mergeCell ref="R5:T5"/>
    <mergeCell ref="L5:N5"/>
    <mergeCell ref="O5:Q5"/>
    <mergeCell ref="W5:W6"/>
    <mergeCell ref="Q11:Q15"/>
    <mergeCell ref="R11:R15"/>
    <mergeCell ref="E11:E15"/>
    <mergeCell ref="F11:F15"/>
    <mergeCell ref="K5:K6"/>
    <mergeCell ref="G11:G15"/>
    <mergeCell ref="H11:H15"/>
    <mergeCell ref="I11:I15"/>
    <mergeCell ref="J11:J15"/>
    <mergeCell ref="K11:K15"/>
    <mergeCell ref="D7:D10"/>
    <mergeCell ref="E7:E10"/>
    <mergeCell ref="G3:G6"/>
    <mergeCell ref="H5:H6"/>
    <mergeCell ref="I5:I6"/>
    <mergeCell ref="J5:J6"/>
    <mergeCell ref="H3:K3"/>
    <mergeCell ref="H4:K4"/>
    <mergeCell ref="A3:B3"/>
    <mergeCell ref="A4:A6"/>
    <mergeCell ref="B4:B6"/>
    <mergeCell ref="E3:F3"/>
    <mergeCell ref="E4:E6"/>
    <mergeCell ref="F4:F6"/>
    <mergeCell ref="C4:C6"/>
    <mergeCell ref="D4:D6"/>
    <mergeCell ref="C3:D3"/>
    <mergeCell ref="AD2:AF2"/>
    <mergeCell ref="AD3:AF3"/>
    <mergeCell ref="AD4:AD6"/>
    <mergeCell ref="AE4:AE6"/>
    <mergeCell ref="AF4:AF6"/>
    <mergeCell ref="AD11:AD12"/>
    <mergeCell ref="AE11:AE12"/>
    <mergeCell ref="AF11:AF12"/>
    <mergeCell ref="AD13:AD15"/>
    <mergeCell ref="AE13:AE15"/>
    <mergeCell ref="AF13:AF15"/>
    <mergeCell ref="AL11:AL12"/>
    <mergeCell ref="AG13:AG15"/>
    <mergeCell ref="AH13:AH15"/>
    <mergeCell ref="AI13:AI15"/>
    <mergeCell ref="AJ13:AJ15"/>
    <mergeCell ref="AK13:AK15"/>
    <mergeCell ref="AL13:AL15"/>
    <mergeCell ref="AG2:AI2"/>
    <mergeCell ref="AJ2:AL2"/>
    <mergeCell ref="AG3:AI3"/>
    <mergeCell ref="AJ3:AL3"/>
    <mergeCell ref="AG4:AG6"/>
    <mergeCell ref="AH4:AH6"/>
    <mergeCell ref="AI4:AI6"/>
    <mergeCell ref="AJ4:AJ6"/>
    <mergeCell ref="AK4:AK6"/>
    <mergeCell ref="AL4:AL6"/>
    <mergeCell ref="AG11:AG12"/>
    <mergeCell ref="AH11:AH12"/>
    <mergeCell ref="AI11:AI12"/>
    <mergeCell ref="AJ11:AJ12"/>
    <mergeCell ref="AK11:AK12"/>
  </mergeCells>
  <conditionalFormatting sqref="K11">
    <cfRule type="cellIs" dxfId="79" priority="132" stopIfTrue="1" operator="equal">
      <formula>"EXTREMA"</formula>
    </cfRule>
    <cfRule type="cellIs" dxfId="78" priority="133" stopIfTrue="1" operator="equal">
      <formula>"ALTA"</formula>
    </cfRule>
    <cfRule type="cellIs" dxfId="77" priority="134" stopIfTrue="1" operator="equal">
      <formula>"MODERADA"</formula>
    </cfRule>
  </conditionalFormatting>
  <conditionalFormatting sqref="K16">
    <cfRule type="cellIs" dxfId="76" priority="116" stopIfTrue="1" operator="equal">
      <formula>"EXTREMA"</formula>
    </cfRule>
    <cfRule type="cellIs" dxfId="75" priority="117" stopIfTrue="1" operator="equal">
      <formula>"ALTA"</formula>
    </cfRule>
    <cfRule type="cellIs" dxfId="74" priority="118" stopIfTrue="1" operator="equal">
      <formula>"MODERADA"</formula>
    </cfRule>
  </conditionalFormatting>
  <conditionalFormatting sqref="K19">
    <cfRule type="cellIs" dxfId="73" priority="100" stopIfTrue="1" operator="equal">
      <formula>"EXTREMA"</formula>
    </cfRule>
    <cfRule type="cellIs" dxfId="72" priority="101" stopIfTrue="1" operator="equal">
      <formula>"ALTA"</formula>
    </cfRule>
    <cfRule type="cellIs" dxfId="71" priority="102" stopIfTrue="1" operator="equal">
      <formula>"MODERADA"</formula>
    </cfRule>
  </conditionalFormatting>
  <conditionalFormatting sqref="K24">
    <cfRule type="cellIs" dxfId="70" priority="84" stopIfTrue="1" operator="equal">
      <formula>"EXTREMA"</formula>
    </cfRule>
    <cfRule type="cellIs" dxfId="69" priority="85" stopIfTrue="1" operator="equal">
      <formula>"ALTA"</formula>
    </cfRule>
    <cfRule type="cellIs" dxfId="68" priority="86" stopIfTrue="1" operator="equal">
      <formula>"MODERADA"</formula>
    </cfRule>
  </conditionalFormatting>
  <conditionalFormatting sqref="K7">
    <cfRule type="cellIs" dxfId="67" priority="66" stopIfTrue="1" operator="equal">
      <formula>"EXTREMA"</formula>
    </cfRule>
    <cfRule type="cellIs" dxfId="66" priority="67" stopIfTrue="1" operator="equal">
      <formula>"ALTA"</formula>
    </cfRule>
    <cfRule type="cellIs" dxfId="65" priority="68" stopIfTrue="1" operator="equal">
      <formula>"MODERADA"</formula>
    </cfRule>
  </conditionalFormatting>
  <conditionalFormatting sqref="X7">
    <cfRule type="cellIs" dxfId="64" priority="63" stopIfTrue="1" operator="equal">
      <formula>"EXTREMA"</formula>
    </cfRule>
    <cfRule type="cellIs" dxfId="63" priority="64" stopIfTrue="1" operator="equal">
      <formula>"ALTA"</formula>
    </cfRule>
    <cfRule type="cellIs" dxfId="62" priority="65" stopIfTrue="1" operator="equal">
      <formula>"MODERADA"</formula>
    </cfRule>
  </conditionalFormatting>
  <conditionalFormatting sqref="M7">
    <cfRule type="cellIs" dxfId="61" priority="60" stopIfTrue="1" operator="equal">
      <formula>"Fuerte"</formula>
    </cfRule>
    <cfRule type="cellIs" dxfId="60" priority="61" stopIfTrue="1" operator="equal">
      <formula>"Moderado"</formula>
    </cfRule>
    <cfRule type="cellIs" dxfId="59" priority="62" stopIfTrue="1" operator="equal">
      <formula>"Debil"</formula>
    </cfRule>
  </conditionalFormatting>
  <conditionalFormatting sqref="P7">
    <cfRule type="cellIs" dxfId="58" priority="57" stopIfTrue="1" operator="equal">
      <formula>"Fuerte"</formula>
    </cfRule>
    <cfRule type="cellIs" dxfId="57" priority="58" stopIfTrue="1" operator="equal">
      <formula>"Moderado"</formula>
    </cfRule>
    <cfRule type="cellIs" dxfId="56" priority="59" stopIfTrue="1" operator="equal">
      <formula>"Debil"</formula>
    </cfRule>
  </conditionalFormatting>
  <conditionalFormatting sqref="S7">
    <cfRule type="cellIs" dxfId="55" priority="54" stopIfTrue="1" operator="equal">
      <formula>"Fuerte"</formula>
    </cfRule>
    <cfRule type="cellIs" dxfId="54" priority="55" stopIfTrue="1" operator="equal">
      <formula>"Moderado"</formula>
    </cfRule>
    <cfRule type="cellIs" dxfId="53" priority="56" stopIfTrue="1" operator="equal">
      <formula>"Debil"</formula>
    </cfRule>
  </conditionalFormatting>
  <conditionalFormatting sqref="U7:V7">
    <cfRule type="cellIs" dxfId="52" priority="53" stopIfTrue="1" operator="equal">
      <formula>#REF!</formula>
    </cfRule>
  </conditionalFormatting>
  <conditionalFormatting sqref="X11">
    <cfRule type="cellIs" dxfId="51" priority="50" stopIfTrue="1" operator="equal">
      <formula>"EXTREMA"</formula>
    </cfRule>
    <cfRule type="cellIs" dxfId="50" priority="51" stopIfTrue="1" operator="equal">
      <formula>"ALTA"</formula>
    </cfRule>
    <cfRule type="cellIs" dxfId="49" priority="52" stopIfTrue="1" operator="equal">
      <formula>"MODERADA"</formula>
    </cfRule>
  </conditionalFormatting>
  <conditionalFormatting sqref="M11">
    <cfRule type="cellIs" dxfId="48" priority="47" stopIfTrue="1" operator="equal">
      <formula>"Fuerte"</formula>
    </cfRule>
    <cfRule type="cellIs" dxfId="47" priority="48" stopIfTrue="1" operator="equal">
      <formula>"Moderado"</formula>
    </cfRule>
    <cfRule type="cellIs" dxfId="46" priority="49" stopIfTrue="1" operator="equal">
      <formula>"Debil"</formula>
    </cfRule>
  </conditionalFormatting>
  <conditionalFormatting sqref="P11">
    <cfRule type="cellIs" dxfId="45" priority="44" stopIfTrue="1" operator="equal">
      <formula>"Fuerte"</formula>
    </cfRule>
    <cfRule type="cellIs" dxfId="44" priority="45" stopIfTrue="1" operator="equal">
      <formula>"Moderado"</formula>
    </cfRule>
    <cfRule type="cellIs" dxfId="43" priority="46" stopIfTrue="1" operator="equal">
      <formula>"Debil"</formula>
    </cfRule>
  </conditionalFormatting>
  <conditionalFormatting sqref="S11">
    <cfRule type="cellIs" dxfId="42" priority="41" stopIfTrue="1" operator="equal">
      <formula>"Fuerte"</formula>
    </cfRule>
    <cfRule type="cellIs" dxfId="41" priority="42" stopIfTrue="1" operator="equal">
      <formula>"Moderado"</formula>
    </cfRule>
    <cfRule type="cellIs" dxfId="40" priority="43" stopIfTrue="1" operator="equal">
      <formula>"Debil"</formula>
    </cfRule>
  </conditionalFormatting>
  <conditionalFormatting sqref="U11:V11">
    <cfRule type="cellIs" dxfId="39" priority="40" stopIfTrue="1" operator="equal">
      <formula>#REF!</formula>
    </cfRule>
  </conditionalFormatting>
  <conditionalFormatting sqref="X16">
    <cfRule type="cellIs" dxfId="38" priority="37" stopIfTrue="1" operator="equal">
      <formula>"EXTREMA"</formula>
    </cfRule>
    <cfRule type="cellIs" dxfId="37" priority="38" stopIfTrue="1" operator="equal">
      <formula>"ALTA"</formula>
    </cfRule>
    <cfRule type="cellIs" dxfId="36" priority="39" stopIfTrue="1" operator="equal">
      <formula>"MODERADA"</formula>
    </cfRule>
  </conditionalFormatting>
  <conditionalFormatting sqref="M16">
    <cfRule type="cellIs" dxfId="35" priority="34" stopIfTrue="1" operator="equal">
      <formula>"Fuerte"</formula>
    </cfRule>
    <cfRule type="cellIs" dxfId="34" priority="35" stopIfTrue="1" operator="equal">
      <formula>"Moderado"</formula>
    </cfRule>
    <cfRule type="cellIs" dxfId="33" priority="36" stopIfTrue="1" operator="equal">
      <formula>"Debil"</formula>
    </cfRule>
  </conditionalFormatting>
  <conditionalFormatting sqref="P16">
    <cfRule type="cellIs" dxfId="32" priority="31" stopIfTrue="1" operator="equal">
      <formula>"Fuerte"</formula>
    </cfRule>
    <cfRule type="cellIs" dxfId="31" priority="32" stopIfTrue="1" operator="equal">
      <formula>"Moderado"</formula>
    </cfRule>
    <cfRule type="cellIs" dxfId="30" priority="33" stopIfTrue="1" operator="equal">
      <formula>"Debil"</formula>
    </cfRule>
  </conditionalFormatting>
  <conditionalFormatting sqref="S16">
    <cfRule type="cellIs" dxfId="29" priority="28" stopIfTrue="1" operator="equal">
      <formula>"Fuerte"</formula>
    </cfRule>
    <cfRule type="cellIs" dxfId="28" priority="29" stopIfTrue="1" operator="equal">
      <formula>"Moderado"</formula>
    </cfRule>
    <cfRule type="cellIs" dxfId="27" priority="30" stopIfTrue="1" operator="equal">
      <formula>"Debil"</formula>
    </cfRule>
  </conditionalFormatting>
  <conditionalFormatting sqref="U16:V16">
    <cfRule type="cellIs" dxfId="26" priority="27" stopIfTrue="1" operator="equal">
      <formula>#REF!</formula>
    </cfRule>
  </conditionalFormatting>
  <conditionalFormatting sqref="X19">
    <cfRule type="cellIs" dxfId="25" priority="24" stopIfTrue="1" operator="equal">
      <formula>"EXTREMA"</formula>
    </cfRule>
    <cfRule type="cellIs" dxfId="24" priority="25" stopIfTrue="1" operator="equal">
      <formula>"ALTA"</formula>
    </cfRule>
    <cfRule type="cellIs" dxfId="23" priority="26" stopIfTrue="1" operator="equal">
      <formula>"MODERADA"</formula>
    </cfRule>
  </conditionalFormatting>
  <conditionalFormatting sqref="M19">
    <cfRule type="cellIs" dxfId="22" priority="21" stopIfTrue="1" operator="equal">
      <formula>"Fuerte"</formula>
    </cfRule>
    <cfRule type="cellIs" dxfId="21" priority="22" stopIfTrue="1" operator="equal">
      <formula>"Moderado"</formula>
    </cfRule>
    <cfRule type="cellIs" dxfId="20" priority="23" stopIfTrue="1" operator="equal">
      <formula>"Debil"</formula>
    </cfRule>
  </conditionalFormatting>
  <conditionalFormatting sqref="P19">
    <cfRule type="cellIs" dxfId="19" priority="18" stopIfTrue="1" operator="equal">
      <formula>"Fuerte"</formula>
    </cfRule>
    <cfRule type="cellIs" dxfId="18" priority="19" stopIfTrue="1" operator="equal">
      <formula>"Moderado"</formula>
    </cfRule>
    <cfRule type="cellIs" dxfId="17" priority="20" stopIfTrue="1" operator="equal">
      <formula>"Debil"</formula>
    </cfRule>
  </conditionalFormatting>
  <conditionalFormatting sqref="S19">
    <cfRule type="cellIs" dxfId="16" priority="15" stopIfTrue="1" operator="equal">
      <formula>"Fuerte"</formula>
    </cfRule>
    <cfRule type="cellIs" dxfId="15" priority="16" stopIfTrue="1" operator="equal">
      <formula>"Moderado"</formula>
    </cfRule>
    <cfRule type="cellIs" dxfId="14" priority="17" stopIfTrue="1" operator="equal">
      <formula>"Debil"</formula>
    </cfRule>
  </conditionalFormatting>
  <conditionalFormatting sqref="U19:V19">
    <cfRule type="cellIs" dxfId="13" priority="14" stopIfTrue="1" operator="equal">
      <formula>#REF!</formula>
    </cfRule>
  </conditionalFormatting>
  <conditionalFormatting sqref="X24">
    <cfRule type="cellIs" dxfId="12" priority="11" stopIfTrue="1" operator="equal">
      <formula>"EXTREMA"</formula>
    </cfRule>
    <cfRule type="cellIs" dxfId="11" priority="12" stopIfTrue="1" operator="equal">
      <formula>"ALTA"</formula>
    </cfRule>
    <cfRule type="cellIs" dxfId="10" priority="13" stopIfTrue="1" operator="equal">
      <formula>"MODERADA"</formula>
    </cfRule>
  </conditionalFormatting>
  <conditionalFormatting sqref="M24">
    <cfRule type="cellIs" dxfId="9" priority="8" stopIfTrue="1" operator="equal">
      <formula>"Fuerte"</formula>
    </cfRule>
    <cfRule type="cellIs" dxfId="8" priority="9" stopIfTrue="1" operator="equal">
      <formula>"Moderado"</formula>
    </cfRule>
    <cfRule type="cellIs" dxfId="7" priority="10" stopIfTrue="1" operator="equal">
      <formula>"Debil"</formula>
    </cfRule>
  </conditionalFormatting>
  <conditionalFormatting sqref="P24">
    <cfRule type="cellIs" dxfId="6" priority="5" stopIfTrue="1" operator="equal">
      <formula>"Fuerte"</formula>
    </cfRule>
    <cfRule type="cellIs" dxfId="5" priority="6" stopIfTrue="1" operator="equal">
      <formula>"Moderado"</formula>
    </cfRule>
    <cfRule type="cellIs" dxfId="4" priority="7" stopIfTrue="1" operator="equal">
      <formula>"Debil"</formula>
    </cfRule>
  </conditionalFormatting>
  <conditionalFormatting sqref="S24">
    <cfRule type="cellIs" dxfId="3" priority="2" stopIfTrue="1" operator="equal">
      <formula>"Fuerte"</formula>
    </cfRule>
    <cfRule type="cellIs" dxfId="2" priority="3" stopIfTrue="1" operator="equal">
      <formula>"Moderado"</formula>
    </cfRule>
    <cfRule type="cellIs" dxfId="1" priority="4" stopIfTrue="1" operator="equal">
      <formula>"Debil"</formula>
    </cfRule>
  </conditionalFormatting>
  <conditionalFormatting sqref="U24:V24">
    <cfRule type="cellIs" dxfId="0" priority="1" stopIfTrue="1" operator="equal">
      <formula>#REF!</formula>
    </cfRule>
  </conditionalFormatting>
  <dataValidations count="1">
    <dataValidation type="list" allowBlank="1" showInputMessage="1" showErrorMessage="1" sqref="H11 H24 H16 H19 H7">
      <formula1>"1,2,3,4,5"</formula1>
    </dataValidation>
  </dataValidations>
  <pageMargins left="0.70866141732283472" right="0.70866141732283472" top="0.74803149606299213" bottom="0.74803149606299213" header="0.31496062992125984" footer="0.31496062992125984"/>
  <pageSetup paperSize="5" scale="22" orientation="landscape" r:id="rId1"/>
  <colBreaks count="2" manualBreakCount="2">
    <brk id="7" max="25" man="1"/>
    <brk id="26"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view="pageBreakPreview" zoomScale="70" zoomScaleNormal="90" zoomScaleSheetLayoutView="70" workbookViewId="0">
      <pane xSplit="2" ySplit="3" topLeftCell="C7" activePane="bottomRight" state="frozen"/>
      <selection pane="topRight" activeCell="C8" sqref="C8:C12"/>
      <selection pane="bottomLeft" activeCell="C8" sqref="C8:C12"/>
      <selection pane="bottomRight" activeCell="D24" sqref="D24"/>
    </sheetView>
  </sheetViews>
  <sheetFormatPr baseColWidth="10" defaultColWidth="11.42578125" defaultRowHeight="15" x14ac:dyDescent="0.25"/>
  <cols>
    <col min="1" max="1" width="6.28515625" customWidth="1"/>
    <col min="2" max="2" width="83" customWidth="1"/>
    <col min="3" max="7" width="21" customWidth="1"/>
  </cols>
  <sheetData>
    <row r="1" spans="1:7" ht="15.75" thickBot="1" x14ac:dyDescent="0.3"/>
    <row r="2" spans="1:7" ht="15.75" x14ac:dyDescent="0.25">
      <c r="A2" s="257" t="s">
        <v>46</v>
      </c>
      <c r="B2" s="259" t="s">
        <v>47</v>
      </c>
      <c r="C2" s="72" t="s">
        <v>48</v>
      </c>
      <c r="D2" s="72" t="s">
        <v>49</v>
      </c>
      <c r="E2" s="72" t="s">
        <v>50</v>
      </c>
      <c r="F2" s="72" t="s">
        <v>51</v>
      </c>
      <c r="G2" s="16" t="s">
        <v>52</v>
      </c>
    </row>
    <row r="3" spans="1:7" ht="81.75" thickBot="1" x14ac:dyDescent="0.3">
      <c r="A3" s="258"/>
      <c r="B3" s="260"/>
      <c r="C3" s="17" t="s">
        <v>128</v>
      </c>
      <c r="D3" s="17" t="s">
        <v>53</v>
      </c>
      <c r="E3" s="17" t="s">
        <v>41</v>
      </c>
      <c r="F3" s="17" t="s">
        <v>43</v>
      </c>
      <c r="G3" s="18" t="s">
        <v>54</v>
      </c>
    </row>
    <row r="4" spans="1:7" ht="16.5" thickBot="1" x14ac:dyDescent="0.3">
      <c r="A4" s="8">
        <v>1</v>
      </c>
      <c r="B4" s="9" t="s">
        <v>55</v>
      </c>
      <c r="C4" s="76" t="s">
        <v>56</v>
      </c>
      <c r="D4" s="76" t="s">
        <v>56</v>
      </c>
      <c r="E4" s="76" t="s">
        <v>56</v>
      </c>
      <c r="F4" s="76" t="s">
        <v>56</v>
      </c>
      <c r="G4" s="77" t="s">
        <v>56</v>
      </c>
    </row>
    <row r="5" spans="1:7" ht="17.25" thickTop="1" thickBot="1" x14ac:dyDescent="0.3">
      <c r="A5" s="10">
        <v>2</v>
      </c>
      <c r="B5" s="2" t="s">
        <v>57</v>
      </c>
      <c r="C5" s="78" t="s">
        <v>56</v>
      </c>
      <c r="D5" s="78" t="s">
        <v>56</v>
      </c>
      <c r="E5" s="78" t="s">
        <v>56</v>
      </c>
      <c r="F5" s="78" t="s">
        <v>56</v>
      </c>
      <c r="G5" s="79" t="s">
        <v>56</v>
      </c>
    </row>
    <row r="6" spans="1:7" ht="17.25" thickTop="1" thickBot="1" x14ac:dyDescent="0.3">
      <c r="A6" s="11">
        <v>3</v>
      </c>
      <c r="B6" s="3" t="s">
        <v>58</v>
      </c>
      <c r="C6" s="78" t="s">
        <v>56</v>
      </c>
      <c r="D6" s="78" t="s">
        <v>56</v>
      </c>
      <c r="E6" s="78" t="s">
        <v>56</v>
      </c>
      <c r="F6" s="78" t="s">
        <v>59</v>
      </c>
      <c r="G6" s="79" t="s">
        <v>56</v>
      </c>
    </row>
    <row r="7" spans="1:7" ht="32.25" customHeight="1" thickTop="1" thickBot="1" x14ac:dyDescent="0.3">
      <c r="A7" s="10">
        <v>4</v>
      </c>
      <c r="B7" s="2" t="s">
        <v>60</v>
      </c>
      <c r="C7" s="78" t="s">
        <v>56</v>
      </c>
      <c r="D7" s="78" t="s">
        <v>56</v>
      </c>
      <c r="E7" s="78" t="s">
        <v>56</v>
      </c>
      <c r="F7" s="78" t="s">
        <v>59</v>
      </c>
      <c r="G7" s="79" t="s">
        <v>56</v>
      </c>
    </row>
    <row r="8" spans="1:7" ht="17.25" thickTop="1" thickBot="1" x14ac:dyDescent="0.3">
      <c r="A8" s="11">
        <v>5</v>
      </c>
      <c r="B8" s="3" t="s">
        <v>61</v>
      </c>
      <c r="C8" s="78" t="s">
        <v>56</v>
      </c>
      <c r="D8" s="78" t="s">
        <v>56</v>
      </c>
      <c r="E8" s="78" t="s">
        <v>56</v>
      </c>
      <c r="F8" s="78" t="s">
        <v>56</v>
      </c>
      <c r="G8" s="79" t="s">
        <v>56</v>
      </c>
    </row>
    <row r="9" spans="1:7" ht="17.25" thickTop="1" thickBot="1" x14ac:dyDescent="0.3">
      <c r="A9" s="10">
        <v>6</v>
      </c>
      <c r="B9" s="2" t="s">
        <v>62</v>
      </c>
      <c r="C9" s="78" t="s">
        <v>56</v>
      </c>
      <c r="D9" s="78" t="s">
        <v>56</v>
      </c>
      <c r="E9" s="78" t="s">
        <v>56</v>
      </c>
      <c r="F9" s="78" t="s">
        <v>56</v>
      </c>
      <c r="G9" s="79" t="s">
        <v>56</v>
      </c>
    </row>
    <row r="10" spans="1:7" ht="17.25" thickTop="1" thickBot="1" x14ac:dyDescent="0.3">
      <c r="A10" s="11">
        <v>7</v>
      </c>
      <c r="B10" s="3" t="s">
        <v>63</v>
      </c>
      <c r="C10" s="78" t="s">
        <v>56</v>
      </c>
      <c r="D10" s="78" t="s">
        <v>56</v>
      </c>
      <c r="E10" s="78" t="s">
        <v>56</v>
      </c>
      <c r="F10" s="78" t="s">
        <v>56</v>
      </c>
      <c r="G10" s="79" t="s">
        <v>56</v>
      </c>
    </row>
    <row r="11" spans="1:7" ht="33" thickTop="1" thickBot="1" x14ac:dyDescent="0.3">
      <c r="A11" s="10">
        <v>8</v>
      </c>
      <c r="B11" s="2" t="s">
        <v>64</v>
      </c>
      <c r="C11" s="78" t="s">
        <v>56</v>
      </c>
      <c r="D11" s="78" t="s">
        <v>56</v>
      </c>
      <c r="E11" s="78" t="s">
        <v>56</v>
      </c>
      <c r="F11" s="78" t="s">
        <v>59</v>
      </c>
      <c r="G11" s="79" t="s">
        <v>56</v>
      </c>
    </row>
    <row r="12" spans="1:7" ht="17.25" thickTop="1" thickBot="1" x14ac:dyDescent="0.3">
      <c r="A12" s="11">
        <v>9</v>
      </c>
      <c r="B12" s="3" t="s">
        <v>65</v>
      </c>
      <c r="C12" s="78" t="s">
        <v>59</v>
      </c>
      <c r="D12" s="78" t="s">
        <v>59</v>
      </c>
      <c r="E12" s="78" t="s">
        <v>59</v>
      </c>
      <c r="F12" s="78" t="s">
        <v>56</v>
      </c>
      <c r="G12" s="79" t="s">
        <v>59</v>
      </c>
    </row>
    <row r="13" spans="1:7" ht="30.75" customHeight="1" thickTop="1" thickBot="1" x14ac:dyDescent="0.3">
      <c r="A13" s="10">
        <v>10</v>
      </c>
      <c r="B13" s="2" t="s">
        <v>66</v>
      </c>
      <c r="C13" s="78" t="s">
        <v>56</v>
      </c>
      <c r="D13" s="78" t="s">
        <v>56</v>
      </c>
      <c r="E13" s="78" t="s">
        <v>56</v>
      </c>
      <c r="F13" s="78" t="s">
        <v>56</v>
      </c>
      <c r="G13" s="79" t="s">
        <v>56</v>
      </c>
    </row>
    <row r="14" spans="1:7" ht="17.25" thickTop="1" thickBot="1" x14ac:dyDescent="0.3">
      <c r="A14" s="11">
        <v>11</v>
      </c>
      <c r="B14" s="3" t="s">
        <v>67</v>
      </c>
      <c r="C14" s="78" t="s">
        <v>56</v>
      </c>
      <c r="D14" s="96" t="s">
        <v>59</v>
      </c>
      <c r="E14" s="78" t="s">
        <v>56</v>
      </c>
      <c r="F14" s="78" t="s">
        <v>56</v>
      </c>
      <c r="G14" s="79" t="s">
        <v>56</v>
      </c>
    </row>
    <row r="15" spans="1:7" ht="17.25" thickTop="1" thickBot="1" x14ac:dyDescent="0.3">
      <c r="A15" s="10">
        <v>12</v>
      </c>
      <c r="B15" s="2" t="s">
        <v>68</v>
      </c>
      <c r="C15" s="78" t="s">
        <v>56</v>
      </c>
      <c r="D15" s="96" t="s">
        <v>59</v>
      </c>
      <c r="E15" s="78" t="s">
        <v>56</v>
      </c>
      <c r="F15" s="78" t="s">
        <v>56</v>
      </c>
      <c r="G15" s="79" t="s">
        <v>56</v>
      </c>
    </row>
    <row r="16" spans="1:7" ht="17.25" thickTop="1" thickBot="1" x14ac:dyDescent="0.3">
      <c r="A16" s="11">
        <v>13</v>
      </c>
      <c r="B16" s="3" t="s">
        <v>69</v>
      </c>
      <c r="C16" s="78" t="s">
        <v>56</v>
      </c>
      <c r="D16" s="78" t="s">
        <v>56</v>
      </c>
      <c r="E16" s="78" t="s">
        <v>56</v>
      </c>
      <c r="F16" s="78" t="s">
        <v>56</v>
      </c>
      <c r="G16" s="79" t="s">
        <v>56</v>
      </c>
    </row>
    <row r="17" spans="1:11" ht="17.25" thickTop="1" thickBot="1" x14ac:dyDescent="0.3">
      <c r="A17" s="10">
        <v>14</v>
      </c>
      <c r="B17" s="2" t="s">
        <v>70</v>
      </c>
      <c r="C17" s="78" t="s">
        <v>56</v>
      </c>
      <c r="D17" s="78" t="s">
        <v>56</v>
      </c>
      <c r="E17" s="78" t="s">
        <v>56</v>
      </c>
      <c r="F17" s="78" t="s">
        <v>56</v>
      </c>
      <c r="G17" s="79" t="s">
        <v>56</v>
      </c>
    </row>
    <row r="18" spans="1:11" ht="17.25" thickTop="1" thickBot="1" x14ac:dyDescent="0.3">
      <c r="A18" s="11">
        <v>15</v>
      </c>
      <c r="B18" s="3" t="s">
        <v>71</v>
      </c>
      <c r="C18" s="78" t="s">
        <v>56</v>
      </c>
      <c r="D18" s="78" t="s">
        <v>56</v>
      </c>
      <c r="E18" s="78" t="s">
        <v>56</v>
      </c>
      <c r="F18" s="96" t="s">
        <v>56</v>
      </c>
      <c r="G18" s="79" t="s">
        <v>56</v>
      </c>
    </row>
    <row r="19" spans="1:11" ht="17.25" thickTop="1" thickBot="1" x14ac:dyDescent="0.3">
      <c r="A19" s="10">
        <v>16</v>
      </c>
      <c r="B19" s="2" t="s">
        <v>72</v>
      </c>
      <c r="C19" s="78" t="s">
        <v>59</v>
      </c>
      <c r="D19" s="78" t="s">
        <v>59</v>
      </c>
      <c r="E19" s="78" t="s">
        <v>56</v>
      </c>
      <c r="F19" s="78" t="s">
        <v>59</v>
      </c>
      <c r="G19" s="79" t="s">
        <v>59</v>
      </c>
    </row>
    <row r="20" spans="1:11" ht="17.25" thickTop="1" thickBot="1" x14ac:dyDescent="0.3">
      <c r="A20" s="11">
        <v>17</v>
      </c>
      <c r="B20" s="3" t="s">
        <v>73</v>
      </c>
      <c r="C20" s="78" t="s">
        <v>56</v>
      </c>
      <c r="D20" s="96" t="s">
        <v>59</v>
      </c>
      <c r="E20" s="96" t="s">
        <v>56</v>
      </c>
      <c r="F20" s="78" t="s">
        <v>59</v>
      </c>
      <c r="G20" s="104" t="s">
        <v>56</v>
      </c>
    </row>
    <row r="21" spans="1:11" ht="17.25" thickTop="1" thickBot="1" x14ac:dyDescent="0.3">
      <c r="A21" s="10">
        <v>18</v>
      </c>
      <c r="B21" s="2" t="s">
        <v>74</v>
      </c>
      <c r="C21" s="78" t="s">
        <v>56</v>
      </c>
      <c r="D21" s="78" t="s">
        <v>56</v>
      </c>
      <c r="E21" s="78" t="s">
        <v>56</v>
      </c>
      <c r="F21" s="96" t="s">
        <v>56</v>
      </c>
      <c r="G21" s="79" t="s">
        <v>56</v>
      </c>
    </row>
    <row r="22" spans="1:11" ht="17.25" thickTop="1" thickBot="1" x14ac:dyDescent="0.3">
      <c r="A22" s="12"/>
      <c r="B22" s="13" t="s">
        <v>75</v>
      </c>
      <c r="C22" s="14">
        <f>COUNTIF(C4:C21,"Si")</f>
        <v>16</v>
      </c>
      <c r="D22" s="14">
        <f>COUNTIF(D4:D21,"Si")</f>
        <v>13</v>
      </c>
      <c r="E22" s="14">
        <f>COUNTIF(E4:E21,"Si")</f>
        <v>17</v>
      </c>
      <c r="F22" s="14">
        <f>COUNTIF(F4:F21,"Si")</f>
        <v>13</v>
      </c>
      <c r="G22" s="15">
        <f>COUNTIF(G4:G21,"Si")</f>
        <v>16</v>
      </c>
      <c r="K22" t="s">
        <v>76</v>
      </c>
    </row>
    <row r="23" spans="1:11" x14ac:dyDescent="0.25">
      <c r="B23" s="6" t="s">
        <v>23</v>
      </c>
      <c r="C23" s="7" t="str">
        <f>IF(C22&gt;=12,"CATASTRÓFICO",IF(C22&gt;=6,"MAYOR","MODERADO"))</f>
        <v>CATASTRÓFICO</v>
      </c>
      <c r="D23" s="7" t="str">
        <f>IF(D22&gt;=12,"CATASTRÓFICO",IF(D22&gt;=6,"MAYOR","MODERADO"))</f>
        <v>CATASTRÓFICO</v>
      </c>
      <c r="E23" s="7" t="str">
        <f>IF(E22&gt;=12,"CATASTRÓFICO",IF(E22&gt;=6,"MAYOR","MODERADO"))</f>
        <v>CATASTRÓFICO</v>
      </c>
      <c r="F23" s="7" t="str">
        <f>IF(F22&gt;=12,"CATASTRÓFICO",IF(F22&gt;=6,"MAYOR","MODERADO"))</f>
        <v>CATASTRÓFICO</v>
      </c>
      <c r="G23" s="7" t="str">
        <f>IF(G22&gt;=12,"CATASTRÓFICO",IF(G22&gt;=6,"MAYOR","MODERADO"))</f>
        <v>CATASTRÓFICO</v>
      </c>
    </row>
    <row r="24" spans="1:11" x14ac:dyDescent="0.25">
      <c r="B24" s="5" t="s">
        <v>77</v>
      </c>
      <c r="C24" s="4">
        <f>IF(C23="MODERADO",5,IF(C23="MAYOR",10,20))</f>
        <v>20</v>
      </c>
      <c r="D24" s="4">
        <f>IF(D23="MODERADO",5,IF(D23="MAYOR",10,20))</f>
        <v>20</v>
      </c>
      <c r="E24" s="4">
        <f>IF(E23="MODERADO",5,IF(E23="MAYOR",10,20))</f>
        <v>20</v>
      </c>
      <c r="F24" s="4">
        <f>IF(F23="MODERADO",5,IF(F23="MAYOR",10,20))</f>
        <v>20</v>
      </c>
      <c r="G24" s="4">
        <f>IF(G23="MODERADO",5,IF(G23="MAYOR",10,20))</f>
        <v>20</v>
      </c>
    </row>
  </sheetData>
  <mergeCells count="2">
    <mergeCell ref="A2:A3"/>
    <mergeCell ref="B2:B3"/>
  </mergeCells>
  <dataValidations count="1">
    <dataValidation type="list" allowBlank="1" showInputMessage="1" showErrorMessage="1" sqref="C4:G21">
      <formula1>"Si,No"</formula1>
    </dataValidation>
  </dataValidations>
  <pageMargins left="0.70866141732283472" right="0.70866141732283472" top="0.74803149606299213" bottom="0.74803149606299213" header="0.31496062992125984" footer="0.31496062992125984"/>
  <pageSetup scale="50" orientation="landscape" r:id="rId1"/>
  <headerFooter>
    <oddHeader>&amp;CCALIFICACIÓN DE IMPACTO</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3"/>
  <sheetViews>
    <sheetView zoomScale="80" zoomScaleNormal="80" workbookViewId="0">
      <pane xSplit="2" ySplit="5" topLeftCell="C6" activePane="bottomRight" state="frozen"/>
      <selection pane="topRight" activeCell="C1" sqref="C1"/>
      <selection pane="bottomLeft" activeCell="A6" sqref="A6"/>
      <selection pane="bottomRight" activeCell="C14" sqref="C14"/>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21" x14ac:dyDescent="0.25">
      <c r="A1" s="261" t="s">
        <v>129</v>
      </c>
      <c r="B1" s="262"/>
      <c r="C1" s="262"/>
      <c r="D1" s="262"/>
      <c r="E1" s="262"/>
      <c r="F1" s="262"/>
      <c r="G1" s="262"/>
      <c r="H1" s="262"/>
      <c r="I1" s="262"/>
      <c r="J1" s="262"/>
    </row>
    <row r="2" spans="1:11" ht="21" x14ac:dyDescent="0.25">
      <c r="A2" s="73"/>
      <c r="B2" s="73"/>
      <c r="C2" s="20" t="s">
        <v>26</v>
      </c>
      <c r="D2" s="20" t="s">
        <v>27</v>
      </c>
      <c r="E2" s="20" t="s">
        <v>28</v>
      </c>
      <c r="F2" s="73"/>
      <c r="G2" s="73"/>
      <c r="H2" s="73"/>
      <c r="I2" s="73"/>
      <c r="J2" s="73"/>
    </row>
    <row r="3" spans="1:11" ht="21" x14ac:dyDescent="0.25">
      <c r="A3" s="73"/>
      <c r="B3" s="73"/>
      <c r="C3" s="28">
        <f>J20</f>
        <v>78.571428571428569</v>
      </c>
      <c r="D3" s="28">
        <f>J27</f>
        <v>0</v>
      </c>
      <c r="E3" s="28">
        <f>J33</f>
        <v>85</v>
      </c>
      <c r="F3" s="73"/>
      <c r="G3" s="73"/>
      <c r="H3" s="73"/>
      <c r="I3" s="73"/>
      <c r="J3" s="73"/>
    </row>
    <row r="4" spans="1:11" ht="15.75" thickBot="1" x14ac:dyDescent="0.3">
      <c r="A4" s="29"/>
      <c r="B4" s="29"/>
      <c r="C4" s="29"/>
      <c r="D4" s="29"/>
      <c r="E4" s="29"/>
      <c r="F4" s="29"/>
      <c r="G4" s="29"/>
      <c r="H4" s="29"/>
      <c r="I4" s="29"/>
      <c r="J4" s="29"/>
    </row>
    <row r="5" spans="1:11" ht="63" x14ac:dyDescent="0.25">
      <c r="A5" s="30" t="s">
        <v>78</v>
      </c>
      <c r="B5" s="22" t="s">
        <v>79</v>
      </c>
      <c r="C5" s="80" t="s">
        <v>80</v>
      </c>
      <c r="D5" s="81" t="s">
        <v>81</v>
      </c>
      <c r="E5" s="80" t="s">
        <v>82</v>
      </c>
      <c r="F5" s="81" t="s">
        <v>83</v>
      </c>
      <c r="G5" s="80" t="s">
        <v>84</v>
      </c>
      <c r="H5" s="81" t="s">
        <v>85</v>
      </c>
      <c r="I5" s="82" t="s">
        <v>86</v>
      </c>
      <c r="J5" s="83" t="s">
        <v>87</v>
      </c>
    </row>
    <row r="6" spans="1:11" ht="68.25" customHeight="1" x14ac:dyDescent="0.25">
      <c r="A6" s="264" t="s">
        <v>88</v>
      </c>
      <c r="B6" s="21" t="s">
        <v>87</v>
      </c>
      <c r="C6" s="85" t="s">
        <v>56</v>
      </c>
      <c r="D6" s="86" t="s">
        <v>56</v>
      </c>
      <c r="E6" s="94" t="s">
        <v>59</v>
      </c>
      <c r="F6" s="95" t="s">
        <v>56</v>
      </c>
      <c r="G6" s="85" t="s">
        <v>56</v>
      </c>
      <c r="H6" s="86" t="s">
        <v>56</v>
      </c>
      <c r="I6" s="87" t="s">
        <v>56</v>
      </c>
      <c r="J6" s="263">
        <f>SUM(C7:I7)</f>
        <v>75</v>
      </c>
      <c r="K6" s="37"/>
    </row>
    <row r="7" spans="1:11" ht="55.5" hidden="1" customHeight="1" x14ac:dyDescent="0.25">
      <c r="A7" s="264"/>
      <c r="B7" s="21" t="s">
        <v>89</v>
      </c>
      <c r="C7" s="85">
        <f>IF(C6="SI",15,0)</f>
        <v>15</v>
      </c>
      <c r="D7" s="86">
        <f>IF(D6="SI",5,0)</f>
        <v>5</v>
      </c>
      <c r="E7" s="94" t="s">
        <v>59</v>
      </c>
      <c r="F7" s="95" t="s">
        <v>56</v>
      </c>
      <c r="G7" s="85">
        <f>IF(G6="SI",15,0)</f>
        <v>15</v>
      </c>
      <c r="H7" s="86">
        <f>IF(H6="SI",10,0)</f>
        <v>10</v>
      </c>
      <c r="I7" s="87">
        <f>IF(I6="SI",30,0)</f>
        <v>30</v>
      </c>
      <c r="J7" s="263"/>
    </row>
    <row r="8" spans="1:11" ht="54.75" customHeight="1" x14ac:dyDescent="0.25">
      <c r="A8" s="264" t="s">
        <v>90</v>
      </c>
      <c r="B8" s="21" t="s">
        <v>87</v>
      </c>
      <c r="C8" s="85" t="s">
        <v>56</v>
      </c>
      <c r="D8" s="86" t="s">
        <v>56</v>
      </c>
      <c r="E8" s="94" t="s">
        <v>59</v>
      </c>
      <c r="F8" s="95" t="s">
        <v>56</v>
      </c>
      <c r="G8" s="85" t="s">
        <v>56</v>
      </c>
      <c r="H8" s="86" t="s">
        <v>56</v>
      </c>
      <c r="I8" s="87" t="s">
        <v>56</v>
      </c>
      <c r="J8" s="263">
        <f>SUM(C9:I9)</f>
        <v>75</v>
      </c>
    </row>
    <row r="9" spans="1:11" ht="48.75" hidden="1" customHeight="1" x14ac:dyDescent="0.25">
      <c r="A9" s="264"/>
      <c r="B9" s="21" t="s">
        <v>89</v>
      </c>
      <c r="C9" s="85">
        <f>IF(C8="SI",15,0)</f>
        <v>15</v>
      </c>
      <c r="D9" s="86">
        <f>IF(D8="SI",5,0)</f>
        <v>5</v>
      </c>
      <c r="E9" s="94" t="s">
        <v>59</v>
      </c>
      <c r="F9" s="95" t="s">
        <v>56</v>
      </c>
      <c r="G9" s="85">
        <f>IF(G8="SI",15,0)</f>
        <v>15</v>
      </c>
      <c r="H9" s="86">
        <f>IF(H8="SI",10,0)</f>
        <v>10</v>
      </c>
      <c r="I9" s="87">
        <f>IF(I8="SI",30,0)</f>
        <v>30</v>
      </c>
      <c r="J9" s="263"/>
    </row>
    <row r="10" spans="1:11" ht="39.75" customHeight="1" x14ac:dyDescent="0.25">
      <c r="A10" s="264" t="s">
        <v>91</v>
      </c>
      <c r="B10" s="21" t="s">
        <v>87</v>
      </c>
      <c r="C10" s="85" t="s">
        <v>56</v>
      </c>
      <c r="D10" s="86" t="s">
        <v>56</v>
      </c>
      <c r="E10" s="94" t="s">
        <v>59</v>
      </c>
      <c r="F10" s="95" t="s">
        <v>56</v>
      </c>
      <c r="G10" s="85" t="s">
        <v>56</v>
      </c>
      <c r="H10" s="86" t="s">
        <v>56</v>
      </c>
      <c r="I10" s="87" t="s">
        <v>56</v>
      </c>
      <c r="J10" s="263">
        <f>SUM(C11:I11)</f>
        <v>75</v>
      </c>
    </row>
    <row r="11" spans="1:11" ht="18.75" hidden="1" x14ac:dyDescent="0.25">
      <c r="A11" s="264"/>
      <c r="B11" s="21" t="s">
        <v>89</v>
      </c>
      <c r="C11" s="85">
        <f>IF(C10="SI",15,0)</f>
        <v>15</v>
      </c>
      <c r="D11" s="86">
        <f>IF(D10="SI",5,0)</f>
        <v>5</v>
      </c>
      <c r="E11" s="94" t="s">
        <v>59</v>
      </c>
      <c r="F11" s="95" t="s">
        <v>56</v>
      </c>
      <c r="G11" s="85">
        <f>IF(G10="SI",15,0)</f>
        <v>15</v>
      </c>
      <c r="H11" s="86">
        <f>IF(H10="SI",10,0)</f>
        <v>10</v>
      </c>
      <c r="I11" s="87">
        <f>IF(I10="SI",30,0)</f>
        <v>30</v>
      </c>
      <c r="J11" s="263"/>
    </row>
    <row r="12" spans="1:11" ht="57.75" customHeight="1" x14ac:dyDescent="0.25">
      <c r="A12" s="265" t="s">
        <v>92</v>
      </c>
      <c r="B12" s="21" t="s">
        <v>87</v>
      </c>
      <c r="C12" s="85" t="s">
        <v>56</v>
      </c>
      <c r="D12" s="86" t="s">
        <v>56</v>
      </c>
      <c r="E12" s="94" t="s">
        <v>59</v>
      </c>
      <c r="F12" s="95" t="s">
        <v>56</v>
      </c>
      <c r="G12" s="85" t="s">
        <v>56</v>
      </c>
      <c r="H12" s="86" t="s">
        <v>56</v>
      </c>
      <c r="I12" s="87" t="s">
        <v>56</v>
      </c>
      <c r="J12" s="263">
        <f>SUM(C13:I13)</f>
        <v>75</v>
      </c>
    </row>
    <row r="13" spans="1:11" ht="32.25" hidden="1" customHeight="1" x14ac:dyDescent="0.25">
      <c r="A13" s="265"/>
      <c r="B13" s="21" t="s">
        <v>89</v>
      </c>
      <c r="C13" s="85">
        <f>IF(C12="SI",15,0)</f>
        <v>15</v>
      </c>
      <c r="D13" s="86">
        <f>IF(D12="SI",5,0)</f>
        <v>5</v>
      </c>
      <c r="E13" s="94" t="s">
        <v>59</v>
      </c>
      <c r="F13" s="95" t="s">
        <v>56</v>
      </c>
      <c r="G13" s="85">
        <f>IF(G12="SI",15,0)</f>
        <v>15</v>
      </c>
      <c r="H13" s="86">
        <f>IF(H12="SI",10,0)</f>
        <v>10</v>
      </c>
      <c r="I13" s="87">
        <f>IF(I12="SI",30,0)</f>
        <v>30</v>
      </c>
      <c r="J13" s="263"/>
    </row>
    <row r="14" spans="1:11" ht="72.75" customHeight="1" x14ac:dyDescent="0.25">
      <c r="A14" s="264" t="s">
        <v>93</v>
      </c>
      <c r="B14" s="21" t="s">
        <v>87</v>
      </c>
      <c r="C14" s="85" t="s">
        <v>56</v>
      </c>
      <c r="D14" s="86" t="s">
        <v>56</v>
      </c>
      <c r="E14" s="94" t="s">
        <v>59</v>
      </c>
      <c r="F14" s="95" t="s">
        <v>56</v>
      </c>
      <c r="G14" s="85" t="s">
        <v>56</v>
      </c>
      <c r="H14" s="86" t="s">
        <v>56</v>
      </c>
      <c r="I14" s="87" t="s">
        <v>56</v>
      </c>
      <c r="J14" s="263">
        <f>SUM(C15:I15)</f>
        <v>75</v>
      </c>
    </row>
    <row r="15" spans="1:11" ht="49.5" hidden="1" customHeight="1" x14ac:dyDescent="0.25">
      <c r="A15" s="264"/>
      <c r="B15" s="21" t="s">
        <v>89</v>
      </c>
      <c r="C15" s="85">
        <f>IF(C14="SI",15,0)</f>
        <v>15</v>
      </c>
      <c r="D15" s="86">
        <f>IF(D14="SI",5,0)</f>
        <v>5</v>
      </c>
      <c r="E15" s="94" t="s">
        <v>59</v>
      </c>
      <c r="F15" s="95" t="s">
        <v>56</v>
      </c>
      <c r="G15" s="85">
        <f>IF(G14="SI",15,0)</f>
        <v>15</v>
      </c>
      <c r="H15" s="86">
        <f>IF(H14="SI",10,0)</f>
        <v>10</v>
      </c>
      <c r="I15" s="87">
        <f>IF(I14="SI",30,0)</f>
        <v>30</v>
      </c>
      <c r="J15" s="263"/>
    </row>
    <row r="16" spans="1:11" ht="22.5" customHeight="1" x14ac:dyDescent="0.25">
      <c r="A16" s="264" t="s">
        <v>94</v>
      </c>
      <c r="B16" s="21" t="s">
        <v>87</v>
      </c>
      <c r="C16" s="85" t="s">
        <v>56</v>
      </c>
      <c r="D16" s="86" t="s">
        <v>56</v>
      </c>
      <c r="E16" s="94" t="s">
        <v>59</v>
      </c>
      <c r="F16" s="95" t="s">
        <v>56</v>
      </c>
      <c r="G16" s="85" t="s">
        <v>56</v>
      </c>
      <c r="H16" s="86" t="s">
        <v>56</v>
      </c>
      <c r="I16" s="87" t="s">
        <v>56</v>
      </c>
      <c r="J16" s="263">
        <f>SUM(C17:I17)</f>
        <v>85</v>
      </c>
    </row>
    <row r="17" spans="1:11" ht="18.75" hidden="1" x14ac:dyDescent="0.25">
      <c r="A17" s="264"/>
      <c r="B17" s="21" t="s">
        <v>89</v>
      </c>
      <c r="C17" s="85">
        <f>IF(C16="SI",15,0)</f>
        <v>15</v>
      </c>
      <c r="D17" s="86">
        <f>IF(D16="SI",5,0)</f>
        <v>5</v>
      </c>
      <c r="E17" s="85">
        <f>IF(E16="SI",15,0)</f>
        <v>0</v>
      </c>
      <c r="F17" s="86">
        <f>IF(F16="SI",10,0)</f>
        <v>10</v>
      </c>
      <c r="G17" s="85">
        <f>IF(G16="SI",15,0)</f>
        <v>15</v>
      </c>
      <c r="H17" s="86">
        <f>IF(H16="SI",10,0)</f>
        <v>10</v>
      </c>
      <c r="I17" s="87">
        <f>IF(I16="SI",30,0)</f>
        <v>30</v>
      </c>
      <c r="J17" s="263"/>
    </row>
    <row r="18" spans="1:11" ht="45.75" customHeight="1" x14ac:dyDescent="0.25">
      <c r="A18" s="266" t="s">
        <v>125</v>
      </c>
      <c r="B18" s="21" t="s">
        <v>87</v>
      </c>
      <c r="C18" s="85" t="s">
        <v>56</v>
      </c>
      <c r="D18" s="86" t="s">
        <v>56</v>
      </c>
      <c r="E18" s="85" t="s">
        <v>56</v>
      </c>
      <c r="F18" s="86"/>
      <c r="G18" s="85" t="s">
        <v>56</v>
      </c>
      <c r="H18" s="86" t="s">
        <v>56</v>
      </c>
      <c r="I18" s="87" t="s">
        <v>56</v>
      </c>
      <c r="J18" s="268">
        <f>SUM(C19:I19)</f>
        <v>90</v>
      </c>
    </row>
    <row r="19" spans="1:11" ht="4.5" hidden="1" customHeight="1" x14ac:dyDescent="0.25">
      <c r="A19" s="267"/>
      <c r="B19" s="21" t="s">
        <v>89</v>
      </c>
      <c r="C19" s="85">
        <f>IF(C18="SI",15,0)</f>
        <v>15</v>
      </c>
      <c r="D19" s="86">
        <f>IF(D18="SI",5,0)</f>
        <v>5</v>
      </c>
      <c r="E19" s="85">
        <f>IF(E18="SI",15,0)</f>
        <v>15</v>
      </c>
      <c r="F19" s="86">
        <f>IF(F18="SI",10,0)</f>
        <v>0</v>
      </c>
      <c r="G19" s="85">
        <f>IF(G18="SI",15,0)</f>
        <v>15</v>
      </c>
      <c r="H19" s="86">
        <f>IF(H18="SI",10,0)</f>
        <v>10</v>
      </c>
      <c r="I19" s="87">
        <f>IF(I18="SI",30,0)</f>
        <v>30</v>
      </c>
      <c r="J19" s="269"/>
    </row>
    <row r="20" spans="1:11" ht="15.75" thickBot="1" x14ac:dyDescent="0.3">
      <c r="A20" s="29"/>
      <c r="B20" s="29"/>
      <c r="C20" s="29"/>
      <c r="D20" s="29"/>
      <c r="E20" s="29"/>
      <c r="F20" s="29"/>
      <c r="G20" s="29"/>
      <c r="H20" s="29"/>
      <c r="I20" s="29"/>
      <c r="J20" s="31">
        <f>AVERAGE(J6:J19)</f>
        <v>78.571428571428569</v>
      </c>
    </row>
    <row r="21" spans="1:11" ht="15.75" thickBot="1" x14ac:dyDescent="0.3">
      <c r="A21" s="29"/>
      <c r="B21" s="29"/>
      <c r="C21" s="29"/>
      <c r="D21" s="29"/>
      <c r="E21" s="29"/>
      <c r="F21" s="29"/>
      <c r="G21" s="29"/>
      <c r="H21" s="29"/>
      <c r="I21" s="29"/>
      <c r="J21" s="29"/>
    </row>
    <row r="22" spans="1:11" ht="63" x14ac:dyDescent="0.25">
      <c r="A22" s="30" t="s">
        <v>95</v>
      </c>
      <c r="B22" s="22" t="s">
        <v>79</v>
      </c>
      <c r="C22" s="80" t="s">
        <v>80</v>
      </c>
      <c r="D22" s="81" t="s">
        <v>81</v>
      </c>
      <c r="E22" s="80" t="s">
        <v>82</v>
      </c>
      <c r="F22" s="81" t="s">
        <v>83</v>
      </c>
      <c r="G22" s="80" t="s">
        <v>84</v>
      </c>
      <c r="H22" s="81" t="s">
        <v>85</v>
      </c>
      <c r="I22" s="82" t="s">
        <v>86</v>
      </c>
      <c r="J22" s="83" t="s">
        <v>87</v>
      </c>
      <c r="K22" t="s">
        <v>76</v>
      </c>
    </row>
    <row r="23" spans="1:11" ht="18.75" x14ac:dyDescent="0.25">
      <c r="A23" s="32"/>
      <c r="B23" s="21" t="s">
        <v>87</v>
      </c>
      <c r="C23" s="85"/>
      <c r="D23" s="86"/>
      <c r="E23" s="85"/>
      <c r="F23" s="86"/>
      <c r="G23" s="85"/>
      <c r="H23" s="86"/>
      <c r="I23" s="87"/>
      <c r="J23" s="263">
        <f>SUM(C24:I24)</f>
        <v>0</v>
      </c>
    </row>
    <row r="24" spans="1:11" ht="18.75" hidden="1" x14ac:dyDescent="0.25">
      <c r="A24" s="32"/>
      <c r="B24" s="21" t="s">
        <v>89</v>
      </c>
      <c r="C24" s="85">
        <f>IF(C23="SI",15,0)</f>
        <v>0</v>
      </c>
      <c r="D24" s="86">
        <f>IF(D23="SI",5,0)</f>
        <v>0</v>
      </c>
      <c r="E24" s="85">
        <f>IF(E23="SI",15,0)</f>
        <v>0</v>
      </c>
      <c r="F24" s="86">
        <f>IF(F23="SI",10,0)</f>
        <v>0</v>
      </c>
      <c r="G24" s="85">
        <f>IF(G23="SI",15,0)</f>
        <v>0</v>
      </c>
      <c r="H24" s="86">
        <f>IF(H23="SI",10,0)</f>
        <v>0</v>
      </c>
      <c r="I24" s="87">
        <f>IF(I23="SI",30,0)</f>
        <v>0</v>
      </c>
      <c r="J24" s="263"/>
    </row>
    <row r="25" spans="1:11" ht="18.75" x14ac:dyDescent="0.25">
      <c r="A25" s="32"/>
      <c r="B25" s="21" t="s">
        <v>87</v>
      </c>
      <c r="C25" s="85"/>
      <c r="D25" s="86"/>
      <c r="E25" s="85"/>
      <c r="F25" s="86"/>
      <c r="G25" s="85"/>
      <c r="H25" s="86"/>
      <c r="I25" s="87"/>
      <c r="J25" s="263">
        <f>SUM(C26:I26)</f>
        <v>0</v>
      </c>
    </row>
    <row r="26" spans="1:11" ht="21.75" hidden="1" customHeight="1" thickBot="1" x14ac:dyDescent="0.3">
      <c r="A26" s="33"/>
      <c r="B26" s="25" t="s">
        <v>89</v>
      </c>
      <c r="C26" s="88">
        <f>IF(C25="SI",15,0)</f>
        <v>0</v>
      </c>
      <c r="D26" s="89">
        <f>IF(D25="SI",5,0)</f>
        <v>0</v>
      </c>
      <c r="E26" s="88">
        <f>IF(E25="SI",15,0)</f>
        <v>0</v>
      </c>
      <c r="F26" s="89">
        <f>IF(F25="SI",10,0)</f>
        <v>0</v>
      </c>
      <c r="G26" s="88">
        <f>IF(G25="SI",15,0)</f>
        <v>0</v>
      </c>
      <c r="H26" s="89">
        <f>IF(H25="SI",10,0)</f>
        <v>0</v>
      </c>
      <c r="I26" s="90">
        <f>IF(I25="SI",30,0)</f>
        <v>0</v>
      </c>
      <c r="J26" s="263"/>
    </row>
    <row r="27" spans="1:11" ht="15.75" thickBot="1" x14ac:dyDescent="0.3">
      <c r="A27" s="29"/>
      <c r="B27" s="29"/>
      <c r="C27" s="29"/>
      <c r="D27" s="29"/>
      <c r="E27" s="29"/>
      <c r="F27" s="29"/>
      <c r="G27" s="29"/>
      <c r="H27" s="29"/>
      <c r="I27" s="29"/>
      <c r="J27" s="31">
        <f>AVERAGE(J23:J26)</f>
        <v>0</v>
      </c>
    </row>
    <row r="28" spans="1:11" ht="15.75" thickBot="1" x14ac:dyDescent="0.3">
      <c r="A28" s="29"/>
      <c r="B28" s="29"/>
      <c r="C28" s="29"/>
      <c r="D28" s="29"/>
      <c r="E28" s="29"/>
      <c r="F28" s="29"/>
      <c r="G28" s="29"/>
      <c r="H28" s="29"/>
      <c r="I28" s="29"/>
      <c r="J28" s="29"/>
    </row>
    <row r="29" spans="1:11" ht="63" x14ac:dyDescent="0.25">
      <c r="A29" s="30" t="s">
        <v>96</v>
      </c>
      <c r="B29" s="22" t="s">
        <v>79</v>
      </c>
      <c r="C29" s="80" t="s">
        <v>80</v>
      </c>
      <c r="D29" s="81" t="s">
        <v>81</v>
      </c>
      <c r="E29" s="80" t="s">
        <v>82</v>
      </c>
      <c r="F29" s="81" t="s">
        <v>83</v>
      </c>
      <c r="G29" s="80" t="s">
        <v>84</v>
      </c>
      <c r="H29" s="81" t="s">
        <v>85</v>
      </c>
      <c r="I29" s="82" t="s">
        <v>86</v>
      </c>
      <c r="J29" s="83" t="s">
        <v>87</v>
      </c>
    </row>
    <row r="30" spans="1:11" ht="36.75" customHeight="1" x14ac:dyDescent="0.25">
      <c r="A30" s="270" t="s">
        <v>126</v>
      </c>
      <c r="B30" s="21" t="s">
        <v>87</v>
      </c>
      <c r="C30" s="85" t="s">
        <v>56</v>
      </c>
      <c r="D30" s="86" t="s">
        <v>56</v>
      </c>
      <c r="E30" s="85" t="s">
        <v>59</v>
      </c>
      <c r="F30" s="86" t="s">
        <v>56</v>
      </c>
      <c r="G30" s="85" t="s">
        <v>56</v>
      </c>
      <c r="H30" s="86" t="s">
        <v>56</v>
      </c>
      <c r="I30" s="87" t="s">
        <v>56</v>
      </c>
      <c r="J30" s="263">
        <f>SUM(C31:I31)</f>
        <v>85</v>
      </c>
    </row>
    <row r="31" spans="1:11" ht="18.75" hidden="1" x14ac:dyDescent="0.25">
      <c r="A31" s="270"/>
      <c r="B31" s="21" t="s">
        <v>89</v>
      </c>
      <c r="C31" s="85">
        <f>IF(C30="SI",15,0)</f>
        <v>15</v>
      </c>
      <c r="D31" s="86">
        <f>IF(D30="SI",5,0)</f>
        <v>5</v>
      </c>
      <c r="E31" s="85">
        <f>IF(E30="SI",15,0)</f>
        <v>0</v>
      </c>
      <c r="F31" s="86">
        <f>IF(F30="SI",10,0)</f>
        <v>10</v>
      </c>
      <c r="G31" s="85">
        <f>IF(G30="SI",15,0)</f>
        <v>15</v>
      </c>
      <c r="H31" s="86">
        <f>IF(H30="SI",10,0)</f>
        <v>10</v>
      </c>
      <c r="I31" s="87">
        <f>IF(I30="SI",30,0)</f>
        <v>30</v>
      </c>
      <c r="J31" s="263"/>
    </row>
    <row r="32" spans="1:11" ht="18.75" hidden="1" customHeight="1" x14ac:dyDescent="0.25">
      <c r="A32" s="84"/>
      <c r="B32" s="21" t="s">
        <v>89</v>
      </c>
      <c r="C32" s="85" t="e">
        <f>IF(#REF!="SI",15,0)</f>
        <v>#REF!</v>
      </c>
      <c r="D32" s="86" t="e">
        <f>IF(#REF!="SI",5,0)</f>
        <v>#REF!</v>
      </c>
      <c r="E32" s="85" t="e">
        <f>IF(#REF!="SI",15,0)</f>
        <v>#REF!</v>
      </c>
      <c r="F32" s="86" t="e">
        <f>IF(#REF!="SI",10,0)</f>
        <v>#REF!</v>
      </c>
      <c r="G32" s="85" t="e">
        <f>IF(#REF!="SI",15,0)</f>
        <v>#REF!</v>
      </c>
      <c r="H32" s="86" t="e">
        <f>IF(#REF!="SI",10,0)</f>
        <v>#REF!</v>
      </c>
      <c r="I32" s="87" t="e">
        <f>IF(#REF!="SI",30,0)</f>
        <v>#REF!</v>
      </c>
      <c r="J32" s="75"/>
    </row>
    <row r="33" spans="1:10" ht="15.75" thickBot="1" x14ac:dyDescent="0.3">
      <c r="A33" s="29"/>
      <c r="B33" s="29"/>
      <c r="C33" s="29"/>
      <c r="D33" s="29"/>
      <c r="E33" s="29"/>
      <c r="F33" s="29"/>
      <c r="G33" s="29"/>
      <c r="H33" s="29"/>
      <c r="I33" s="29"/>
      <c r="J33" s="31">
        <f>AVERAGE(J30:J32)</f>
        <v>85</v>
      </c>
    </row>
  </sheetData>
  <autoFilter ref="A6"/>
  <mergeCells count="19">
    <mergeCell ref="A18:A19"/>
    <mergeCell ref="J18:J19"/>
    <mergeCell ref="J23:J24"/>
    <mergeCell ref="J25:J26"/>
    <mergeCell ref="A30:A31"/>
    <mergeCell ref="J30:J31"/>
    <mergeCell ref="A1:J1"/>
    <mergeCell ref="J10:J11"/>
    <mergeCell ref="J12:J13"/>
    <mergeCell ref="J14:J15"/>
    <mergeCell ref="J16:J17"/>
    <mergeCell ref="J6:J7"/>
    <mergeCell ref="J8:J9"/>
    <mergeCell ref="A6:A7"/>
    <mergeCell ref="A10:A11"/>
    <mergeCell ref="A12:A13"/>
    <mergeCell ref="A14:A15"/>
    <mergeCell ref="A8:A9"/>
    <mergeCell ref="A16:A17"/>
  </mergeCells>
  <dataValidations count="1">
    <dataValidation type="list" allowBlank="1" showInputMessage="1" showErrorMessage="1" sqref="C6:I6 E7:F7 E9:F9 E11:F11 E13:F13 C18:I18 C23:I23 C25:I25 C30:I30 C8:I8 C10:I10 C12:I12 C14:I14 C16:I16 E15:F15">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zoomScale="60" zoomScaleNormal="60" workbookViewId="0">
      <selection activeCell="C8" sqref="C8:C12"/>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37.5" customHeight="1" x14ac:dyDescent="0.25">
      <c r="A1" s="261" t="s">
        <v>99</v>
      </c>
      <c r="B1" s="262"/>
      <c r="C1" s="262"/>
      <c r="D1" s="262"/>
      <c r="E1" s="262"/>
      <c r="F1" s="262"/>
      <c r="G1" s="262"/>
      <c r="H1" s="262"/>
      <c r="I1" s="262"/>
      <c r="J1" s="262"/>
    </row>
    <row r="2" spans="1:11" ht="21" x14ac:dyDescent="0.25">
      <c r="A2" s="73"/>
      <c r="B2" s="73"/>
      <c r="C2" s="20" t="s">
        <v>26</v>
      </c>
      <c r="D2" s="20" t="s">
        <v>27</v>
      </c>
      <c r="E2" s="20" t="s">
        <v>28</v>
      </c>
      <c r="F2" s="73"/>
      <c r="G2" s="73"/>
      <c r="H2" s="73"/>
      <c r="I2" s="73"/>
      <c r="J2" s="73"/>
    </row>
    <row r="3" spans="1:11" ht="21" x14ac:dyDescent="0.25">
      <c r="A3" s="73"/>
      <c r="B3" s="73"/>
      <c r="C3" s="28">
        <f>J14</f>
        <v>90</v>
      </c>
      <c r="D3" s="28">
        <f>J21</f>
        <v>0</v>
      </c>
      <c r="E3" s="28">
        <f>J30</f>
        <v>75</v>
      </c>
      <c r="F3" s="73"/>
      <c r="G3" s="73"/>
      <c r="H3" s="73"/>
      <c r="I3" s="73"/>
      <c r="J3" s="73"/>
    </row>
    <row r="4" spans="1:11" ht="15.75" thickBot="1" x14ac:dyDescent="0.3">
      <c r="A4" s="29"/>
      <c r="B4" s="29"/>
      <c r="C4" s="29"/>
      <c r="D4" s="29"/>
      <c r="E4" s="29"/>
      <c r="F4" s="29"/>
      <c r="G4" s="29"/>
      <c r="H4" s="29"/>
      <c r="I4" s="29"/>
      <c r="J4" s="29"/>
    </row>
    <row r="5" spans="1:11" ht="63" x14ac:dyDescent="0.25">
      <c r="A5" s="30" t="s">
        <v>78</v>
      </c>
      <c r="B5" s="22" t="s">
        <v>79</v>
      </c>
      <c r="C5" s="80" t="s">
        <v>80</v>
      </c>
      <c r="D5" s="81" t="s">
        <v>81</v>
      </c>
      <c r="E5" s="80" t="s">
        <v>82</v>
      </c>
      <c r="F5" s="81" t="s">
        <v>83</v>
      </c>
      <c r="G5" s="80" t="s">
        <v>84</v>
      </c>
      <c r="H5" s="81" t="s">
        <v>85</v>
      </c>
      <c r="I5" s="82" t="s">
        <v>86</v>
      </c>
      <c r="J5" s="83" t="s">
        <v>87</v>
      </c>
      <c r="K5" s="37"/>
    </row>
    <row r="6" spans="1:11" ht="68.25" customHeight="1" x14ac:dyDescent="0.25">
      <c r="A6" s="264" t="s">
        <v>100</v>
      </c>
      <c r="B6" s="21" t="s">
        <v>87</v>
      </c>
      <c r="C6" s="85" t="s">
        <v>56</v>
      </c>
      <c r="D6" s="86" t="s">
        <v>56</v>
      </c>
      <c r="E6" s="85" t="s">
        <v>56</v>
      </c>
      <c r="F6" s="86"/>
      <c r="G6" s="85" t="s">
        <v>56</v>
      </c>
      <c r="H6" s="86" t="s">
        <v>56</v>
      </c>
      <c r="I6" s="87" t="s">
        <v>56</v>
      </c>
      <c r="J6" s="263">
        <f>SUM(C7:I7)</f>
        <v>90</v>
      </c>
    </row>
    <row r="7" spans="1:11" ht="15.75" hidden="1" customHeight="1" x14ac:dyDescent="0.25">
      <c r="A7" s="264"/>
      <c r="B7" s="21" t="s">
        <v>89</v>
      </c>
      <c r="C7" s="85">
        <f>IF(C6="SI",15,0)</f>
        <v>15</v>
      </c>
      <c r="D7" s="86">
        <f>IF(D6="SI",5,0)</f>
        <v>5</v>
      </c>
      <c r="E7" s="85">
        <f>IF(E6="SI",15,0)</f>
        <v>15</v>
      </c>
      <c r="F7" s="86">
        <f>IF(F6="SI",10,0)</f>
        <v>0</v>
      </c>
      <c r="G7" s="85">
        <f>IF(G6="SI",15,0)</f>
        <v>15</v>
      </c>
      <c r="H7" s="86">
        <f>IF(H6="SI",10,0)</f>
        <v>10</v>
      </c>
      <c r="I7" s="87">
        <f>IF(I6="SI",30,0)</f>
        <v>30</v>
      </c>
      <c r="J7" s="263"/>
    </row>
    <row r="8" spans="1:11" ht="55.5" customHeight="1" x14ac:dyDescent="0.25">
      <c r="A8" s="264" t="s">
        <v>101</v>
      </c>
      <c r="B8" s="21" t="s">
        <v>87</v>
      </c>
      <c r="C8" s="85" t="s">
        <v>56</v>
      </c>
      <c r="D8" s="86" t="s">
        <v>56</v>
      </c>
      <c r="E8" s="85" t="s">
        <v>56</v>
      </c>
      <c r="F8" s="86"/>
      <c r="G8" s="85" t="s">
        <v>56</v>
      </c>
      <c r="H8" s="86" t="s">
        <v>56</v>
      </c>
      <c r="I8" s="87" t="s">
        <v>56</v>
      </c>
      <c r="J8" s="263">
        <f>SUM(C9:I9)</f>
        <v>90</v>
      </c>
    </row>
    <row r="9" spans="1:11" ht="18.75" hidden="1" x14ac:dyDescent="0.25">
      <c r="A9" s="264"/>
      <c r="B9" s="21" t="s">
        <v>89</v>
      </c>
      <c r="C9" s="85">
        <f>IF(C8="SI",15,0)</f>
        <v>15</v>
      </c>
      <c r="D9" s="86">
        <f>IF(D8="SI",5,0)</f>
        <v>5</v>
      </c>
      <c r="E9" s="85">
        <f>IF(E8="SI",15,0)</f>
        <v>15</v>
      </c>
      <c r="F9" s="86">
        <f>IF(F8="SI",10,0)</f>
        <v>0</v>
      </c>
      <c r="G9" s="85">
        <f>IF(G8="SI",15,0)</f>
        <v>15</v>
      </c>
      <c r="H9" s="86">
        <f>IF(H8="SI",10,0)</f>
        <v>10</v>
      </c>
      <c r="I9" s="87">
        <f>IF(I8="SI",30,0)</f>
        <v>30</v>
      </c>
      <c r="J9" s="263"/>
    </row>
    <row r="10" spans="1:11" ht="55.5" customHeight="1" x14ac:dyDescent="0.25">
      <c r="A10" s="264" t="s">
        <v>102</v>
      </c>
      <c r="B10" s="21" t="s">
        <v>87</v>
      </c>
      <c r="C10" s="85" t="s">
        <v>56</v>
      </c>
      <c r="D10" s="86" t="s">
        <v>56</v>
      </c>
      <c r="E10" s="85" t="s">
        <v>56</v>
      </c>
      <c r="F10" s="86"/>
      <c r="G10" s="85" t="s">
        <v>56</v>
      </c>
      <c r="H10" s="86" t="s">
        <v>56</v>
      </c>
      <c r="I10" s="87" t="s">
        <v>56</v>
      </c>
      <c r="J10" s="263">
        <f>SUM(C11:I11)</f>
        <v>90</v>
      </c>
    </row>
    <row r="11" spans="1:11" ht="18.75" hidden="1" x14ac:dyDescent="0.25">
      <c r="A11" s="264"/>
      <c r="B11" s="21" t="s">
        <v>89</v>
      </c>
      <c r="C11" s="85">
        <f>IF(C10="SI",15,0)</f>
        <v>15</v>
      </c>
      <c r="D11" s="86">
        <f>IF(D10="SI",5,0)</f>
        <v>5</v>
      </c>
      <c r="E11" s="85">
        <f>IF(E10="SI",15,0)</f>
        <v>15</v>
      </c>
      <c r="F11" s="86">
        <f>IF(F10="SI",10,0)</f>
        <v>0</v>
      </c>
      <c r="G11" s="85">
        <f>IF(G10="SI",15,0)</f>
        <v>15</v>
      </c>
      <c r="H11" s="86">
        <f>IF(H10="SI",10,0)</f>
        <v>10</v>
      </c>
      <c r="I11" s="87">
        <f>IF(I10="SI",30,0)</f>
        <v>30</v>
      </c>
      <c r="J11" s="263"/>
    </row>
    <row r="12" spans="1:11" ht="54.75" customHeight="1" x14ac:dyDescent="0.25">
      <c r="A12" s="264" t="s">
        <v>103</v>
      </c>
      <c r="B12" s="21" t="s">
        <v>87</v>
      </c>
      <c r="C12" s="85" t="s">
        <v>56</v>
      </c>
      <c r="D12" s="86" t="s">
        <v>56</v>
      </c>
      <c r="E12" s="85" t="s">
        <v>56</v>
      </c>
      <c r="F12" s="86"/>
      <c r="G12" s="85" t="s">
        <v>56</v>
      </c>
      <c r="H12" s="86" t="s">
        <v>56</v>
      </c>
      <c r="I12" s="87" t="s">
        <v>56</v>
      </c>
      <c r="J12" s="263">
        <f>SUM(C13:I13)</f>
        <v>90</v>
      </c>
    </row>
    <row r="13" spans="1:11" ht="19.5" hidden="1" thickBot="1" x14ac:dyDescent="0.3">
      <c r="A13" s="271"/>
      <c r="B13" s="25" t="s">
        <v>89</v>
      </c>
      <c r="C13" s="88">
        <f>IF(C12="SI",15,0)</f>
        <v>15</v>
      </c>
      <c r="D13" s="89">
        <f>IF(D12="SI",5,0)</f>
        <v>5</v>
      </c>
      <c r="E13" s="88">
        <f>IF(E12="SI",15,0)</f>
        <v>15</v>
      </c>
      <c r="F13" s="89">
        <f>IF(F12="SI",10,0)</f>
        <v>0</v>
      </c>
      <c r="G13" s="88">
        <f>IF(G12="SI",15,0)</f>
        <v>15</v>
      </c>
      <c r="H13" s="89">
        <f>IF(H12="SI",10,0)</f>
        <v>10</v>
      </c>
      <c r="I13" s="90">
        <f>IF(I12="SI",30,0)</f>
        <v>30</v>
      </c>
      <c r="J13" s="272"/>
    </row>
    <row r="14" spans="1:11" ht="15.75" thickBot="1" x14ac:dyDescent="0.3">
      <c r="A14" s="29"/>
      <c r="B14" s="29"/>
      <c r="C14" s="29"/>
      <c r="D14" s="29"/>
      <c r="E14" s="29"/>
      <c r="F14" s="29"/>
      <c r="G14" s="29"/>
      <c r="H14" s="29"/>
      <c r="I14" s="29"/>
      <c r="J14" s="38">
        <f>AVERAGE(J6:J13)</f>
        <v>90</v>
      </c>
    </row>
    <row r="15" spans="1:11" ht="15.75" thickBot="1" x14ac:dyDescent="0.3">
      <c r="A15" s="29"/>
      <c r="B15" s="29"/>
      <c r="C15" s="29"/>
      <c r="D15" s="29"/>
      <c r="E15" s="29"/>
      <c r="F15" s="29"/>
      <c r="G15" s="29"/>
      <c r="H15" s="29"/>
      <c r="I15" s="29"/>
      <c r="J15" s="29"/>
    </row>
    <row r="16" spans="1:11" ht="63" x14ac:dyDescent="0.25">
      <c r="A16" s="30" t="s">
        <v>95</v>
      </c>
      <c r="B16" s="22" t="s">
        <v>79</v>
      </c>
      <c r="C16" s="80" t="s">
        <v>80</v>
      </c>
      <c r="D16" s="81" t="s">
        <v>81</v>
      </c>
      <c r="E16" s="80" t="s">
        <v>82</v>
      </c>
      <c r="F16" s="81" t="s">
        <v>83</v>
      </c>
      <c r="G16" s="80" t="s">
        <v>84</v>
      </c>
      <c r="H16" s="81" t="s">
        <v>85</v>
      </c>
      <c r="I16" s="82" t="s">
        <v>86</v>
      </c>
      <c r="J16" s="83" t="s">
        <v>87</v>
      </c>
    </row>
    <row r="17" spans="1:11" ht="18.75" x14ac:dyDescent="0.25">
      <c r="A17" s="32"/>
      <c r="B17" s="21" t="s">
        <v>87</v>
      </c>
      <c r="C17" s="85"/>
      <c r="D17" s="86"/>
      <c r="E17" s="85"/>
      <c r="F17" s="86"/>
      <c r="G17" s="85"/>
      <c r="H17" s="86"/>
      <c r="I17" s="87"/>
      <c r="J17" s="268">
        <f>SUM(C18:I18)</f>
        <v>0</v>
      </c>
    </row>
    <row r="18" spans="1:11" ht="21.75" hidden="1" customHeight="1" x14ac:dyDescent="0.25">
      <c r="A18" s="32"/>
      <c r="B18" s="21" t="s">
        <v>89</v>
      </c>
      <c r="C18" s="85">
        <f>IF(C17="SI",15,0)</f>
        <v>0</v>
      </c>
      <c r="D18" s="86">
        <f>IF(D17="SI",5,0)</f>
        <v>0</v>
      </c>
      <c r="E18" s="85">
        <f>IF(E17="SI",15,0)</f>
        <v>0</v>
      </c>
      <c r="F18" s="86">
        <f>IF(F17="SI",10,0)</f>
        <v>0</v>
      </c>
      <c r="G18" s="85">
        <f>IF(G17="SI",15,0)</f>
        <v>0</v>
      </c>
      <c r="H18" s="86">
        <f>IF(H17="SI",10,0)</f>
        <v>0</v>
      </c>
      <c r="I18" s="87">
        <f>IF(I17="SI",30,0)</f>
        <v>0</v>
      </c>
      <c r="J18" s="269"/>
    </row>
    <row r="19" spans="1:11" ht="18.75" x14ac:dyDescent="0.25">
      <c r="A19" s="32"/>
      <c r="B19" s="21" t="s">
        <v>87</v>
      </c>
      <c r="C19" s="85"/>
      <c r="D19" s="86"/>
      <c r="E19" s="85"/>
      <c r="F19" s="86"/>
      <c r="G19" s="85"/>
      <c r="H19" s="86"/>
      <c r="I19" s="87"/>
      <c r="J19" s="268">
        <f>SUM(C20:I20)</f>
        <v>0</v>
      </c>
    </row>
    <row r="20" spans="1:11" ht="21.75" hidden="1" customHeight="1" thickBot="1" x14ac:dyDescent="0.3">
      <c r="A20" s="33"/>
      <c r="B20" s="25" t="s">
        <v>89</v>
      </c>
      <c r="C20" s="88">
        <f>IF(C19="SI",15,0)</f>
        <v>0</v>
      </c>
      <c r="D20" s="89">
        <f>IF(D19="SI",5,0)</f>
        <v>0</v>
      </c>
      <c r="E20" s="88">
        <f>IF(E19="SI",15,0)</f>
        <v>0</v>
      </c>
      <c r="F20" s="89">
        <f>IF(F19="SI",10,0)</f>
        <v>0</v>
      </c>
      <c r="G20" s="88">
        <f>IF(G19="SI",15,0)</f>
        <v>0</v>
      </c>
      <c r="H20" s="89">
        <f>IF(H19="SI",10,0)</f>
        <v>0</v>
      </c>
      <c r="I20" s="90">
        <f>IF(I19="SI",30,0)</f>
        <v>0</v>
      </c>
      <c r="J20" s="269"/>
    </row>
    <row r="21" spans="1:11" ht="15.75" thickBot="1" x14ac:dyDescent="0.3">
      <c r="A21" s="29"/>
      <c r="B21" s="29"/>
      <c r="C21" s="29"/>
      <c r="D21" s="29"/>
      <c r="E21" s="29"/>
      <c r="F21" s="29"/>
      <c r="G21" s="29"/>
      <c r="H21" s="29"/>
      <c r="I21" s="29"/>
      <c r="J21" s="31">
        <f>AVERAGE(J17:J20)</f>
        <v>0</v>
      </c>
    </row>
    <row r="22" spans="1:11" ht="15.75" thickBot="1" x14ac:dyDescent="0.3">
      <c r="A22" s="29"/>
      <c r="B22" s="29"/>
      <c r="C22" s="29"/>
      <c r="D22" s="29"/>
      <c r="E22" s="29"/>
      <c r="F22" s="29"/>
      <c r="G22" s="29"/>
      <c r="H22" s="29"/>
      <c r="I22" s="29"/>
      <c r="J22" s="29"/>
      <c r="K22" t="s">
        <v>76</v>
      </c>
    </row>
    <row r="23" spans="1:11" ht="63" x14ac:dyDescent="0.25">
      <c r="A23" s="30" t="s">
        <v>96</v>
      </c>
      <c r="B23" s="22" t="s">
        <v>79</v>
      </c>
      <c r="C23" s="80" t="s">
        <v>80</v>
      </c>
      <c r="D23" s="81" t="s">
        <v>81</v>
      </c>
      <c r="E23" s="80" t="s">
        <v>82</v>
      </c>
      <c r="F23" s="81" t="s">
        <v>83</v>
      </c>
      <c r="G23" s="80" t="s">
        <v>84</v>
      </c>
      <c r="H23" s="81" t="s">
        <v>85</v>
      </c>
      <c r="I23" s="82" t="s">
        <v>86</v>
      </c>
      <c r="J23" s="83" t="s">
        <v>87</v>
      </c>
    </row>
    <row r="24" spans="1:11" ht="18.75" x14ac:dyDescent="0.25">
      <c r="A24" s="264" t="s">
        <v>97</v>
      </c>
      <c r="B24" s="21" t="s">
        <v>87</v>
      </c>
      <c r="C24" s="85" t="s">
        <v>56</v>
      </c>
      <c r="D24" s="86" t="s">
        <v>56</v>
      </c>
      <c r="E24" s="85"/>
      <c r="F24" s="86" t="s">
        <v>56</v>
      </c>
      <c r="G24" s="85" t="s">
        <v>59</v>
      </c>
      <c r="H24" s="86" t="s">
        <v>56</v>
      </c>
      <c r="I24" s="87" t="s">
        <v>56</v>
      </c>
      <c r="J24" s="263">
        <f>SUM(C25:I25)</f>
        <v>70</v>
      </c>
    </row>
    <row r="25" spans="1:11" ht="18.75" hidden="1" customHeight="1" x14ac:dyDescent="0.25">
      <c r="A25" s="264"/>
      <c r="B25" s="21" t="s">
        <v>89</v>
      </c>
      <c r="C25" s="85">
        <f>IF(C24="SI",15,0)</f>
        <v>15</v>
      </c>
      <c r="D25" s="86">
        <f>IF(D24="SI",5,0)</f>
        <v>5</v>
      </c>
      <c r="E25" s="85">
        <f>IF(E24="SI",15,0)</f>
        <v>0</v>
      </c>
      <c r="F25" s="86">
        <f>IF(F24="SI",10,0)</f>
        <v>10</v>
      </c>
      <c r="G25" s="85">
        <f>IF(G24="SI",15,0)</f>
        <v>0</v>
      </c>
      <c r="H25" s="86">
        <f>IF(H24="SI",10,0)</f>
        <v>10</v>
      </c>
      <c r="I25" s="87">
        <f>IF(I24="SI",30,0)</f>
        <v>30</v>
      </c>
      <c r="J25" s="263"/>
    </row>
    <row r="26" spans="1:11" ht="18.75" x14ac:dyDescent="0.25">
      <c r="A26" s="264" t="s">
        <v>98</v>
      </c>
      <c r="B26" s="21" t="s">
        <v>87</v>
      </c>
      <c r="C26" s="85" t="s">
        <v>56</v>
      </c>
      <c r="D26" s="86" t="s">
        <v>56</v>
      </c>
      <c r="E26" s="85"/>
      <c r="F26" s="86" t="s">
        <v>56</v>
      </c>
      <c r="G26" s="85" t="s">
        <v>56</v>
      </c>
      <c r="H26" s="86" t="s">
        <v>56</v>
      </c>
      <c r="I26" s="87" t="s">
        <v>56</v>
      </c>
      <c r="J26" s="263">
        <f>SUM(C27:I27)</f>
        <v>85</v>
      </c>
    </row>
    <row r="27" spans="1:11" ht="18.75" hidden="1" customHeight="1" x14ac:dyDescent="0.25">
      <c r="A27" s="264"/>
      <c r="B27" s="21" t="s">
        <v>89</v>
      </c>
      <c r="C27" s="85">
        <f>IF(C26="SI",15,0)</f>
        <v>15</v>
      </c>
      <c r="D27" s="86">
        <f>IF(D26="SI",5,0)</f>
        <v>5</v>
      </c>
      <c r="E27" s="85">
        <f>IF(E26="SI",15,0)</f>
        <v>0</v>
      </c>
      <c r="F27" s="86">
        <f>IF(F26="SI",10,0)</f>
        <v>10</v>
      </c>
      <c r="G27" s="85">
        <f>IF(G26="SI",15,0)</f>
        <v>15</v>
      </c>
      <c r="H27" s="86">
        <f>IF(H26="SI",10,0)</f>
        <v>10</v>
      </c>
      <c r="I27" s="87">
        <f>IF(I26="SI",30,0)</f>
        <v>30</v>
      </c>
      <c r="J27" s="263"/>
    </row>
    <row r="28" spans="1:11" ht="41.25" customHeight="1" x14ac:dyDescent="0.25">
      <c r="A28" s="264" t="s">
        <v>104</v>
      </c>
      <c r="B28" s="21" t="s">
        <v>87</v>
      </c>
      <c r="C28" s="85" t="s">
        <v>56</v>
      </c>
      <c r="D28" s="86" t="s">
        <v>56</v>
      </c>
      <c r="E28" s="85"/>
      <c r="F28" s="86" t="s">
        <v>56</v>
      </c>
      <c r="G28" s="85" t="s">
        <v>59</v>
      </c>
      <c r="H28" s="86" t="s">
        <v>56</v>
      </c>
      <c r="I28" s="87" t="s">
        <v>56</v>
      </c>
      <c r="J28" s="263">
        <f>SUM(C29:I29)</f>
        <v>70</v>
      </c>
    </row>
    <row r="29" spans="1:11" ht="18.75" hidden="1" customHeight="1" x14ac:dyDescent="0.25">
      <c r="A29" s="264"/>
      <c r="B29" s="21" t="s">
        <v>89</v>
      </c>
      <c r="C29" s="85">
        <f>IF(C28="SI",15,0)</f>
        <v>15</v>
      </c>
      <c r="D29" s="86">
        <f>IF(D28="SI",5,0)</f>
        <v>5</v>
      </c>
      <c r="E29" s="85">
        <f>IF(E28="SI",15,0)</f>
        <v>0</v>
      </c>
      <c r="F29" s="86">
        <f>IF(F28="SI",10,0)</f>
        <v>10</v>
      </c>
      <c r="G29" s="85">
        <f>IF(G28="SI",15,0)</f>
        <v>0</v>
      </c>
      <c r="H29" s="86">
        <f>IF(H28="SI",10,0)</f>
        <v>10</v>
      </c>
      <c r="I29" s="87">
        <f>IF(I28="SI",30,0)</f>
        <v>30</v>
      </c>
      <c r="J29" s="263"/>
    </row>
    <row r="30" spans="1:11" ht="15.75" thickBot="1" x14ac:dyDescent="0.3">
      <c r="A30" s="29"/>
      <c r="B30" s="29"/>
      <c r="C30" s="29"/>
      <c r="D30" s="29"/>
      <c r="E30" s="29"/>
      <c r="F30" s="29"/>
      <c r="G30" s="29"/>
      <c r="H30" s="29"/>
      <c r="I30" s="29"/>
      <c r="J30" s="31">
        <f>AVERAGE(J24:J29)</f>
        <v>75</v>
      </c>
    </row>
    <row r="31" spans="1:11" x14ac:dyDescent="0.25">
      <c r="A31" s="29"/>
      <c r="B31" s="29"/>
      <c r="C31" s="29"/>
      <c r="D31" s="29"/>
      <c r="E31" s="29"/>
      <c r="F31" s="29"/>
      <c r="G31" s="29"/>
      <c r="H31" s="29"/>
      <c r="I31" s="29"/>
      <c r="J31" s="29"/>
    </row>
    <row r="32" spans="1:11" x14ac:dyDescent="0.25">
      <c r="A32" s="29"/>
      <c r="B32" s="29"/>
      <c r="C32" s="29"/>
      <c r="D32" s="29"/>
      <c r="E32" s="29"/>
      <c r="F32" s="29"/>
      <c r="G32" s="29"/>
      <c r="H32" s="29"/>
      <c r="I32" s="29"/>
      <c r="J32" s="29"/>
    </row>
  </sheetData>
  <mergeCells count="17">
    <mergeCell ref="J19:J20"/>
    <mergeCell ref="J17:J18"/>
    <mergeCell ref="A24:A25"/>
    <mergeCell ref="J24:J25"/>
    <mergeCell ref="A28:A29"/>
    <mergeCell ref="J28:J29"/>
    <mergeCell ref="A26:A27"/>
    <mergeCell ref="J26:J27"/>
    <mergeCell ref="A1:J1"/>
    <mergeCell ref="A6:A7"/>
    <mergeCell ref="J6:J7"/>
    <mergeCell ref="A12:A13"/>
    <mergeCell ref="J12:J13"/>
    <mergeCell ref="A8:A9"/>
    <mergeCell ref="J8:J9"/>
    <mergeCell ref="A10:A11"/>
    <mergeCell ref="J10:J11"/>
  </mergeCells>
  <dataValidations count="1">
    <dataValidation type="list" allowBlank="1" showInputMessage="1" showErrorMessage="1" sqref="C6:I6 C12:I12 C17:I17 C19:I19 C10:I10 C28:I28 C8:I8 C24:I24 C26:I26">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6"/>
  <sheetViews>
    <sheetView topLeftCell="A2" zoomScale="60" zoomScaleNormal="60" workbookViewId="0">
      <selection activeCell="G21" sqref="G21"/>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21" x14ac:dyDescent="0.25">
      <c r="A1" s="261" t="s">
        <v>105</v>
      </c>
      <c r="B1" s="262"/>
      <c r="C1" s="262"/>
      <c r="D1" s="262"/>
      <c r="E1" s="262"/>
      <c r="F1" s="262"/>
      <c r="G1" s="262"/>
      <c r="H1" s="262"/>
      <c r="I1" s="262"/>
      <c r="J1" s="262"/>
    </row>
    <row r="2" spans="1:11" ht="21" x14ac:dyDescent="0.25">
      <c r="A2" s="73"/>
      <c r="B2" s="73"/>
      <c r="C2" s="20" t="s">
        <v>26</v>
      </c>
      <c r="D2" s="20" t="s">
        <v>27</v>
      </c>
      <c r="E2" s="20" t="s">
        <v>28</v>
      </c>
      <c r="F2" s="73"/>
      <c r="G2" s="73"/>
      <c r="H2" s="73"/>
      <c r="I2" s="73"/>
      <c r="J2" s="73"/>
    </row>
    <row r="3" spans="1:11" ht="21" x14ac:dyDescent="0.25">
      <c r="A3" s="73"/>
      <c r="B3" s="73"/>
      <c r="C3" s="28">
        <f>J18</f>
        <v>58.333333333333336</v>
      </c>
      <c r="D3" s="28">
        <f>J25</f>
        <v>0</v>
      </c>
      <c r="E3" s="28">
        <f>J36</f>
        <v>51.666666666666664</v>
      </c>
      <c r="F3" s="73"/>
      <c r="G3" s="73"/>
      <c r="H3" s="73"/>
      <c r="I3" s="73"/>
      <c r="J3" s="73"/>
    </row>
    <row r="4" spans="1:11" ht="15.75" thickBot="1" x14ac:dyDescent="0.3"/>
    <row r="5" spans="1:11" ht="63" x14ac:dyDescent="0.25">
      <c r="A5" s="26" t="s">
        <v>78</v>
      </c>
      <c r="B5" s="22" t="s">
        <v>79</v>
      </c>
      <c r="C5" s="80" t="s">
        <v>80</v>
      </c>
      <c r="D5" s="81" t="s">
        <v>81</v>
      </c>
      <c r="E5" s="80" t="s">
        <v>82</v>
      </c>
      <c r="F5" s="81" t="s">
        <v>83</v>
      </c>
      <c r="G5" s="80" t="s">
        <v>84</v>
      </c>
      <c r="H5" s="81" t="s">
        <v>85</v>
      </c>
      <c r="I5" s="82" t="s">
        <v>86</v>
      </c>
      <c r="J5" s="83" t="s">
        <v>87</v>
      </c>
    </row>
    <row r="6" spans="1:11" ht="33.75" customHeight="1" x14ac:dyDescent="0.25">
      <c r="A6" s="264" t="s">
        <v>106</v>
      </c>
      <c r="B6" s="21" t="s">
        <v>87</v>
      </c>
      <c r="C6" s="91" t="s">
        <v>56</v>
      </c>
      <c r="D6" s="92" t="s">
        <v>56</v>
      </c>
      <c r="E6" s="91"/>
      <c r="F6" s="92" t="s">
        <v>56</v>
      </c>
      <c r="G6" s="91"/>
      <c r="H6" s="92" t="s">
        <v>56</v>
      </c>
      <c r="I6" s="93" t="s">
        <v>56</v>
      </c>
      <c r="J6" s="273">
        <f>SUM(C7:I7)</f>
        <v>70</v>
      </c>
      <c r="K6" s="37"/>
    </row>
    <row r="7" spans="1:11" ht="55.5" hidden="1" customHeight="1" x14ac:dyDescent="0.25">
      <c r="A7" s="264"/>
      <c r="B7" s="21" t="s">
        <v>89</v>
      </c>
      <c r="C7" s="85">
        <f>IF(C6="SI",15,0)</f>
        <v>15</v>
      </c>
      <c r="D7" s="86">
        <f>IF(D6="SI",5,0)</f>
        <v>5</v>
      </c>
      <c r="E7" s="85">
        <f>IF(E6="SI",15,0)</f>
        <v>0</v>
      </c>
      <c r="F7" s="86">
        <f>IF(F6="SI",10,0)</f>
        <v>10</v>
      </c>
      <c r="G7" s="85">
        <f>IF(G6="SI",15,0)</f>
        <v>0</v>
      </c>
      <c r="H7" s="86">
        <f>IF(H6="SI",10,0)</f>
        <v>10</v>
      </c>
      <c r="I7" s="87">
        <f>IF(I6="SI",30,0)</f>
        <v>30</v>
      </c>
      <c r="J7" s="273"/>
    </row>
    <row r="8" spans="1:11" ht="30.75" customHeight="1" x14ac:dyDescent="0.25">
      <c r="A8" s="264" t="s">
        <v>107</v>
      </c>
      <c r="B8" s="21" t="s">
        <v>87</v>
      </c>
      <c r="C8" s="91" t="s">
        <v>59</v>
      </c>
      <c r="D8" s="92" t="s">
        <v>56</v>
      </c>
      <c r="E8" s="101" t="s">
        <v>59</v>
      </c>
      <c r="F8" s="102" t="s">
        <v>56</v>
      </c>
      <c r="G8" s="91" t="s">
        <v>56</v>
      </c>
      <c r="H8" s="102" t="s">
        <v>56</v>
      </c>
      <c r="I8" s="103" t="s">
        <v>59</v>
      </c>
      <c r="J8" s="273">
        <f>SUM(C9:I9)</f>
        <v>30</v>
      </c>
    </row>
    <row r="9" spans="1:11" ht="48.75" hidden="1" customHeight="1" x14ac:dyDescent="0.25">
      <c r="A9" s="264"/>
      <c r="B9" s="21" t="s">
        <v>89</v>
      </c>
      <c r="C9" s="85">
        <f>IF(C8="SI",15,0)</f>
        <v>0</v>
      </c>
      <c r="D9" s="86">
        <f>IF(D8="SI",5,0)</f>
        <v>5</v>
      </c>
      <c r="E9" s="101" t="s">
        <v>59</v>
      </c>
      <c r="F9" s="102" t="s">
        <v>56</v>
      </c>
      <c r="G9" s="85">
        <f>IF(G8="SI",15,0)</f>
        <v>15</v>
      </c>
      <c r="H9" s="86">
        <f>IF(H8="SI",10,0)</f>
        <v>10</v>
      </c>
      <c r="I9" s="87">
        <f>IF(I8="SI",30,0)</f>
        <v>0</v>
      </c>
      <c r="J9" s="273"/>
    </row>
    <row r="10" spans="1:11" ht="18.75" x14ac:dyDescent="0.25">
      <c r="A10" s="264" t="s">
        <v>108</v>
      </c>
      <c r="B10" s="21" t="s">
        <v>87</v>
      </c>
      <c r="C10" s="91" t="s">
        <v>56</v>
      </c>
      <c r="D10" s="92" t="s">
        <v>56</v>
      </c>
      <c r="E10" s="101" t="s">
        <v>59</v>
      </c>
      <c r="F10" s="102" t="s">
        <v>56</v>
      </c>
      <c r="G10" s="91" t="s">
        <v>56</v>
      </c>
      <c r="H10" s="102" t="s">
        <v>56</v>
      </c>
      <c r="I10" s="93" t="s">
        <v>56</v>
      </c>
      <c r="J10" s="273">
        <f>SUM(C11:I11)</f>
        <v>85</v>
      </c>
    </row>
    <row r="11" spans="1:11" ht="18.75" hidden="1" x14ac:dyDescent="0.25">
      <c r="A11" s="264"/>
      <c r="B11" s="21" t="s">
        <v>89</v>
      </c>
      <c r="C11" s="85">
        <f>IF(C10="SI",15,0)</f>
        <v>15</v>
      </c>
      <c r="D11" s="86">
        <f>IF(D10="SI",5,0)</f>
        <v>5</v>
      </c>
      <c r="E11" s="85">
        <f>IF(E10="SI",15,0)</f>
        <v>0</v>
      </c>
      <c r="F11" s="86">
        <f>IF(F10="SI",10,0)</f>
        <v>10</v>
      </c>
      <c r="G11" s="85">
        <f>IF(G10="SI",15,0)</f>
        <v>15</v>
      </c>
      <c r="H11" s="86">
        <f>IF(H10="SI",10,0)</f>
        <v>10</v>
      </c>
      <c r="I11" s="87">
        <f>IF(I10="SI",30,0)</f>
        <v>30</v>
      </c>
      <c r="J11" s="273"/>
    </row>
    <row r="12" spans="1:11" ht="18.75" x14ac:dyDescent="0.25">
      <c r="A12" s="264" t="s">
        <v>109</v>
      </c>
      <c r="B12" s="21" t="s">
        <v>87</v>
      </c>
      <c r="C12" s="91" t="s">
        <v>59</v>
      </c>
      <c r="D12" s="92" t="s">
        <v>56</v>
      </c>
      <c r="E12" s="101" t="s">
        <v>59</v>
      </c>
      <c r="F12" s="102" t="s">
        <v>56</v>
      </c>
      <c r="G12" s="91" t="s">
        <v>56</v>
      </c>
      <c r="H12" s="92" t="s">
        <v>56</v>
      </c>
      <c r="I12" s="93" t="s">
        <v>56</v>
      </c>
      <c r="J12" s="273">
        <f>SUM(C13:I13)</f>
        <v>20</v>
      </c>
    </row>
    <row r="13" spans="1:11" ht="32.25" hidden="1" customHeight="1" x14ac:dyDescent="0.25">
      <c r="A13" s="264"/>
      <c r="B13" s="21" t="s">
        <v>89</v>
      </c>
      <c r="C13" s="85">
        <f>IF(C12="SI",15,0)</f>
        <v>0</v>
      </c>
      <c r="D13" s="86">
        <f>IF(D12="SI",5,0)</f>
        <v>5</v>
      </c>
      <c r="E13" s="101" t="s">
        <v>59</v>
      </c>
      <c r="F13" s="102" t="s">
        <v>56</v>
      </c>
      <c r="G13" s="85">
        <f>IF(G12="SI",15,0)</f>
        <v>15</v>
      </c>
      <c r="H13" s="92" t="s">
        <v>56</v>
      </c>
      <c r="I13" s="93" t="s">
        <v>56</v>
      </c>
      <c r="J13" s="273"/>
    </row>
    <row r="14" spans="1:11" ht="18.75" x14ac:dyDescent="0.25">
      <c r="A14" s="264" t="s">
        <v>110</v>
      </c>
      <c r="B14" s="21" t="s">
        <v>87</v>
      </c>
      <c r="C14" s="91" t="s">
        <v>56</v>
      </c>
      <c r="D14" s="92" t="s">
        <v>56</v>
      </c>
      <c r="E14" s="101" t="s">
        <v>59</v>
      </c>
      <c r="F14" s="102" t="s">
        <v>56</v>
      </c>
      <c r="G14" s="91" t="s">
        <v>56</v>
      </c>
      <c r="H14" s="92" t="s">
        <v>56</v>
      </c>
      <c r="I14" s="103" t="s">
        <v>59</v>
      </c>
      <c r="J14" s="273">
        <f>SUM(C15:I15)</f>
        <v>55</v>
      </c>
    </row>
    <row r="15" spans="1:11" ht="49.5" hidden="1" customHeight="1" x14ac:dyDescent="0.25">
      <c r="A15" s="264"/>
      <c r="B15" s="21" t="s">
        <v>89</v>
      </c>
      <c r="C15" s="85">
        <f>IF(C14="SI",15,0)</f>
        <v>15</v>
      </c>
      <c r="D15" s="86">
        <f>IF(D14="SI",5,0)</f>
        <v>5</v>
      </c>
      <c r="E15" s="85">
        <f>IF(E14="SI",15,0)</f>
        <v>0</v>
      </c>
      <c r="F15" s="86">
        <f>IF(F14="SI",10,0)</f>
        <v>10</v>
      </c>
      <c r="G15" s="85">
        <f>IF(G14="SI",15,0)</f>
        <v>15</v>
      </c>
      <c r="H15" s="86">
        <f>IF(H14="SI",10,0)</f>
        <v>10</v>
      </c>
      <c r="I15" s="87">
        <f>IF(I14="SI",30,0)</f>
        <v>0</v>
      </c>
      <c r="J15" s="273"/>
    </row>
    <row r="16" spans="1:11" ht="22.5" customHeight="1" x14ac:dyDescent="0.25">
      <c r="A16" s="264" t="s">
        <v>111</v>
      </c>
      <c r="B16" s="21" t="s">
        <v>87</v>
      </c>
      <c r="C16" s="91" t="s">
        <v>56</v>
      </c>
      <c r="D16" s="92" t="s">
        <v>56</v>
      </c>
      <c r="E16" s="91" t="s">
        <v>56</v>
      </c>
      <c r="F16" s="92"/>
      <c r="G16" s="91" t="s">
        <v>56</v>
      </c>
      <c r="H16" s="92" t="s">
        <v>56</v>
      </c>
      <c r="I16" s="93" t="s">
        <v>56</v>
      </c>
      <c r="J16" s="273">
        <f>SUM(C17:I17)</f>
        <v>90</v>
      </c>
    </row>
    <row r="17" spans="1:11" ht="18.75" x14ac:dyDescent="0.25">
      <c r="A17" s="264"/>
      <c r="B17" s="21" t="s">
        <v>89</v>
      </c>
      <c r="C17" s="85">
        <f>IF(C16="SI",15,0)</f>
        <v>15</v>
      </c>
      <c r="D17" s="86">
        <f>IF(D16="SI",5,0)</f>
        <v>5</v>
      </c>
      <c r="E17" s="85">
        <f>IF(E16="SI",15,0)</f>
        <v>15</v>
      </c>
      <c r="F17" s="86">
        <f>IF(F16="SI",10,0)</f>
        <v>0</v>
      </c>
      <c r="G17" s="85">
        <f>IF(G16="SI",15,0)</f>
        <v>15</v>
      </c>
      <c r="H17" s="86">
        <f>IF(H16="SI",10,0)</f>
        <v>10</v>
      </c>
      <c r="I17" s="87">
        <f>IF(I16="SI",30,0)</f>
        <v>30</v>
      </c>
      <c r="J17" s="273"/>
    </row>
    <row r="18" spans="1:11" ht="15.75" thickBot="1" x14ac:dyDescent="0.3">
      <c r="J18" s="27">
        <f>AVERAGE(J6:J17)</f>
        <v>58.333333333333336</v>
      </c>
    </row>
    <row r="19" spans="1:11" ht="15.75" thickBot="1" x14ac:dyDescent="0.3"/>
    <row r="20" spans="1:11" ht="63" x14ac:dyDescent="0.25">
      <c r="A20" s="26" t="s">
        <v>95</v>
      </c>
      <c r="B20" s="22" t="s">
        <v>79</v>
      </c>
      <c r="C20" s="80" t="s">
        <v>80</v>
      </c>
      <c r="D20" s="81" t="s">
        <v>81</v>
      </c>
      <c r="E20" s="80" t="s">
        <v>82</v>
      </c>
      <c r="F20" s="81" t="s">
        <v>83</v>
      </c>
      <c r="G20" s="80" t="s">
        <v>84</v>
      </c>
      <c r="H20" s="81" t="s">
        <v>85</v>
      </c>
      <c r="I20" s="82" t="s">
        <v>86</v>
      </c>
      <c r="J20" s="83" t="s">
        <v>87</v>
      </c>
    </row>
    <row r="21" spans="1:11" ht="45.75" customHeight="1" x14ac:dyDescent="0.25">
      <c r="A21" s="23"/>
      <c r="B21" s="21" t="s">
        <v>87</v>
      </c>
      <c r="C21" s="91"/>
      <c r="D21" s="92"/>
      <c r="E21" s="91"/>
      <c r="F21" s="92"/>
      <c r="G21" s="91"/>
      <c r="H21" s="92"/>
      <c r="I21" s="93"/>
      <c r="J21" s="274">
        <f>SUM(C22:I22)</f>
        <v>0</v>
      </c>
    </row>
    <row r="22" spans="1:11" ht="21.75" hidden="1" customHeight="1" x14ac:dyDescent="0.25">
      <c r="A22" s="23"/>
      <c r="B22" s="21" t="s">
        <v>89</v>
      </c>
      <c r="C22" s="85">
        <f>IF(C21="SI",15,0)</f>
        <v>0</v>
      </c>
      <c r="D22" s="86">
        <f>IF(D21="SI",5,0)</f>
        <v>0</v>
      </c>
      <c r="E22" s="85">
        <f>IF(E21="SI",15,0)</f>
        <v>0</v>
      </c>
      <c r="F22" s="86">
        <f>IF(F21="SI",10,0)</f>
        <v>0</v>
      </c>
      <c r="G22" s="85">
        <f>IF(G21="SI",15,0)</f>
        <v>0</v>
      </c>
      <c r="H22" s="86">
        <f>IF(H21="SI",10,0)</f>
        <v>0</v>
      </c>
      <c r="I22" s="87">
        <f>IF(I21="SI",30,0)</f>
        <v>0</v>
      </c>
      <c r="J22" s="275"/>
      <c r="K22" t="s">
        <v>76</v>
      </c>
    </row>
    <row r="23" spans="1:11" ht="41.25" customHeight="1" x14ac:dyDescent="0.25">
      <c r="A23" s="23"/>
      <c r="B23" s="21" t="s">
        <v>87</v>
      </c>
      <c r="C23" s="91"/>
      <c r="D23" s="92"/>
      <c r="E23" s="91"/>
      <c r="F23" s="92"/>
      <c r="G23" s="91"/>
      <c r="H23" s="92"/>
      <c r="I23" s="93"/>
      <c r="J23" s="273">
        <f>SUM(C24:I24)</f>
        <v>0</v>
      </c>
    </row>
    <row r="24" spans="1:11" ht="21.75" hidden="1" customHeight="1" thickBot="1" x14ac:dyDescent="0.3">
      <c r="A24" s="24"/>
      <c r="B24" s="25" t="s">
        <v>89</v>
      </c>
      <c r="C24" s="88">
        <f>IF(C23="SI",15,0)</f>
        <v>0</v>
      </c>
      <c r="D24" s="89">
        <f>IF(D23="SI",5,0)</f>
        <v>0</v>
      </c>
      <c r="E24" s="88">
        <f>IF(E23="SI",15,0)</f>
        <v>0</v>
      </c>
      <c r="F24" s="89">
        <f>IF(F23="SI",10,0)</f>
        <v>0</v>
      </c>
      <c r="G24" s="88">
        <f>IF(G23="SI",15,0)</f>
        <v>0</v>
      </c>
      <c r="H24" s="89">
        <f>IF(H23="SI",10,0)</f>
        <v>0</v>
      </c>
      <c r="I24" s="90">
        <f>IF(I23="SI",30,0)</f>
        <v>0</v>
      </c>
      <c r="J24" s="273"/>
    </row>
    <row r="25" spans="1:11" ht="15.75" thickBot="1" x14ac:dyDescent="0.3">
      <c r="J25" s="27">
        <f>AVERAGE(J21:J24)</f>
        <v>0</v>
      </c>
    </row>
    <row r="26" spans="1:11" ht="15.75" thickBot="1" x14ac:dyDescent="0.3"/>
    <row r="27" spans="1:11" ht="63" x14ac:dyDescent="0.25">
      <c r="A27" s="26" t="s">
        <v>96</v>
      </c>
      <c r="B27" s="22" t="s">
        <v>79</v>
      </c>
      <c r="C27" s="80" t="s">
        <v>80</v>
      </c>
      <c r="D27" s="81" t="s">
        <v>81</v>
      </c>
      <c r="E27" s="80" t="s">
        <v>82</v>
      </c>
      <c r="F27" s="81" t="s">
        <v>83</v>
      </c>
      <c r="G27" s="80" t="s">
        <v>84</v>
      </c>
      <c r="H27" s="81" t="s">
        <v>85</v>
      </c>
      <c r="I27" s="82" t="s">
        <v>86</v>
      </c>
      <c r="J27" s="83" t="s">
        <v>87</v>
      </c>
    </row>
    <row r="28" spans="1:11" ht="18.75" x14ac:dyDescent="0.25">
      <c r="A28" s="264" t="s">
        <v>112</v>
      </c>
      <c r="B28" s="21" t="s">
        <v>87</v>
      </c>
      <c r="C28" s="91" t="s">
        <v>56</v>
      </c>
      <c r="D28" s="92" t="s">
        <v>56</v>
      </c>
      <c r="E28" s="91" t="s">
        <v>56</v>
      </c>
      <c r="F28" s="92"/>
      <c r="G28" s="91" t="s">
        <v>56</v>
      </c>
      <c r="H28" s="92" t="s">
        <v>56</v>
      </c>
      <c r="I28" s="93" t="s">
        <v>56</v>
      </c>
      <c r="J28" s="273">
        <f>SUM(C29:I29)</f>
        <v>0</v>
      </c>
    </row>
    <row r="29" spans="1:11" ht="18.75" hidden="1" x14ac:dyDescent="0.25">
      <c r="A29" s="264"/>
      <c r="B29" s="21" t="s">
        <v>89</v>
      </c>
      <c r="C29" s="91" t="s">
        <v>56</v>
      </c>
      <c r="D29" s="92" t="s">
        <v>56</v>
      </c>
      <c r="E29" s="91" t="s">
        <v>56</v>
      </c>
      <c r="F29" s="86">
        <f>IF(F28="SI",10,0)</f>
        <v>0</v>
      </c>
      <c r="G29" s="91" t="s">
        <v>56</v>
      </c>
      <c r="H29" s="92" t="s">
        <v>56</v>
      </c>
      <c r="I29" s="93" t="s">
        <v>56</v>
      </c>
      <c r="J29" s="273"/>
    </row>
    <row r="30" spans="1:11" s="100" customFormat="1" ht="18.75" x14ac:dyDescent="0.25">
      <c r="A30" s="97" t="s">
        <v>127</v>
      </c>
      <c r="B30" s="98"/>
      <c r="C30" s="91" t="s">
        <v>56</v>
      </c>
      <c r="D30" s="92" t="s">
        <v>56</v>
      </c>
      <c r="E30" s="91" t="s">
        <v>59</v>
      </c>
      <c r="F30" s="86" t="s">
        <v>56</v>
      </c>
      <c r="G30" s="91" t="s">
        <v>56</v>
      </c>
      <c r="H30" s="92" t="s">
        <v>56</v>
      </c>
      <c r="I30" s="93" t="s">
        <v>56</v>
      </c>
      <c r="J30" s="99"/>
    </row>
    <row r="31" spans="1:11" ht="18.75" x14ac:dyDescent="0.25">
      <c r="A31" s="264" t="s">
        <v>97</v>
      </c>
      <c r="B31" s="21" t="s">
        <v>87</v>
      </c>
      <c r="C31" s="85" t="s">
        <v>56</v>
      </c>
      <c r="D31" s="86" t="s">
        <v>56</v>
      </c>
      <c r="E31" s="85"/>
      <c r="F31" s="86" t="s">
        <v>56</v>
      </c>
      <c r="G31" s="85" t="s">
        <v>59</v>
      </c>
      <c r="H31" s="86" t="s">
        <v>56</v>
      </c>
      <c r="I31" s="87" t="s">
        <v>56</v>
      </c>
      <c r="J31" s="263">
        <f>SUM(C32:I32)</f>
        <v>70</v>
      </c>
    </row>
    <row r="32" spans="1:11" ht="18.75" hidden="1" customHeight="1" x14ac:dyDescent="0.25">
      <c r="A32" s="264"/>
      <c r="B32" s="21" t="s">
        <v>89</v>
      </c>
      <c r="C32" s="85">
        <f>IF(C31="SI",15,0)</f>
        <v>15</v>
      </c>
      <c r="D32" s="86">
        <f>IF(D31="SI",5,0)</f>
        <v>5</v>
      </c>
      <c r="E32" s="85">
        <f>IF(E31="SI",15,0)</f>
        <v>0</v>
      </c>
      <c r="F32" s="86">
        <f>IF(F31="SI",10,0)</f>
        <v>10</v>
      </c>
      <c r="G32" s="85">
        <f>IF(G31="SI",15,0)</f>
        <v>0</v>
      </c>
      <c r="H32" s="86">
        <f>IF(H31="SI",10,0)</f>
        <v>10</v>
      </c>
      <c r="I32" s="87">
        <f>IF(I31="SI",30,0)</f>
        <v>30</v>
      </c>
      <c r="J32" s="263"/>
    </row>
    <row r="33" spans="1:10" ht="22.5" customHeight="1" x14ac:dyDescent="0.25">
      <c r="A33" s="264" t="s">
        <v>98</v>
      </c>
      <c r="B33" s="21" t="s">
        <v>87</v>
      </c>
      <c r="C33" s="85" t="s">
        <v>56</v>
      </c>
      <c r="D33" s="86" t="s">
        <v>56</v>
      </c>
      <c r="E33" s="85"/>
      <c r="F33" s="86" t="s">
        <v>56</v>
      </c>
      <c r="G33" s="85" t="s">
        <v>56</v>
      </c>
      <c r="H33" s="86" t="s">
        <v>56</v>
      </c>
      <c r="I33" s="87" t="s">
        <v>56</v>
      </c>
      <c r="J33" s="263">
        <f>SUM(C34:I34)</f>
        <v>85</v>
      </c>
    </row>
    <row r="34" spans="1:10" ht="18.75" hidden="1" customHeight="1" x14ac:dyDescent="0.25">
      <c r="A34" s="264"/>
      <c r="B34" s="21" t="s">
        <v>89</v>
      </c>
      <c r="C34" s="85">
        <f>IF(C33="SI",15,0)</f>
        <v>15</v>
      </c>
      <c r="D34" s="86">
        <f>IF(D33="SI",5,0)</f>
        <v>5</v>
      </c>
      <c r="E34" s="85">
        <f>IF(E33="SI",15,0)</f>
        <v>0</v>
      </c>
      <c r="F34" s="86">
        <f>IF(F33="SI",10,0)</f>
        <v>10</v>
      </c>
      <c r="G34" s="85">
        <f>IF(G33="SI",15,0)</f>
        <v>15</v>
      </c>
      <c r="H34" s="86">
        <f>IF(H33="SI",10,0)</f>
        <v>10</v>
      </c>
      <c r="I34" s="87">
        <f>IF(I33="SI",30,0)</f>
        <v>30</v>
      </c>
      <c r="J34" s="263"/>
    </row>
    <row r="35" spans="1:10" ht="19.5" hidden="1" customHeight="1" thickBot="1" x14ac:dyDescent="0.3">
      <c r="A35" s="24"/>
      <c r="B35" s="25" t="s">
        <v>89</v>
      </c>
      <c r="C35" s="88" t="e">
        <f>IF(#REF!="SI",15,0)</f>
        <v>#REF!</v>
      </c>
      <c r="D35" s="89" t="e">
        <f>IF(#REF!="SI",5,0)</f>
        <v>#REF!</v>
      </c>
      <c r="E35" s="88" t="e">
        <f>IF(#REF!="SI",15,0)</f>
        <v>#REF!</v>
      </c>
      <c r="F35" s="89" t="e">
        <f>IF(#REF!="SI",10,0)</f>
        <v>#REF!</v>
      </c>
      <c r="G35" s="88" t="e">
        <f>IF(#REF!="SI",15,0)</f>
        <v>#REF!</v>
      </c>
      <c r="H35" s="89" t="e">
        <f>IF(#REF!="SI",10,0)</f>
        <v>#REF!</v>
      </c>
      <c r="I35" s="90" t="e">
        <f>IF(#REF!="SI",30,0)</f>
        <v>#REF!</v>
      </c>
      <c r="J35" s="74"/>
    </row>
    <row r="36" spans="1:10" ht="15.75" thickBot="1" x14ac:dyDescent="0.3">
      <c r="J36" s="27">
        <f>AVERAGE(J28:J35)</f>
        <v>51.666666666666664</v>
      </c>
    </row>
  </sheetData>
  <mergeCells count="21">
    <mergeCell ref="J21:J22"/>
    <mergeCell ref="A33:A34"/>
    <mergeCell ref="J23:J24"/>
    <mergeCell ref="A28:A29"/>
    <mergeCell ref="J28:J29"/>
    <mergeCell ref="A31:A32"/>
    <mergeCell ref="J31:J32"/>
    <mergeCell ref="J33:J34"/>
    <mergeCell ref="A12:A13"/>
    <mergeCell ref="J12:J13"/>
    <mergeCell ref="A14:A15"/>
    <mergeCell ref="J14:J15"/>
    <mergeCell ref="A16:A17"/>
    <mergeCell ref="J16:J17"/>
    <mergeCell ref="A10:A11"/>
    <mergeCell ref="J10:J11"/>
    <mergeCell ref="A1:J1"/>
    <mergeCell ref="A6:A7"/>
    <mergeCell ref="J6:J7"/>
    <mergeCell ref="A8:A9"/>
    <mergeCell ref="J8:J9"/>
  </mergeCells>
  <dataValidations count="1">
    <dataValidation type="list" allowBlank="1" showInputMessage="1" showErrorMessage="1" sqref="C6:I6 C8:I8 G29:I29 C12:I12 E9:F9 C16:I16 C21:I21 C23:I23 C28:I28 C31:I31 C33:I33 C29:E30 F30:I30 C10:I10 E13:F13 C14:I14 H13:I13">
      <formula1>"Si,No"</formula1>
    </dataValidation>
  </dataValidations>
  <pageMargins left="0.25" right="0.25" top="0.75" bottom="0.75" header="0.3" footer="0.3"/>
  <pageSetup scale="45" orientation="landscape" r:id="rId1"/>
  <headerFooter>
    <oddHeader>&amp;CVALORACIÓN DE CONTROLES&amp;RPÁG &amp;P DE &amp;N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zoomScale="70" zoomScaleNormal="70" workbookViewId="0">
      <pane xSplit="2" ySplit="5" topLeftCell="C6" activePane="bottomRight" state="frozen"/>
      <selection pane="topRight" activeCell="C8" sqref="C8:C12"/>
      <selection pane="bottomLeft" activeCell="C8" sqref="C8:C12"/>
      <selection pane="bottomRight" activeCell="C18" sqref="C18"/>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0" ht="21" x14ac:dyDescent="0.25">
      <c r="A1" s="261" t="s">
        <v>113</v>
      </c>
      <c r="B1" s="262"/>
      <c r="C1" s="262"/>
      <c r="D1" s="262"/>
      <c r="E1" s="262"/>
      <c r="F1" s="262"/>
      <c r="G1" s="262"/>
      <c r="H1" s="262"/>
      <c r="I1" s="262"/>
      <c r="J1" s="262"/>
    </row>
    <row r="2" spans="1:10" ht="21" x14ac:dyDescent="0.25">
      <c r="A2" s="73"/>
      <c r="B2" s="73"/>
      <c r="C2" s="20" t="s">
        <v>26</v>
      </c>
      <c r="D2" s="20" t="s">
        <v>27</v>
      </c>
      <c r="E2" s="20" t="s">
        <v>28</v>
      </c>
      <c r="F2" s="73"/>
      <c r="G2" s="73"/>
      <c r="H2" s="73"/>
      <c r="I2" s="73"/>
      <c r="J2" s="73"/>
    </row>
    <row r="3" spans="1:10" ht="21" x14ac:dyDescent="0.25">
      <c r="A3" s="73"/>
      <c r="B3" s="73"/>
      <c r="C3" s="28">
        <f>J13</f>
        <v>23.333333333333332</v>
      </c>
      <c r="D3" s="28">
        <f>J20</f>
        <v>0</v>
      </c>
      <c r="E3" s="28">
        <f>J29</f>
        <v>81.666666666666671</v>
      </c>
      <c r="F3" s="73"/>
      <c r="G3" s="73"/>
      <c r="H3" s="73"/>
      <c r="I3" s="73"/>
      <c r="J3" s="73"/>
    </row>
    <row r="4" spans="1:10" ht="15.75" thickBot="1" x14ac:dyDescent="0.3"/>
    <row r="5" spans="1:10" ht="63" x14ac:dyDescent="0.25">
      <c r="A5" s="26" t="s">
        <v>78</v>
      </c>
      <c r="B5" s="22" t="s">
        <v>79</v>
      </c>
      <c r="C5" s="80" t="s">
        <v>80</v>
      </c>
      <c r="D5" s="81" t="s">
        <v>81</v>
      </c>
      <c r="E5" s="80" t="s">
        <v>82</v>
      </c>
      <c r="F5" s="81" t="s">
        <v>83</v>
      </c>
      <c r="G5" s="80" t="s">
        <v>84</v>
      </c>
      <c r="H5" s="81" t="s">
        <v>85</v>
      </c>
      <c r="I5" s="82" t="s">
        <v>86</v>
      </c>
      <c r="J5" s="83" t="s">
        <v>87</v>
      </c>
    </row>
    <row r="6" spans="1:10" ht="18.75" x14ac:dyDescent="0.25">
      <c r="A6" s="264" t="s">
        <v>114</v>
      </c>
      <c r="B6" s="21" t="s">
        <v>87</v>
      </c>
      <c r="C6" s="91" t="s">
        <v>56</v>
      </c>
      <c r="D6" s="92" t="s">
        <v>56</v>
      </c>
      <c r="E6" s="101" t="s">
        <v>59</v>
      </c>
      <c r="F6" s="102" t="s">
        <v>56</v>
      </c>
      <c r="G6" s="91" t="s">
        <v>59</v>
      </c>
      <c r="H6" s="102" t="s">
        <v>59</v>
      </c>
      <c r="I6" s="103" t="s">
        <v>59</v>
      </c>
      <c r="J6" s="273">
        <f>SUM(C7:I7)</f>
        <v>30</v>
      </c>
    </row>
    <row r="7" spans="1:10" ht="55.5" hidden="1" customHeight="1" x14ac:dyDescent="0.25">
      <c r="A7" s="264"/>
      <c r="B7" s="21" t="s">
        <v>89</v>
      </c>
      <c r="C7" s="85">
        <f>IF(C6="SI",15,0)</f>
        <v>15</v>
      </c>
      <c r="D7" s="86">
        <f>IF(D6="SI",5,0)</f>
        <v>5</v>
      </c>
      <c r="E7" s="101" t="s">
        <v>59</v>
      </c>
      <c r="F7" s="86">
        <f>IF(F6="SI",10,0)</f>
        <v>10</v>
      </c>
      <c r="G7" s="91" t="s">
        <v>59</v>
      </c>
      <c r="H7" s="86">
        <f>IF(H6="SI",10,0)</f>
        <v>0</v>
      </c>
      <c r="I7" s="103" t="s">
        <v>59</v>
      </c>
      <c r="J7" s="273"/>
    </row>
    <row r="8" spans="1:10" ht="30.75" customHeight="1" x14ac:dyDescent="0.25">
      <c r="A8" s="264" t="s">
        <v>115</v>
      </c>
      <c r="B8" s="21" t="s">
        <v>87</v>
      </c>
      <c r="C8" s="101" t="s">
        <v>59</v>
      </c>
      <c r="D8" s="92" t="s">
        <v>56</v>
      </c>
      <c r="E8" s="101" t="s">
        <v>59</v>
      </c>
      <c r="F8" s="92" t="s">
        <v>56</v>
      </c>
      <c r="G8" s="101" t="s">
        <v>59</v>
      </c>
      <c r="H8" s="92" t="s">
        <v>56</v>
      </c>
      <c r="I8" s="103" t="s">
        <v>59</v>
      </c>
      <c r="J8" s="273">
        <f>SUM(C9:I9)</f>
        <v>25</v>
      </c>
    </row>
    <row r="9" spans="1:10" ht="48.75" hidden="1" customHeight="1" x14ac:dyDescent="0.25">
      <c r="A9" s="264"/>
      <c r="B9" s="21" t="s">
        <v>89</v>
      </c>
      <c r="C9" s="101" t="s">
        <v>59</v>
      </c>
      <c r="D9" s="86">
        <f>IF(D8="SI",5,0)</f>
        <v>5</v>
      </c>
      <c r="E9" s="101" t="s">
        <v>59</v>
      </c>
      <c r="F9" s="86">
        <f>IF(F8="SI",10,0)</f>
        <v>10</v>
      </c>
      <c r="G9" s="101" t="s">
        <v>59</v>
      </c>
      <c r="H9" s="86">
        <f>IF(H8="SI",10,0)</f>
        <v>10</v>
      </c>
      <c r="I9" s="103" t="s">
        <v>59</v>
      </c>
      <c r="J9" s="273"/>
    </row>
    <row r="10" spans="1:10" ht="36.75" customHeight="1" x14ac:dyDescent="0.25">
      <c r="A10" s="264" t="s">
        <v>116</v>
      </c>
      <c r="B10" s="21" t="s">
        <v>87</v>
      </c>
      <c r="C10" s="101" t="s">
        <v>59</v>
      </c>
      <c r="D10" s="92" t="s">
        <v>56</v>
      </c>
      <c r="E10" s="101" t="s">
        <v>59</v>
      </c>
      <c r="F10" s="92" t="s">
        <v>56</v>
      </c>
      <c r="G10" s="101" t="s">
        <v>59</v>
      </c>
      <c r="H10" s="102" t="s">
        <v>59</v>
      </c>
      <c r="I10" s="103" t="s">
        <v>59</v>
      </c>
      <c r="J10" s="273">
        <f>SUM(C11:I11)</f>
        <v>15</v>
      </c>
    </row>
    <row r="11" spans="1:10" ht="18.75" hidden="1" x14ac:dyDescent="0.25">
      <c r="A11" s="264"/>
      <c r="B11" s="21" t="s">
        <v>89</v>
      </c>
      <c r="C11" s="85">
        <f>IF(C10="SI",15,0)</f>
        <v>0</v>
      </c>
      <c r="D11" s="86">
        <f>IF(D10="SI",5,0)</f>
        <v>5</v>
      </c>
      <c r="E11" s="101" t="s">
        <v>59</v>
      </c>
      <c r="F11" s="86">
        <f>IF(F10="SI",10,0)</f>
        <v>10</v>
      </c>
      <c r="G11" s="85">
        <f>IF(G10="SI",15,0)</f>
        <v>0</v>
      </c>
      <c r="H11" s="86">
        <f>IF(H10="SI",10,0)</f>
        <v>0</v>
      </c>
      <c r="I11" s="87">
        <f>IF(I10="SI",30,0)</f>
        <v>0</v>
      </c>
      <c r="J11" s="273"/>
    </row>
    <row r="12" spans="1:10" ht="15" hidden="1" customHeight="1" thickBot="1" x14ac:dyDescent="0.3">
      <c r="A12" s="24"/>
      <c r="B12" s="25" t="s">
        <v>89</v>
      </c>
      <c r="C12" s="88" t="e">
        <f>IF(#REF!="SI",15,0)</f>
        <v>#REF!</v>
      </c>
      <c r="D12" s="89" t="e">
        <f>IF(#REF!="SI",5,0)</f>
        <v>#REF!</v>
      </c>
      <c r="E12" s="101" t="s">
        <v>59</v>
      </c>
      <c r="F12" s="89" t="e">
        <f>IF(#REF!="SI",10,0)</f>
        <v>#REF!</v>
      </c>
      <c r="G12" s="88" t="e">
        <f>IF(#REF!="SI",15,0)</f>
        <v>#REF!</v>
      </c>
      <c r="H12" s="89" t="e">
        <f>IF(#REF!="SI",10,0)</f>
        <v>#REF!</v>
      </c>
      <c r="I12" s="90" t="e">
        <f>IF(#REF!="SI",30,0)</f>
        <v>#REF!</v>
      </c>
      <c r="J12" s="74"/>
    </row>
    <row r="13" spans="1:10" ht="15.75" thickBot="1" x14ac:dyDescent="0.3">
      <c r="J13" s="27">
        <f>AVERAGE(J6:J12)</f>
        <v>23.333333333333332</v>
      </c>
    </row>
    <row r="14" spans="1:10" ht="15.75" thickBot="1" x14ac:dyDescent="0.3"/>
    <row r="15" spans="1:10" ht="63" x14ac:dyDescent="0.25">
      <c r="A15" s="26" t="s">
        <v>95</v>
      </c>
      <c r="B15" s="22" t="s">
        <v>79</v>
      </c>
      <c r="C15" s="80" t="s">
        <v>80</v>
      </c>
      <c r="D15" s="81" t="s">
        <v>81</v>
      </c>
      <c r="E15" s="80" t="s">
        <v>82</v>
      </c>
      <c r="F15" s="81" t="s">
        <v>83</v>
      </c>
      <c r="G15" s="80" t="s">
        <v>84</v>
      </c>
      <c r="H15" s="81" t="s">
        <v>85</v>
      </c>
      <c r="I15" s="82" t="s">
        <v>86</v>
      </c>
      <c r="J15" s="83" t="s">
        <v>87</v>
      </c>
    </row>
    <row r="16" spans="1:10" ht="45.75" customHeight="1" x14ac:dyDescent="0.25">
      <c r="A16" s="23"/>
      <c r="B16" s="21" t="s">
        <v>87</v>
      </c>
      <c r="C16" s="91"/>
      <c r="D16" s="92"/>
      <c r="E16" s="91"/>
      <c r="F16" s="92"/>
      <c r="G16" s="91"/>
      <c r="H16" s="92"/>
      <c r="I16" s="93"/>
      <c r="J16" s="273">
        <f>SUM(C17:I17)</f>
        <v>0</v>
      </c>
    </row>
    <row r="17" spans="1:11" ht="21.75" hidden="1" customHeight="1" x14ac:dyDescent="0.25">
      <c r="A17" s="23"/>
      <c r="B17" s="21" t="s">
        <v>89</v>
      </c>
      <c r="C17" s="85">
        <f>IF(C16="SI",15,0)</f>
        <v>0</v>
      </c>
      <c r="D17" s="86">
        <f>IF(D16="SI",5,0)</f>
        <v>0</v>
      </c>
      <c r="E17" s="85">
        <f>IF(E16="SI",15,0)</f>
        <v>0</v>
      </c>
      <c r="F17" s="86">
        <f>IF(F16="SI",10,0)</f>
        <v>0</v>
      </c>
      <c r="G17" s="85">
        <f>IF(G16="SI",15,0)</f>
        <v>0</v>
      </c>
      <c r="H17" s="86">
        <f>IF(H16="SI",10,0)</f>
        <v>0</v>
      </c>
      <c r="I17" s="87">
        <f>IF(I16="SI",30,0)</f>
        <v>0</v>
      </c>
      <c r="J17" s="273"/>
    </row>
    <row r="18" spans="1:11" ht="41.25" customHeight="1" x14ac:dyDescent="0.25">
      <c r="A18" s="23"/>
      <c r="B18" s="21" t="s">
        <v>87</v>
      </c>
      <c r="C18" s="91"/>
      <c r="D18" s="92"/>
      <c r="E18" s="91"/>
      <c r="F18" s="92"/>
      <c r="G18" s="91"/>
      <c r="H18" s="92"/>
      <c r="I18" s="93"/>
      <c r="J18" s="274">
        <f>SUM(C19:I19)</f>
        <v>0</v>
      </c>
    </row>
    <row r="19" spans="1:11" ht="21.75" hidden="1" customHeight="1" thickBot="1" x14ac:dyDescent="0.3">
      <c r="A19" s="24"/>
      <c r="B19" s="25" t="s">
        <v>89</v>
      </c>
      <c r="C19" s="88">
        <f>IF(C18="SI",15,0)</f>
        <v>0</v>
      </c>
      <c r="D19" s="89">
        <f>IF(D18="SI",5,0)</f>
        <v>0</v>
      </c>
      <c r="E19" s="88">
        <f>IF(E18="SI",15,0)</f>
        <v>0</v>
      </c>
      <c r="F19" s="89">
        <f>IF(F18="SI",10,0)</f>
        <v>0</v>
      </c>
      <c r="G19" s="88">
        <f>IF(G18="SI",15,0)</f>
        <v>0</v>
      </c>
      <c r="H19" s="89">
        <f>IF(H18="SI",10,0)</f>
        <v>0</v>
      </c>
      <c r="I19" s="90">
        <f>IF(I18="SI",30,0)</f>
        <v>0</v>
      </c>
      <c r="J19" s="275"/>
    </row>
    <row r="20" spans="1:11" ht="15.75" thickBot="1" x14ac:dyDescent="0.3">
      <c r="J20" s="27">
        <f>AVERAGE(J16:J19)</f>
        <v>0</v>
      </c>
    </row>
    <row r="21" spans="1:11" ht="15.75" thickBot="1" x14ac:dyDescent="0.3"/>
    <row r="22" spans="1:11" ht="63" x14ac:dyDescent="0.25">
      <c r="A22" s="26" t="s">
        <v>96</v>
      </c>
      <c r="B22" s="22" t="s">
        <v>79</v>
      </c>
      <c r="C22" s="80" t="s">
        <v>80</v>
      </c>
      <c r="D22" s="81" t="s">
        <v>81</v>
      </c>
      <c r="E22" s="80" t="s">
        <v>82</v>
      </c>
      <c r="F22" s="81" t="s">
        <v>83</v>
      </c>
      <c r="G22" s="80" t="s">
        <v>84</v>
      </c>
      <c r="H22" s="81" t="s">
        <v>85</v>
      </c>
      <c r="I22" s="82" t="s">
        <v>86</v>
      </c>
      <c r="J22" s="83" t="s">
        <v>87</v>
      </c>
      <c r="K22" t="s">
        <v>76</v>
      </c>
    </row>
    <row r="23" spans="1:11" ht="18.75" x14ac:dyDescent="0.25">
      <c r="A23" s="264" t="s">
        <v>117</v>
      </c>
      <c r="B23" s="21" t="s">
        <v>87</v>
      </c>
      <c r="C23" s="91" t="s">
        <v>56</v>
      </c>
      <c r="D23" s="92" t="s">
        <v>56</v>
      </c>
      <c r="E23" s="91" t="s">
        <v>56</v>
      </c>
      <c r="F23" s="92"/>
      <c r="G23" s="91" t="s">
        <v>56</v>
      </c>
      <c r="H23" s="92" t="s">
        <v>56</v>
      </c>
      <c r="I23" s="93" t="s">
        <v>56</v>
      </c>
      <c r="J23" s="273">
        <f>SUM(C24:I24)</f>
        <v>90</v>
      </c>
    </row>
    <row r="24" spans="1:11" ht="18.75" hidden="1" x14ac:dyDescent="0.25">
      <c r="A24" s="264"/>
      <c r="B24" s="21" t="s">
        <v>89</v>
      </c>
      <c r="C24" s="85">
        <f>IF(C23="SI",15,0)</f>
        <v>15</v>
      </c>
      <c r="D24" s="86">
        <f>IF(D23="SI",5,0)</f>
        <v>5</v>
      </c>
      <c r="E24" s="85">
        <f>IF(E23="SI",15,0)</f>
        <v>15</v>
      </c>
      <c r="F24" s="86">
        <f>IF(F23="SI",10,0)</f>
        <v>0</v>
      </c>
      <c r="G24" s="85">
        <f>IF(G23="SI",15,0)</f>
        <v>15</v>
      </c>
      <c r="H24" s="86">
        <f>IF(H23="SI",10,0)</f>
        <v>10</v>
      </c>
      <c r="I24" s="87">
        <f>IF(I23="SI",30,0)</f>
        <v>30</v>
      </c>
      <c r="J24" s="273"/>
    </row>
    <row r="25" spans="1:11" ht="18.75" x14ac:dyDescent="0.25">
      <c r="A25" s="264" t="s">
        <v>97</v>
      </c>
      <c r="B25" s="21" t="s">
        <v>87</v>
      </c>
      <c r="C25" s="85" t="s">
        <v>56</v>
      </c>
      <c r="D25" s="86" t="s">
        <v>56</v>
      </c>
      <c r="E25" s="85"/>
      <c r="F25" s="86" t="s">
        <v>56</v>
      </c>
      <c r="G25" s="85" t="s">
        <v>59</v>
      </c>
      <c r="H25" s="86" t="s">
        <v>56</v>
      </c>
      <c r="I25" s="87" t="s">
        <v>56</v>
      </c>
      <c r="J25" s="263">
        <f>SUM(C26:I26)</f>
        <v>70</v>
      </c>
    </row>
    <row r="26" spans="1:11" ht="18.75" hidden="1" customHeight="1" x14ac:dyDescent="0.25">
      <c r="A26" s="264"/>
      <c r="B26" s="21" t="s">
        <v>89</v>
      </c>
      <c r="C26" s="85">
        <f>IF(C25="SI",15,0)</f>
        <v>15</v>
      </c>
      <c r="D26" s="86">
        <f>IF(D25="SI",5,0)</f>
        <v>5</v>
      </c>
      <c r="E26" s="85">
        <f>IF(E25="SI",15,0)</f>
        <v>0</v>
      </c>
      <c r="F26" s="86">
        <f>IF(F25="SI",10,0)</f>
        <v>10</v>
      </c>
      <c r="G26" s="85">
        <f>IF(G25="SI",15,0)</f>
        <v>0</v>
      </c>
      <c r="H26" s="86">
        <f>IF(H25="SI",10,0)</f>
        <v>10</v>
      </c>
      <c r="I26" s="87">
        <f>IF(I25="SI",30,0)</f>
        <v>30</v>
      </c>
      <c r="J26" s="263"/>
    </row>
    <row r="27" spans="1:11" ht="22.5" customHeight="1" x14ac:dyDescent="0.25">
      <c r="A27" s="264" t="s">
        <v>98</v>
      </c>
      <c r="B27" s="21" t="s">
        <v>87</v>
      </c>
      <c r="C27" s="85" t="s">
        <v>56</v>
      </c>
      <c r="D27" s="86" t="s">
        <v>56</v>
      </c>
      <c r="E27" s="85"/>
      <c r="F27" s="86" t="s">
        <v>56</v>
      </c>
      <c r="G27" s="85" t="s">
        <v>56</v>
      </c>
      <c r="H27" s="86" t="s">
        <v>56</v>
      </c>
      <c r="I27" s="87" t="s">
        <v>56</v>
      </c>
      <c r="J27" s="263">
        <f>SUM(C28:I28)</f>
        <v>85</v>
      </c>
    </row>
    <row r="28" spans="1:11" ht="18.75" hidden="1" customHeight="1" x14ac:dyDescent="0.25">
      <c r="A28" s="264"/>
      <c r="B28" s="21" t="s">
        <v>89</v>
      </c>
      <c r="C28" s="85">
        <f>IF(C27="SI",15,0)</f>
        <v>15</v>
      </c>
      <c r="D28" s="86">
        <f>IF(D27="SI",5,0)</f>
        <v>5</v>
      </c>
      <c r="E28" s="85">
        <f>IF(E27="SI",15,0)</f>
        <v>0</v>
      </c>
      <c r="F28" s="86">
        <f>IF(F27="SI",10,0)</f>
        <v>10</v>
      </c>
      <c r="G28" s="85">
        <f>IF(G27="SI",15,0)</f>
        <v>15</v>
      </c>
      <c r="H28" s="86">
        <f>IF(H27="SI",10,0)</f>
        <v>10</v>
      </c>
      <c r="I28" s="87">
        <f>IF(I27="SI",30,0)</f>
        <v>30</v>
      </c>
      <c r="J28" s="263"/>
    </row>
    <row r="29" spans="1:11" ht="15.75" thickBot="1" x14ac:dyDescent="0.3">
      <c r="J29" s="27">
        <f>AVERAGE(J23:J28)</f>
        <v>81.666666666666671</v>
      </c>
    </row>
  </sheetData>
  <mergeCells count="15">
    <mergeCell ref="A27:A28"/>
    <mergeCell ref="J27:J28"/>
    <mergeCell ref="J16:J17"/>
    <mergeCell ref="J18:J19"/>
    <mergeCell ref="A23:A24"/>
    <mergeCell ref="J23:J24"/>
    <mergeCell ref="A25:A26"/>
    <mergeCell ref="J25:J26"/>
    <mergeCell ref="A10:A11"/>
    <mergeCell ref="J10:J11"/>
    <mergeCell ref="A1:J1"/>
    <mergeCell ref="A6:A7"/>
    <mergeCell ref="J6:J7"/>
    <mergeCell ref="A8:A9"/>
    <mergeCell ref="J8:J9"/>
  </mergeCells>
  <dataValidations count="1">
    <dataValidation type="list" allowBlank="1" showInputMessage="1" showErrorMessage="1" sqref="C6:I6 C27:I27 C16:I16 C18:I18 C23:I23 C25:I25 C9 E11:E12 E7 E9 C10:I10 G9 G7 C8:I8 I7 I9">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topLeftCell="F16" zoomScale="90" zoomScaleNormal="90" workbookViewId="0">
      <selection activeCell="J30" sqref="J30:J31"/>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0" ht="43.5" customHeight="1" x14ac:dyDescent="0.25">
      <c r="A1" s="261" t="s">
        <v>118</v>
      </c>
      <c r="B1" s="262"/>
      <c r="C1" s="262"/>
      <c r="D1" s="262"/>
      <c r="E1" s="262"/>
      <c r="F1" s="262"/>
      <c r="G1" s="262"/>
      <c r="H1" s="262"/>
      <c r="I1" s="262"/>
      <c r="J1" s="262"/>
    </row>
    <row r="2" spans="1:10" ht="21" x14ac:dyDescent="0.25">
      <c r="A2" s="73"/>
      <c r="B2" s="73"/>
      <c r="C2" s="20" t="s">
        <v>26</v>
      </c>
      <c r="D2" s="20" t="s">
        <v>27</v>
      </c>
      <c r="E2" s="20" t="s">
        <v>28</v>
      </c>
      <c r="F2" s="73"/>
      <c r="G2" s="73"/>
      <c r="H2" s="73"/>
      <c r="I2" s="73"/>
      <c r="J2" s="73"/>
    </row>
    <row r="3" spans="1:10" ht="21" x14ac:dyDescent="0.25">
      <c r="A3" s="73"/>
      <c r="B3" s="73"/>
      <c r="C3" s="28">
        <f>J16</f>
        <v>82</v>
      </c>
      <c r="D3" s="28">
        <f>J23</f>
        <v>0</v>
      </c>
      <c r="E3" s="28">
        <f>J32</f>
        <v>68.333333333333329</v>
      </c>
      <c r="F3" s="73"/>
      <c r="G3" s="73"/>
      <c r="H3" s="73"/>
      <c r="I3" s="73"/>
      <c r="J3" s="73"/>
    </row>
    <row r="4" spans="1:10" ht="15.75" thickBot="1" x14ac:dyDescent="0.3"/>
    <row r="5" spans="1:10" ht="63" x14ac:dyDescent="0.25">
      <c r="A5" s="26" t="s">
        <v>78</v>
      </c>
      <c r="B5" s="22" t="s">
        <v>79</v>
      </c>
      <c r="C5" s="80" t="s">
        <v>80</v>
      </c>
      <c r="D5" s="81" t="s">
        <v>81</v>
      </c>
      <c r="E5" s="80" t="s">
        <v>82</v>
      </c>
      <c r="F5" s="81" t="s">
        <v>83</v>
      </c>
      <c r="G5" s="80" t="s">
        <v>84</v>
      </c>
      <c r="H5" s="81" t="s">
        <v>85</v>
      </c>
      <c r="I5" s="82" t="s">
        <v>86</v>
      </c>
      <c r="J5" s="83" t="s">
        <v>87</v>
      </c>
    </row>
    <row r="6" spans="1:10" ht="18.75" x14ac:dyDescent="0.25">
      <c r="A6" s="264" t="s">
        <v>119</v>
      </c>
      <c r="B6" s="21" t="s">
        <v>87</v>
      </c>
      <c r="C6" s="91" t="s">
        <v>56</v>
      </c>
      <c r="D6" s="92" t="s">
        <v>56</v>
      </c>
      <c r="E6" s="101" t="s">
        <v>59</v>
      </c>
      <c r="F6" s="102" t="s">
        <v>56</v>
      </c>
      <c r="G6" s="91" t="s">
        <v>56</v>
      </c>
      <c r="H6" s="92" t="s">
        <v>56</v>
      </c>
      <c r="I6" s="93" t="s">
        <v>56</v>
      </c>
      <c r="J6" s="273">
        <f>SUM(C7:I7)</f>
        <v>75</v>
      </c>
    </row>
    <row r="7" spans="1:10" ht="55.5" hidden="1" customHeight="1" x14ac:dyDescent="0.25">
      <c r="A7" s="264"/>
      <c r="B7" s="21" t="s">
        <v>89</v>
      </c>
      <c r="C7" s="85">
        <f>IF(C6="SI",15,0)</f>
        <v>15</v>
      </c>
      <c r="D7" s="86">
        <f>IF(D6="SI",5,0)</f>
        <v>5</v>
      </c>
      <c r="E7" s="101" t="s">
        <v>59</v>
      </c>
      <c r="F7" s="102" t="s">
        <v>56</v>
      </c>
      <c r="G7" s="85">
        <f>IF(G6="SI",15,0)</f>
        <v>15</v>
      </c>
      <c r="H7" s="86">
        <f>IF(H6="SI",10,0)</f>
        <v>10</v>
      </c>
      <c r="I7" s="87">
        <f>IF(I6="SI",30,0)</f>
        <v>30</v>
      </c>
      <c r="J7" s="273"/>
    </row>
    <row r="8" spans="1:10" ht="18.75" x14ac:dyDescent="0.25">
      <c r="A8" s="264" t="s">
        <v>120</v>
      </c>
      <c r="B8" s="21" t="s">
        <v>87</v>
      </c>
      <c r="C8" s="91" t="s">
        <v>56</v>
      </c>
      <c r="D8" s="92" t="s">
        <v>56</v>
      </c>
      <c r="E8" s="101" t="s">
        <v>59</v>
      </c>
      <c r="F8" s="102" t="s">
        <v>56</v>
      </c>
      <c r="G8" s="91" t="s">
        <v>56</v>
      </c>
      <c r="H8" s="92" t="s">
        <v>56</v>
      </c>
      <c r="I8" s="93" t="s">
        <v>56</v>
      </c>
      <c r="J8" s="273">
        <f>SUM(C9:I9)</f>
        <v>85</v>
      </c>
    </row>
    <row r="9" spans="1:10" ht="48.75" hidden="1" customHeight="1" x14ac:dyDescent="0.25">
      <c r="A9" s="264"/>
      <c r="B9" s="21" t="s">
        <v>89</v>
      </c>
      <c r="C9" s="85">
        <f>IF(C8="SI",15,0)</f>
        <v>15</v>
      </c>
      <c r="D9" s="86">
        <f>IF(D8="SI",5,0)</f>
        <v>5</v>
      </c>
      <c r="E9" s="85">
        <f>IF(E8="SI",15,0)</f>
        <v>0</v>
      </c>
      <c r="F9" s="86">
        <f>IF(F8="SI",10,0)</f>
        <v>10</v>
      </c>
      <c r="G9" s="85">
        <f>IF(G8="SI",15,0)</f>
        <v>15</v>
      </c>
      <c r="H9" s="86">
        <f>IF(H8="SI",10,0)</f>
        <v>10</v>
      </c>
      <c r="I9" s="87">
        <f>IF(I8="SI",30,0)</f>
        <v>30</v>
      </c>
      <c r="J9" s="273"/>
    </row>
    <row r="10" spans="1:10" ht="18.75" x14ac:dyDescent="0.25">
      <c r="A10" s="264" t="s">
        <v>121</v>
      </c>
      <c r="B10" s="21" t="s">
        <v>87</v>
      </c>
      <c r="C10" s="91" t="s">
        <v>56</v>
      </c>
      <c r="D10" s="92" t="s">
        <v>56</v>
      </c>
      <c r="E10" s="101" t="s">
        <v>59</v>
      </c>
      <c r="F10" s="92" t="s">
        <v>56</v>
      </c>
      <c r="G10" s="91" t="s">
        <v>56</v>
      </c>
      <c r="H10" s="92" t="s">
        <v>56</v>
      </c>
      <c r="I10" s="93" t="s">
        <v>56</v>
      </c>
      <c r="J10" s="273">
        <f>SUM(C11:I11)</f>
        <v>75</v>
      </c>
    </row>
    <row r="11" spans="1:10" ht="18.75" hidden="1" x14ac:dyDescent="0.25">
      <c r="A11" s="264"/>
      <c r="B11" s="21" t="s">
        <v>89</v>
      </c>
      <c r="C11" s="85">
        <f>IF(C10="SI",15,0)</f>
        <v>15</v>
      </c>
      <c r="D11" s="86">
        <f>IF(D10="SI",5,0)</f>
        <v>5</v>
      </c>
      <c r="E11" s="101" t="s">
        <v>59</v>
      </c>
      <c r="F11" s="92" t="s">
        <v>56</v>
      </c>
      <c r="G11" s="85">
        <f>IF(G10="SI",15,0)</f>
        <v>15</v>
      </c>
      <c r="H11" s="86">
        <f>IF(H10="SI",10,0)</f>
        <v>10</v>
      </c>
      <c r="I11" s="87">
        <f>IF(I10="SI",30,0)</f>
        <v>30</v>
      </c>
      <c r="J11" s="273"/>
    </row>
    <row r="12" spans="1:10" ht="18.75" x14ac:dyDescent="0.25">
      <c r="A12" s="264" t="s">
        <v>122</v>
      </c>
      <c r="B12" s="21" t="s">
        <v>87</v>
      </c>
      <c r="C12" s="91" t="s">
        <v>56</v>
      </c>
      <c r="D12" s="92" t="s">
        <v>56</v>
      </c>
      <c r="E12" s="101" t="s">
        <v>59</v>
      </c>
      <c r="F12" s="92" t="s">
        <v>56</v>
      </c>
      <c r="G12" s="91" t="s">
        <v>56</v>
      </c>
      <c r="H12" s="92" t="s">
        <v>56</v>
      </c>
      <c r="I12" s="93" t="s">
        <v>56</v>
      </c>
      <c r="J12" s="273">
        <f>SUM(C13:I13)</f>
        <v>85</v>
      </c>
    </row>
    <row r="13" spans="1:10" ht="18.75" hidden="1" x14ac:dyDescent="0.25">
      <c r="A13" s="264"/>
      <c r="B13" s="21" t="s">
        <v>89</v>
      </c>
      <c r="C13" s="85">
        <f>IF(C12="SI",15,0)</f>
        <v>15</v>
      </c>
      <c r="D13" s="86">
        <f>IF(D12="SI",5,0)</f>
        <v>5</v>
      </c>
      <c r="E13" s="85">
        <f>IF(E12="SI",15,0)</f>
        <v>0</v>
      </c>
      <c r="F13" s="86">
        <f>IF(F12="SI",10,0)</f>
        <v>10</v>
      </c>
      <c r="G13" s="85">
        <f>IF(G12="SI",15,0)</f>
        <v>15</v>
      </c>
      <c r="H13" s="86">
        <f>IF(H12="SI",10,0)</f>
        <v>10</v>
      </c>
      <c r="I13" s="87">
        <f>IF(I12="SI",30,0)</f>
        <v>30</v>
      </c>
      <c r="J13" s="273"/>
    </row>
    <row r="14" spans="1:10" ht="39.75" customHeight="1" x14ac:dyDescent="0.25">
      <c r="A14" s="34" t="s">
        <v>123</v>
      </c>
      <c r="B14" s="21" t="s">
        <v>87</v>
      </c>
      <c r="C14" s="91" t="s">
        <v>56</v>
      </c>
      <c r="D14" s="92" t="s">
        <v>56</v>
      </c>
      <c r="E14" s="91" t="s">
        <v>56</v>
      </c>
      <c r="F14" s="102" t="s">
        <v>59</v>
      </c>
      <c r="G14" s="91" t="s">
        <v>56</v>
      </c>
      <c r="H14" s="92" t="s">
        <v>56</v>
      </c>
      <c r="I14" s="93" t="s">
        <v>56</v>
      </c>
      <c r="J14" s="273">
        <f>SUM(C15:I15)</f>
        <v>90</v>
      </c>
    </row>
    <row r="15" spans="1:10" ht="15" hidden="1" customHeight="1" thickBot="1" x14ac:dyDescent="0.3">
      <c r="A15" s="24"/>
      <c r="B15" s="25" t="s">
        <v>89</v>
      </c>
      <c r="C15" s="88">
        <f>IF(C14="SI",15,0)</f>
        <v>15</v>
      </c>
      <c r="D15" s="89">
        <f>IF(D14="SI",5,0)</f>
        <v>5</v>
      </c>
      <c r="E15" s="88">
        <f>IF(E14="SI",15,0)</f>
        <v>15</v>
      </c>
      <c r="F15" s="89">
        <f>IF(F14="SI",10,0)</f>
        <v>0</v>
      </c>
      <c r="G15" s="88">
        <f>IF(G14="SI",15,0)</f>
        <v>15</v>
      </c>
      <c r="H15" s="89">
        <f>IF(H14="SI",10,0)</f>
        <v>10</v>
      </c>
      <c r="I15" s="90">
        <f>IF(I14="SI",30,0)</f>
        <v>30</v>
      </c>
      <c r="J15" s="273"/>
    </row>
    <row r="16" spans="1:10" ht="15.75" thickBot="1" x14ac:dyDescent="0.3">
      <c r="J16" s="27">
        <f>AVERAGE(J6:J15)</f>
        <v>82</v>
      </c>
    </row>
    <row r="17" spans="1:11" ht="15.75" thickBot="1" x14ac:dyDescent="0.3"/>
    <row r="18" spans="1:11" ht="63" x14ac:dyDescent="0.25">
      <c r="A18" s="26" t="s">
        <v>95</v>
      </c>
      <c r="B18" s="22" t="s">
        <v>79</v>
      </c>
      <c r="C18" s="80" t="s">
        <v>80</v>
      </c>
      <c r="D18" s="81" t="s">
        <v>81</v>
      </c>
      <c r="E18" s="80" t="s">
        <v>82</v>
      </c>
      <c r="F18" s="81" t="s">
        <v>83</v>
      </c>
      <c r="G18" s="80" t="s">
        <v>84</v>
      </c>
      <c r="H18" s="81" t="s">
        <v>85</v>
      </c>
      <c r="I18" s="82" t="s">
        <v>86</v>
      </c>
      <c r="J18" s="83" t="s">
        <v>87</v>
      </c>
    </row>
    <row r="19" spans="1:11" ht="18.75" x14ac:dyDescent="0.25">
      <c r="A19" s="23"/>
      <c r="B19" s="21" t="s">
        <v>87</v>
      </c>
      <c r="C19" s="91"/>
      <c r="D19" s="92"/>
      <c r="E19" s="91"/>
      <c r="F19" s="92"/>
      <c r="G19" s="91"/>
      <c r="H19" s="92"/>
      <c r="I19" s="93"/>
      <c r="J19" s="274">
        <f>SUM(C20:I20)</f>
        <v>0</v>
      </c>
    </row>
    <row r="20" spans="1:11" ht="21.75" hidden="1" customHeight="1" x14ac:dyDescent="0.25">
      <c r="A20" s="23"/>
      <c r="B20" s="21" t="s">
        <v>89</v>
      </c>
      <c r="C20" s="85">
        <f>IF(C19="SI",15,0)</f>
        <v>0</v>
      </c>
      <c r="D20" s="86">
        <f>IF(D19="SI",5,0)</f>
        <v>0</v>
      </c>
      <c r="E20" s="85">
        <f>IF(E19="SI",15,0)</f>
        <v>0</v>
      </c>
      <c r="F20" s="86">
        <f>IF(F19="SI",10,0)</f>
        <v>0</v>
      </c>
      <c r="G20" s="85">
        <f>IF(G19="SI",15,0)</f>
        <v>0</v>
      </c>
      <c r="H20" s="86">
        <f>IF(H19="SI",10,0)</f>
        <v>0</v>
      </c>
      <c r="I20" s="87">
        <f>IF(I19="SI",30,0)</f>
        <v>0</v>
      </c>
      <c r="J20" s="275"/>
    </row>
    <row r="21" spans="1:11" ht="18.75" x14ac:dyDescent="0.25">
      <c r="A21" s="23"/>
      <c r="B21" s="21" t="s">
        <v>87</v>
      </c>
      <c r="C21" s="91"/>
      <c r="D21" s="92"/>
      <c r="E21" s="91"/>
      <c r="F21" s="92"/>
      <c r="G21" s="91"/>
      <c r="H21" s="92"/>
      <c r="I21" s="93"/>
      <c r="J21" s="274">
        <f>SUM(C22:I22)</f>
        <v>0</v>
      </c>
    </row>
    <row r="22" spans="1:11" ht="21.75" hidden="1" customHeight="1" thickBot="1" x14ac:dyDescent="0.3">
      <c r="A22" s="24"/>
      <c r="B22" s="25" t="s">
        <v>89</v>
      </c>
      <c r="C22" s="88">
        <f>IF(C21="SI",15,0)</f>
        <v>0</v>
      </c>
      <c r="D22" s="89">
        <f>IF(D21="SI",5,0)</f>
        <v>0</v>
      </c>
      <c r="E22" s="88">
        <f>IF(E21="SI",15,0)</f>
        <v>0</v>
      </c>
      <c r="F22" s="89">
        <f>IF(F21="SI",10,0)</f>
        <v>0</v>
      </c>
      <c r="G22" s="88">
        <f>IF(G21="SI",15,0)</f>
        <v>0</v>
      </c>
      <c r="H22" s="89">
        <f>IF(H21="SI",10,0)</f>
        <v>0</v>
      </c>
      <c r="I22" s="90">
        <f>IF(I21="SI",30,0)</f>
        <v>0</v>
      </c>
      <c r="J22" s="275"/>
      <c r="K22" t="s">
        <v>76</v>
      </c>
    </row>
    <row r="23" spans="1:11" ht="15.75" thickBot="1" x14ac:dyDescent="0.3">
      <c r="J23" s="27">
        <f>AVERAGE(J19:J22)</f>
        <v>0</v>
      </c>
    </row>
    <row r="24" spans="1:11" ht="15.75" thickBot="1" x14ac:dyDescent="0.3"/>
    <row r="25" spans="1:11" ht="63" x14ac:dyDescent="0.25">
      <c r="A25" s="26" t="s">
        <v>96</v>
      </c>
      <c r="B25" s="22" t="s">
        <v>79</v>
      </c>
      <c r="C25" s="80" t="s">
        <v>80</v>
      </c>
      <c r="D25" s="81" t="s">
        <v>81</v>
      </c>
      <c r="E25" s="80" t="s">
        <v>82</v>
      </c>
      <c r="F25" s="81" t="s">
        <v>83</v>
      </c>
      <c r="G25" s="80" t="s">
        <v>84</v>
      </c>
      <c r="H25" s="81" t="s">
        <v>85</v>
      </c>
      <c r="I25" s="82" t="s">
        <v>86</v>
      </c>
      <c r="J25" s="83" t="s">
        <v>87</v>
      </c>
    </row>
    <row r="26" spans="1:11" ht="18.75" x14ac:dyDescent="0.25">
      <c r="A26" s="264" t="s">
        <v>97</v>
      </c>
      <c r="B26" s="21" t="s">
        <v>87</v>
      </c>
      <c r="C26" s="85" t="s">
        <v>56</v>
      </c>
      <c r="D26" s="95" t="s">
        <v>59</v>
      </c>
      <c r="E26" s="94" t="s">
        <v>59</v>
      </c>
      <c r="F26" s="86" t="s">
        <v>56</v>
      </c>
      <c r="G26" s="85" t="s">
        <v>59</v>
      </c>
      <c r="H26" s="95" t="s">
        <v>56</v>
      </c>
      <c r="I26" s="105" t="s">
        <v>59</v>
      </c>
      <c r="J26" s="263">
        <f>SUM(C27:I27)</f>
        <v>35</v>
      </c>
    </row>
    <row r="27" spans="1:11" ht="18.75" hidden="1" customHeight="1" x14ac:dyDescent="0.25">
      <c r="A27" s="264"/>
      <c r="B27" s="21" t="s">
        <v>89</v>
      </c>
      <c r="C27" s="85">
        <f>IF(C26="SI",15,0)</f>
        <v>15</v>
      </c>
      <c r="D27" s="86">
        <f>IF(D26="SI",5,0)</f>
        <v>0</v>
      </c>
      <c r="E27" s="85">
        <f>IF(E26="SI",15,0)</f>
        <v>0</v>
      </c>
      <c r="F27" s="86">
        <f>IF(F26="SI",10,0)</f>
        <v>10</v>
      </c>
      <c r="G27" s="85">
        <f>IF(G26="SI",15,0)</f>
        <v>0</v>
      </c>
      <c r="H27" s="86">
        <f>IF(H26="SI",10,0)</f>
        <v>10</v>
      </c>
      <c r="I27" s="87">
        <f>IF(I26="SI",30,0)</f>
        <v>0</v>
      </c>
      <c r="J27" s="263"/>
    </row>
    <row r="28" spans="1:11" ht="18.75" x14ac:dyDescent="0.25">
      <c r="A28" s="264" t="s">
        <v>98</v>
      </c>
      <c r="B28" s="21" t="s">
        <v>87</v>
      </c>
      <c r="C28" s="85" t="s">
        <v>56</v>
      </c>
      <c r="D28" s="86" t="s">
        <v>56</v>
      </c>
      <c r="E28" s="94" t="s">
        <v>59</v>
      </c>
      <c r="F28" s="86" t="s">
        <v>56</v>
      </c>
      <c r="G28" s="85" t="s">
        <v>56</v>
      </c>
      <c r="H28" s="86" t="s">
        <v>56</v>
      </c>
      <c r="I28" s="87" t="s">
        <v>56</v>
      </c>
      <c r="J28" s="263">
        <f>SUM(C29:I29)</f>
        <v>85</v>
      </c>
    </row>
    <row r="29" spans="1:11" ht="18.75" hidden="1" customHeight="1" x14ac:dyDescent="0.25">
      <c r="A29" s="264"/>
      <c r="B29" s="21" t="s">
        <v>89</v>
      </c>
      <c r="C29" s="85">
        <f>IF(C28="SI",15,0)</f>
        <v>15</v>
      </c>
      <c r="D29" s="86">
        <f>IF(D28="SI",5,0)</f>
        <v>5</v>
      </c>
      <c r="E29" s="85">
        <f>IF(E28="SI",15,0)</f>
        <v>0</v>
      </c>
      <c r="F29" s="86">
        <f>IF(F28="SI",10,0)</f>
        <v>10</v>
      </c>
      <c r="G29" s="85">
        <f>IF(G28="SI",15,0)</f>
        <v>15</v>
      </c>
      <c r="H29" s="86">
        <f>IF(H28="SI",10,0)</f>
        <v>10</v>
      </c>
      <c r="I29" s="87">
        <f>IF(I28="SI",30,0)</f>
        <v>30</v>
      </c>
      <c r="J29" s="263"/>
    </row>
    <row r="30" spans="1:11" ht="18.75" x14ac:dyDescent="0.25">
      <c r="A30" s="276" t="s">
        <v>124</v>
      </c>
      <c r="B30" s="21" t="s">
        <v>87</v>
      </c>
      <c r="C30" s="91" t="s">
        <v>56</v>
      </c>
      <c r="D30" s="92" t="s">
        <v>56</v>
      </c>
      <c r="E30" s="101" t="s">
        <v>59</v>
      </c>
      <c r="F30" s="92" t="s">
        <v>56</v>
      </c>
      <c r="G30" s="91" t="s">
        <v>56</v>
      </c>
      <c r="H30" s="92" t="s">
        <v>56</v>
      </c>
      <c r="I30" s="93" t="s">
        <v>56</v>
      </c>
      <c r="J30" s="273">
        <f>SUM(C31:I31)</f>
        <v>85</v>
      </c>
    </row>
    <row r="31" spans="1:11" ht="18.75" hidden="1" x14ac:dyDescent="0.25">
      <c r="A31" s="276"/>
      <c r="B31" s="21" t="s">
        <v>89</v>
      </c>
      <c r="C31" s="85">
        <f>IF(C30="SI",15,0)</f>
        <v>15</v>
      </c>
      <c r="D31" s="86">
        <f>IF(D30="SI",5,0)</f>
        <v>5</v>
      </c>
      <c r="E31" s="85">
        <f>IF(E30="SI",15,0)</f>
        <v>0</v>
      </c>
      <c r="F31" s="86">
        <f>IF(F30="SI",10,0)</f>
        <v>10</v>
      </c>
      <c r="G31" s="85">
        <f>IF(G30="SI",15,0)</f>
        <v>15</v>
      </c>
      <c r="H31" s="86">
        <f>IF(H30="SI",10,0)</f>
        <v>10</v>
      </c>
      <c r="I31" s="87">
        <f>IF(I30="SI",30,0)</f>
        <v>30</v>
      </c>
      <c r="J31" s="273"/>
    </row>
    <row r="32" spans="1:11" ht="15.75" thickBot="1" x14ac:dyDescent="0.3">
      <c r="A32" s="37"/>
      <c r="J32" s="27">
        <f>AVERAGE(J26:J31)</f>
        <v>68.333333333333329</v>
      </c>
    </row>
  </sheetData>
  <mergeCells count="18">
    <mergeCell ref="A30:A31"/>
    <mergeCell ref="J30:J31"/>
    <mergeCell ref="A12:A13"/>
    <mergeCell ref="J12:J13"/>
    <mergeCell ref="J14:J15"/>
    <mergeCell ref="J19:J20"/>
    <mergeCell ref="J21:J22"/>
    <mergeCell ref="A26:A27"/>
    <mergeCell ref="J26:J27"/>
    <mergeCell ref="A28:A29"/>
    <mergeCell ref="J28:J29"/>
    <mergeCell ref="A10:A11"/>
    <mergeCell ref="J10:J11"/>
    <mergeCell ref="A1:J1"/>
    <mergeCell ref="A6:A7"/>
    <mergeCell ref="J6:J7"/>
    <mergeCell ref="A8:A9"/>
    <mergeCell ref="J8:J9"/>
  </mergeCells>
  <dataValidations count="1">
    <dataValidation type="list" allowBlank="1" showInputMessage="1" showErrorMessage="1" sqref="C6:I6 C28:I28 C10:I10 C8:I8 C14:I14 C19:I19 C21:I21 C30:I30 C26:I26 E7:F7 C12:I12 E11:F11">
      <formula1>"Si,No"</formula1>
    </dataValidation>
  </dataValidations>
  <pageMargins left="0.25" right="0.25" top="0.75" bottom="0.75" header="0.3" footer="0.3"/>
  <pageSetup scale="45" orientation="landscape" r:id="rId1"/>
  <headerFooter>
    <oddHeader>&amp;CVALORACIÓN DE CONTROLES&amp;RPÁG &amp;P DE &amp;N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MATRIZ</vt:lpstr>
      <vt:lpstr>IMPACTO</vt:lpstr>
      <vt:lpstr>C R1</vt:lpstr>
      <vt:lpstr>C R2</vt:lpstr>
      <vt:lpstr>C R3</vt:lpstr>
      <vt:lpstr>C R4</vt:lpstr>
      <vt:lpstr>CR5</vt:lpstr>
      <vt:lpstr>MATRIZ!Área_de_impresión</vt:lpstr>
      <vt:lpstr>MATRIZ!Títulos_a_imprimir</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jdelaparra</dc:creator>
  <cp:keywords/>
  <dc:description/>
  <cp:lastModifiedBy>Adriana Varela Montenegro</cp:lastModifiedBy>
  <cp:revision/>
  <dcterms:created xsi:type="dcterms:W3CDTF">2016-02-14T16:32:47Z</dcterms:created>
  <dcterms:modified xsi:type="dcterms:W3CDTF">2018-09-24T16:52:55Z</dcterms:modified>
  <cp:category/>
  <cp:contentStatus/>
</cp:coreProperties>
</file>