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varelam\Desktop\Planeación\PLANEACIÓN 2018\MIPG\PAA V.3\"/>
    </mc:Choice>
  </mc:AlternateContent>
  <bookViews>
    <workbookView xWindow="0" yWindow="0" windowWidth="11970" windowHeight="4665" firstSheet="1" activeTab="1"/>
  </bookViews>
  <sheets>
    <sheet name="Políticas Vs Dimensión" sheetId="11" state="hidden" r:id="rId1"/>
    <sheet name="PAA 2018" sheetId="21" r:id="rId2"/>
    <sheet name="Desagregado" sheetId="19" r:id="rId3"/>
    <sheet name="PROYECTOS" sheetId="20" r:id="rId4"/>
  </sheets>
  <externalReferences>
    <externalReference r:id="rId5"/>
  </externalReferences>
  <definedNames>
    <definedName name="_xlnm._FilterDatabase" localSheetId="1" hidden="1">'PAA 2018'!$A$17:$AH$256</definedName>
    <definedName name="_xlnm._FilterDatabase" localSheetId="0" hidden="1">'Políticas Vs Dimensión'!$A$2:$I$19</definedName>
    <definedName name="_xlnm.Print_Area" localSheetId="1">'PAA 2018'!$A$1:$P$54</definedName>
    <definedName name="PAAC">'Políticas Vs Dimensión'!$A$48:$A$53</definedName>
    <definedName name="_xlnm.Print_Titles" localSheetId="1">'PAA 2018'!#REF!</definedName>
  </definedNames>
  <calcPr calcId="152511"/>
</workbook>
</file>

<file path=xl/calcChain.xml><?xml version="1.0" encoding="utf-8"?>
<calcChain xmlns="http://schemas.openxmlformats.org/spreadsheetml/2006/main">
  <c r="P234" i="19" l="1"/>
  <c r="N235" i="19" s="1"/>
  <c r="O234" i="19"/>
  <c r="N234" i="19"/>
  <c r="M234" i="19"/>
  <c r="L234" i="19"/>
  <c r="K234" i="19"/>
  <c r="K235" i="19" s="1"/>
  <c r="J234" i="19"/>
  <c r="I234" i="19"/>
  <c r="H234" i="19"/>
  <c r="H235" i="19" s="1"/>
  <c r="G234" i="19"/>
  <c r="F234" i="19"/>
  <c r="E234" i="19"/>
  <c r="E235" i="19" s="1"/>
  <c r="D234" i="19"/>
  <c r="D233" i="19"/>
  <c r="P230" i="19"/>
  <c r="O230" i="19"/>
  <c r="N230" i="19"/>
  <c r="M230" i="19"/>
  <c r="L230" i="19"/>
  <c r="K230" i="19"/>
  <c r="J230" i="19"/>
  <c r="I230" i="19"/>
  <c r="H230" i="19"/>
  <c r="G230" i="19"/>
  <c r="F230" i="19"/>
  <c r="E230" i="19"/>
  <c r="D230" i="19"/>
  <c r="P224" i="19"/>
  <c r="N225" i="19" s="1"/>
  <c r="O224" i="19"/>
  <c r="N224" i="19"/>
  <c r="M224" i="19"/>
  <c r="L224" i="19"/>
  <c r="K224" i="19"/>
  <c r="K225" i="19" s="1"/>
  <c r="J224" i="19"/>
  <c r="I224" i="19"/>
  <c r="H224" i="19"/>
  <c r="H225" i="19" s="1"/>
  <c r="G224" i="19"/>
  <c r="F224" i="19"/>
  <c r="E224" i="19"/>
  <c r="E225" i="19" s="1"/>
  <c r="D224" i="19"/>
  <c r="D223" i="19"/>
  <c r="D222" i="19"/>
  <c r="D221" i="19"/>
  <c r="P217" i="19"/>
  <c r="N218" i="19" s="1"/>
  <c r="O217" i="19"/>
  <c r="N217" i="19"/>
  <c r="M217" i="19"/>
  <c r="L217" i="19"/>
  <c r="K217" i="19"/>
  <c r="K218" i="19" s="1"/>
  <c r="J217" i="19"/>
  <c r="I217" i="19"/>
  <c r="H217" i="19"/>
  <c r="H218" i="19" s="1"/>
  <c r="G217" i="19"/>
  <c r="F217" i="19"/>
  <c r="E217" i="19"/>
  <c r="E218" i="19" s="1"/>
  <c r="D217" i="19"/>
  <c r="D215" i="19"/>
  <c r="P211" i="19"/>
  <c r="N212" i="19" s="1"/>
  <c r="O211" i="19"/>
  <c r="N211" i="19"/>
  <c r="M211" i="19"/>
  <c r="L211" i="19"/>
  <c r="K211" i="19"/>
  <c r="K212" i="19" s="1"/>
  <c r="J211" i="19"/>
  <c r="I211" i="19"/>
  <c r="H211" i="19"/>
  <c r="H212" i="19" s="1"/>
  <c r="G211" i="19"/>
  <c r="F211" i="19"/>
  <c r="E211" i="19"/>
  <c r="E212" i="19" s="1"/>
  <c r="D210" i="19"/>
  <c r="D206" i="19"/>
  <c r="D205" i="19"/>
  <c r="D204" i="19"/>
  <c r="D211" i="19" s="1"/>
  <c r="D203" i="19"/>
  <c r="P199" i="19"/>
  <c r="N200" i="19" s="1"/>
  <c r="O199" i="19"/>
  <c r="N199" i="19"/>
  <c r="M199" i="19"/>
  <c r="L199" i="19"/>
  <c r="K199" i="19"/>
  <c r="K200" i="19" s="1"/>
  <c r="J199" i="19"/>
  <c r="I199" i="19"/>
  <c r="H199" i="19"/>
  <c r="H200" i="19" s="1"/>
  <c r="G199" i="19"/>
  <c r="F199" i="19"/>
  <c r="E199" i="19"/>
  <c r="E200" i="19" s="1"/>
  <c r="D198" i="19"/>
  <c r="D197" i="19"/>
  <c r="D196" i="19"/>
  <c r="D195" i="19"/>
  <c r="D199" i="19" s="1"/>
  <c r="P191" i="19"/>
  <c r="N192" i="19" s="1"/>
  <c r="O191" i="19"/>
  <c r="N191" i="19"/>
  <c r="M191" i="19"/>
  <c r="L191" i="19"/>
  <c r="K191" i="19"/>
  <c r="K192" i="19" s="1"/>
  <c r="J191" i="19"/>
  <c r="I191" i="19"/>
  <c r="H191" i="19"/>
  <c r="H192" i="19" s="1"/>
  <c r="I193" i="19" s="1"/>
  <c r="G191" i="19"/>
  <c r="F191" i="19"/>
  <c r="E191" i="19"/>
  <c r="E192" i="19" s="1"/>
  <c r="D190" i="19"/>
  <c r="D189" i="19"/>
  <c r="D188" i="19"/>
  <c r="D187" i="19"/>
  <c r="D191" i="19" s="1"/>
  <c r="D185" i="19"/>
  <c r="P181" i="19"/>
  <c r="O181" i="19"/>
  <c r="N181" i="19"/>
  <c r="N182" i="19" s="1"/>
  <c r="M181" i="19"/>
  <c r="L181" i="19"/>
  <c r="K181" i="19"/>
  <c r="K182" i="19" s="1"/>
  <c r="J181" i="19"/>
  <c r="H182" i="19" s="1"/>
  <c r="I181" i="19"/>
  <c r="H181" i="19"/>
  <c r="G181" i="19"/>
  <c r="F181" i="19"/>
  <c r="E181" i="19"/>
  <c r="E182" i="19" s="1"/>
  <c r="D180" i="19"/>
  <c r="D178" i="19"/>
  <c r="D181" i="19" s="1"/>
  <c r="P174" i="19"/>
  <c r="O174" i="19"/>
  <c r="N174" i="19"/>
  <c r="N175" i="19" s="1"/>
  <c r="M174" i="19"/>
  <c r="L174" i="19"/>
  <c r="K174" i="19"/>
  <c r="K175" i="19" s="1"/>
  <c r="J174" i="19"/>
  <c r="H175" i="19" s="1"/>
  <c r="I174" i="19"/>
  <c r="H174" i="19"/>
  <c r="G174" i="19"/>
  <c r="F174" i="19"/>
  <c r="E174" i="19"/>
  <c r="E175" i="19" s="1"/>
  <c r="D173" i="19"/>
  <c r="D172" i="19"/>
  <c r="D171" i="19"/>
  <c r="D174" i="19" s="1"/>
  <c r="P167" i="19"/>
  <c r="O167" i="19"/>
  <c r="N167" i="19"/>
  <c r="N168" i="19" s="1"/>
  <c r="M167" i="19"/>
  <c r="L167" i="19"/>
  <c r="K167" i="19"/>
  <c r="K168" i="19" s="1"/>
  <c r="J167" i="19"/>
  <c r="H168" i="19" s="1"/>
  <c r="I167" i="19"/>
  <c r="H167" i="19"/>
  <c r="G167" i="19"/>
  <c r="F167" i="19"/>
  <c r="E167" i="19"/>
  <c r="E168" i="19" s="1"/>
  <c r="D166" i="19"/>
  <c r="D165" i="19"/>
  <c r="D164" i="19"/>
  <c r="D163" i="19"/>
  <c r="D162" i="19"/>
  <c r="D161" i="19"/>
  <c r="D160" i="19"/>
  <c r="D159" i="19"/>
  <c r="D158" i="19"/>
  <c r="D157" i="19"/>
  <c r="D156" i="19"/>
  <c r="D155" i="19"/>
  <c r="D154" i="19"/>
  <c r="D167" i="19" s="1"/>
  <c r="P150" i="19"/>
  <c r="N151" i="19" s="1"/>
  <c r="O150" i="19"/>
  <c r="N150" i="19"/>
  <c r="M150" i="19"/>
  <c r="L150" i="19"/>
  <c r="K150" i="19"/>
  <c r="K151" i="19" s="1"/>
  <c r="J150" i="19"/>
  <c r="I150" i="19"/>
  <c r="H150" i="19"/>
  <c r="H151" i="19" s="1"/>
  <c r="G150" i="19"/>
  <c r="F150" i="19"/>
  <c r="E150" i="19"/>
  <c r="E151" i="19" s="1"/>
  <c r="D149" i="19"/>
  <c r="D148" i="19"/>
  <c r="D147" i="19"/>
  <c r="D146" i="19"/>
  <c r="D150" i="19" s="1"/>
  <c r="D145" i="19"/>
  <c r="Q142" i="19"/>
  <c r="P141" i="19"/>
  <c r="O141" i="19"/>
  <c r="N141" i="19"/>
  <c r="N142" i="19" s="1"/>
  <c r="M141" i="19"/>
  <c r="L141" i="19"/>
  <c r="K141" i="19"/>
  <c r="K142" i="19" s="1"/>
  <c r="J141" i="19"/>
  <c r="H142" i="19" s="1"/>
  <c r="I141" i="19"/>
  <c r="H141" i="19"/>
  <c r="G141" i="19"/>
  <c r="F141" i="19"/>
  <c r="E141" i="19"/>
  <c r="E142" i="19" s="1"/>
  <c r="D140" i="19"/>
  <c r="D139" i="19"/>
  <c r="D138" i="19"/>
  <c r="D137" i="19"/>
  <c r="D136" i="19"/>
  <c r="D135" i="19"/>
  <c r="D134" i="19"/>
  <c r="D133" i="19"/>
  <c r="D132" i="19"/>
  <c r="D131" i="19"/>
  <c r="D130" i="19"/>
  <c r="D141" i="19" s="1"/>
  <c r="P126" i="19"/>
  <c r="O126" i="19"/>
  <c r="N126" i="19"/>
  <c r="N127" i="19" s="1"/>
  <c r="M126" i="19"/>
  <c r="L126" i="19"/>
  <c r="K126" i="19"/>
  <c r="K127" i="19" s="1"/>
  <c r="J126" i="19"/>
  <c r="H127" i="19" s="1"/>
  <c r="I126" i="19"/>
  <c r="H126" i="19"/>
  <c r="G126" i="19"/>
  <c r="F126" i="19"/>
  <c r="E126" i="19"/>
  <c r="E127" i="19" s="1"/>
  <c r="D125" i="19"/>
  <c r="D126" i="19" s="1"/>
  <c r="P121" i="19"/>
  <c r="N122" i="19" s="1"/>
  <c r="O121" i="19"/>
  <c r="N121" i="19"/>
  <c r="M121" i="19"/>
  <c r="L121" i="19"/>
  <c r="K121" i="19"/>
  <c r="K122" i="19" s="1"/>
  <c r="J121" i="19"/>
  <c r="I121" i="19"/>
  <c r="H121" i="19"/>
  <c r="H122" i="19" s="1"/>
  <c r="G121" i="19"/>
  <c r="F121" i="19"/>
  <c r="E121" i="19"/>
  <c r="E122" i="19" s="1"/>
  <c r="D120" i="19"/>
  <c r="D119" i="19"/>
  <c r="D118" i="19"/>
  <c r="D121" i="19" s="1"/>
  <c r="P114" i="19"/>
  <c r="N115" i="19" s="1"/>
  <c r="O114" i="19"/>
  <c r="N114" i="19"/>
  <c r="M114" i="19"/>
  <c r="L114" i="19"/>
  <c r="K114" i="19"/>
  <c r="K115" i="19" s="1"/>
  <c r="J114" i="19"/>
  <c r="I114" i="19"/>
  <c r="H114" i="19"/>
  <c r="H115" i="19" s="1"/>
  <c r="G114" i="19"/>
  <c r="F114" i="19"/>
  <c r="E114" i="19"/>
  <c r="E115" i="19" s="1"/>
  <c r="D114" i="19"/>
  <c r="D113" i="19"/>
  <c r="D112" i="19"/>
  <c r="P108" i="19"/>
  <c r="O108" i="19"/>
  <c r="N108" i="19"/>
  <c r="N109" i="19" s="1"/>
  <c r="M108" i="19"/>
  <c r="L108" i="19"/>
  <c r="K108" i="19"/>
  <c r="K109" i="19" s="1"/>
  <c r="J108" i="19"/>
  <c r="H109" i="19" s="1"/>
  <c r="I108" i="19"/>
  <c r="H108" i="19"/>
  <c r="G108" i="19"/>
  <c r="F108" i="19"/>
  <c r="E108" i="19"/>
  <c r="E109" i="19" s="1"/>
  <c r="D107" i="19"/>
  <c r="D106" i="19"/>
  <c r="D105" i="19"/>
  <c r="D104" i="19"/>
  <c r="D108" i="19" s="1"/>
  <c r="P100" i="19"/>
  <c r="O100" i="19"/>
  <c r="N100" i="19"/>
  <c r="N101" i="19" s="1"/>
  <c r="M100" i="19"/>
  <c r="L100" i="19"/>
  <c r="K100" i="19"/>
  <c r="K101" i="19" s="1"/>
  <c r="J100" i="19"/>
  <c r="H101" i="19" s="1"/>
  <c r="I100" i="19"/>
  <c r="H100" i="19"/>
  <c r="G100" i="19"/>
  <c r="F100" i="19"/>
  <c r="E100" i="19"/>
  <c r="E101" i="19" s="1"/>
  <c r="D99" i="19"/>
  <c r="D98" i="19"/>
  <c r="D97" i="19"/>
  <c r="D96" i="19"/>
  <c r="D95" i="19"/>
  <c r="D94" i="19"/>
  <c r="D93" i="19"/>
  <c r="D92" i="19"/>
  <c r="D91" i="19"/>
  <c r="D90" i="19"/>
  <c r="D100" i="19" s="1"/>
  <c r="N87" i="19"/>
  <c r="P86" i="19"/>
  <c r="O86" i="19"/>
  <c r="N86" i="19"/>
  <c r="M86" i="19"/>
  <c r="L86" i="19"/>
  <c r="K86" i="19"/>
  <c r="K87" i="19" s="1"/>
  <c r="J86" i="19"/>
  <c r="I86" i="19"/>
  <c r="H86" i="19"/>
  <c r="H87" i="19" s="1"/>
  <c r="G86" i="19"/>
  <c r="F86" i="19"/>
  <c r="E86" i="19"/>
  <c r="E87" i="19" s="1"/>
  <c r="D85" i="19"/>
  <c r="D84" i="19"/>
  <c r="D83" i="19"/>
  <c r="D82" i="19"/>
  <c r="D81" i="19"/>
  <c r="D80" i="19"/>
  <c r="D79" i="19"/>
  <c r="D78" i="19"/>
  <c r="D77" i="19"/>
  <c r="D76" i="19"/>
  <c r="D75" i="19"/>
  <c r="D74" i="19"/>
  <c r="D86" i="19" s="1"/>
  <c r="D73" i="19"/>
  <c r="D72" i="19"/>
  <c r="D71" i="19"/>
  <c r="P67" i="19"/>
  <c r="O67" i="19"/>
  <c r="N67" i="19"/>
  <c r="N68" i="19" s="1"/>
  <c r="M67" i="19"/>
  <c r="L67" i="19"/>
  <c r="K67" i="19"/>
  <c r="K68" i="19" s="1"/>
  <c r="J67" i="19"/>
  <c r="H68" i="19" s="1"/>
  <c r="I67" i="19"/>
  <c r="H67" i="19"/>
  <c r="G67" i="19"/>
  <c r="F67" i="19"/>
  <c r="E67" i="19"/>
  <c r="E68" i="19" s="1"/>
  <c r="D66" i="19"/>
  <c r="D65" i="19"/>
  <c r="D64" i="19"/>
  <c r="D63" i="19"/>
  <c r="D62" i="19"/>
  <c r="D61" i="19"/>
  <c r="D60" i="19"/>
  <c r="D67" i="19" s="1"/>
  <c r="P56" i="19"/>
  <c r="O56" i="19"/>
  <c r="N56" i="19"/>
  <c r="N57" i="19" s="1"/>
  <c r="M56" i="19"/>
  <c r="L56" i="19"/>
  <c r="K56" i="19"/>
  <c r="K57" i="19" s="1"/>
  <c r="J56" i="19"/>
  <c r="H57" i="19" s="1"/>
  <c r="I56" i="19"/>
  <c r="H56" i="19"/>
  <c r="G56" i="19"/>
  <c r="F56" i="19"/>
  <c r="E56" i="19"/>
  <c r="E57" i="19" s="1"/>
  <c r="D55" i="19"/>
  <c r="D54" i="19"/>
  <c r="D53" i="19"/>
  <c r="D52" i="19"/>
  <c r="D56" i="19" s="1"/>
  <c r="P48" i="19"/>
  <c r="O48" i="19"/>
  <c r="N48" i="19"/>
  <c r="N49" i="19" s="1"/>
  <c r="M48" i="19"/>
  <c r="L48" i="19"/>
  <c r="K48" i="19"/>
  <c r="K49" i="19" s="1"/>
  <c r="J48" i="19"/>
  <c r="H49" i="19" s="1"/>
  <c r="I48" i="19"/>
  <c r="H48" i="19"/>
  <c r="G48" i="19"/>
  <c r="F48" i="19"/>
  <c r="E48" i="19"/>
  <c r="E49" i="19" s="1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48" i="19" s="1"/>
  <c r="P26" i="19"/>
  <c r="O26" i="19"/>
  <c r="N26" i="19"/>
  <c r="N27" i="19" s="1"/>
  <c r="M26" i="19"/>
  <c r="L26" i="19"/>
  <c r="K26" i="19"/>
  <c r="K27" i="19" s="1"/>
  <c r="J26" i="19"/>
  <c r="H27" i="19" s="1"/>
  <c r="I26" i="19"/>
  <c r="H26" i="19"/>
  <c r="G26" i="19"/>
  <c r="F26" i="19"/>
  <c r="E26" i="19"/>
  <c r="E27" i="19" s="1"/>
  <c r="D25" i="19"/>
  <c r="D24" i="19"/>
  <c r="D23" i="19"/>
  <c r="D22" i="19"/>
  <c r="D26" i="19" s="1"/>
  <c r="P18" i="19"/>
  <c r="O18" i="19"/>
  <c r="N18" i="19"/>
  <c r="N19" i="19" s="1"/>
  <c r="M18" i="19"/>
  <c r="L18" i="19"/>
  <c r="K18" i="19"/>
  <c r="K19" i="19" s="1"/>
  <c r="J18" i="19"/>
  <c r="H19" i="19" s="1"/>
  <c r="I18" i="19"/>
  <c r="H18" i="19"/>
  <c r="G18" i="19"/>
  <c r="F18" i="19"/>
  <c r="E18" i="19"/>
  <c r="E19" i="19" s="1"/>
  <c r="D17" i="19"/>
  <c r="D16" i="19"/>
  <c r="D15" i="19"/>
  <c r="D14" i="19"/>
  <c r="D13" i="19"/>
  <c r="D18" i="19" s="1"/>
  <c r="P9" i="19"/>
  <c r="N10" i="19" s="1"/>
  <c r="O9" i="19"/>
  <c r="N9" i="19"/>
  <c r="M9" i="19"/>
  <c r="L9" i="19"/>
  <c r="K9" i="19"/>
  <c r="K10" i="19" s="1"/>
  <c r="J9" i="19"/>
  <c r="I9" i="19"/>
  <c r="H9" i="19"/>
  <c r="H10" i="19" s="1"/>
  <c r="G9" i="19"/>
  <c r="F9" i="19"/>
  <c r="E9" i="19"/>
  <c r="E10" i="19" s="1"/>
  <c r="D8" i="19"/>
  <c r="D6" i="19"/>
  <c r="D5" i="19"/>
  <c r="D4" i="19"/>
  <c r="D9" i="19" s="1"/>
  <c r="D3" i="19"/>
  <c r="K183" i="19" l="1"/>
  <c r="L183" i="19" s="1"/>
  <c r="F183" i="19"/>
  <c r="N183" i="19"/>
  <c r="O183" i="19" s="1"/>
  <c r="H143" i="19"/>
  <c r="L143" i="19"/>
  <c r="M143" i="19" s="1"/>
  <c r="F193" i="19"/>
  <c r="N88" i="19"/>
  <c r="H88" i="19"/>
  <c r="I88" i="19" s="1"/>
  <c r="K88" i="19"/>
  <c r="L88" i="19" s="1"/>
  <c r="G88" i="19"/>
  <c r="H169" i="19"/>
  <c r="I169" i="19" s="1"/>
  <c r="F169" i="19"/>
  <c r="K169" i="19"/>
  <c r="L169" i="19" s="1"/>
  <c r="K201" i="19"/>
  <c r="N201" i="19"/>
  <c r="O201" i="19" s="1"/>
  <c r="F69" i="19"/>
  <c r="H69" i="19"/>
  <c r="I69" i="19" s="1"/>
  <c r="K69" i="19"/>
  <c r="L69" i="19" s="1"/>
  <c r="N69" i="19"/>
  <c r="F110" i="19"/>
  <c r="L110" i="19"/>
  <c r="M110" i="19" s="1"/>
  <c r="I110" i="19"/>
  <c r="J110" i="19" s="1"/>
  <c r="O110" i="19"/>
  <c r="O213" i="19"/>
  <c r="I213" i="19"/>
  <c r="J213" i="19" s="1"/>
  <c r="F213" i="19"/>
  <c r="L213" i="19"/>
  <c r="M213" i="19" s="1"/>
  <c r="Q123" i="21" l="1"/>
  <c r="O123" i="21"/>
  <c r="M123" i="21"/>
  <c r="Q151" i="21"/>
  <c r="O151" i="21"/>
  <c r="M151" i="21"/>
  <c r="S143" i="21"/>
  <c r="Q143" i="21"/>
  <c r="O143" i="21"/>
  <c r="M143" i="21"/>
  <c r="Q142" i="21"/>
  <c r="O142" i="21"/>
  <c r="M142" i="21"/>
  <c r="Q163" i="21" l="1"/>
  <c r="O163" i="21"/>
  <c r="M163" i="21"/>
  <c r="Q149" i="21"/>
  <c r="O149" i="21"/>
  <c r="Q147" i="21"/>
  <c r="O147" i="21"/>
  <c r="S252" i="21" l="1"/>
  <c r="Q252" i="21"/>
  <c r="O252" i="21"/>
  <c r="M252" i="21"/>
  <c r="S251" i="21"/>
  <c r="O251" i="21"/>
  <c r="M251" i="21"/>
  <c r="Q249" i="21"/>
  <c r="O249" i="21"/>
  <c r="M249" i="21"/>
  <c r="S212" i="21"/>
  <c r="Q212" i="21"/>
  <c r="O212" i="21"/>
  <c r="M212" i="21"/>
  <c r="S211" i="21"/>
  <c r="Q211" i="21"/>
  <c r="O211" i="21"/>
  <c r="S195" i="21"/>
  <c r="Q195" i="21"/>
  <c r="O195" i="21"/>
  <c r="M195" i="21"/>
  <c r="S188" i="21"/>
  <c r="Q188" i="21"/>
  <c r="O188" i="21"/>
  <c r="S175" i="21"/>
  <c r="Q175" i="21"/>
  <c r="O175" i="21"/>
  <c r="S174" i="21"/>
  <c r="Q174" i="21"/>
  <c r="O174" i="21"/>
  <c r="M174" i="21"/>
  <c r="M137" i="21" l="1"/>
  <c r="S100" i="21" l="1"/>
  <c r="Q100" i="21"/>
  <c r="O100" i="21"/>
  <c r="M100" i="21"/>
  <c r="S99" i="21"/>
  <c r="Q99" i="21"/>
  <c r="O99" i="21"/>
  <c r="M99" i="21"/>
  <c r="S98" i="21"/>
  <c r="Q98" i="21"/>
  <c r="O98" i="21"/>
  <c r="M98" i="21"/>
  <c r="S97" i="21"/>
  <c r="Q97" i="21"/>
  <c r="O97" i="21"/>
  <c r="M97" i="21"/>
  <c r="Q96" i="21"/>
  <c r="O96" i="21"/>
  <c r="M96" i="21"/>
  <c r="Q91" i="21"/>
  <c r="O91" i="21"/>
  <c r="M91" i="21"/>
  <c r="S87" i="21"/>
  <c r="Q87" i="21"/>
  <c r="O87" i="21"/>
  <c r="M87" i="21"/>
  <c r="S69" i="21"/>
  <c r="Q69" i="21"/>
  <c r="O69" i="21"/>
  <c r="M69" i="21"/>
  <c r="O66" i="21"/>
  <c r="M62" i="21"/>
  <c r="S39" i="21" l="1"/>
  <c r="Q39" i="21"/>
  <c r="O39" i="21"/>
  <c r="M39" i="21"/>
  <c r="S23" i="21" l="1"/>
  <c r="Q23" i="21"/>
  <c r="O23" i="21"/>
  <c r="M23" i="21"/>
  <c r="H45" i="11" l="1"/>
  <c r="G45" i="11"/>
  <c r="F45" i="11"/>
  <c r="E45" i="11"/>
  <c r="D45" i="11"/>
  <c r="C45" i="11"/>
  <c r="B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H29" i="11"/>
  <c r="G29" i="11"/>
  <c r="F29" i="11"/>
  <c r="E29" i="11"/>
  <c r="D29" i="11"/>
  <c r="C29" i="11"/>
  <c r="B29" i="11"/>
  <c r="I28" i="11"/>
  <c r="I27" i="11"/>
  <c r="I26" i="11"/>
  <c r="I25" i="11"/>
  <c r="I24" i="11"/>
  <c r="H19" i="11"/>
  <c r="G19" i="11"/>
  <c r="F19" i="11"/>
  <c r="E19" i="11"/>
  <c r="D19" i="11"/>
  <c r="C19" i="11"/>
  <c r="B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</calcChain>
</file>

<file path=xl/comments1.xml><?xml version="1.0" encoding="utf-8"?>
<comments xmlns="http://schemas.openxmlformats.org/spreadsheetml/2006/main">
  <authors>
    <author>Adriana Varela Montenegro</author>
    <author>Maritza Ferrer Garay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>0,20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Marginal de la selva</t>
        </r>
      </text>
    </comment>
    <comment ref="C37" authorId="0" shapeId="0">
      <text>
        <r>
          <rPr>
            <b/>
            <sz val="9"/>
            <color indexed="81"/>
            <rFont val="Tahoma"/>
            <family val="2"/>
          </rPr>
          <t>Marginal de la selva</t>
        </r>
      </text>
    </comment>
    <comment ref="C38" authorId="0" shapeId="0">
      <text>
        <r>
          <rPr>
            <b/>
            <sz val="9"/>
            <color indexed="81"/>
            <rFont val="Tahoma"/>
            <family val="2"/>
          </rPr>
          <t>Transversal del libertador</t>
        </r>
      </text>
    </comment>
    <comment ref="C45" authorId="0" shapeId="0">
      <text>
        <r>
          <rPr>
            <b/>
            <sz val="9"/>
            <color indexed="81"/>
            <rFont val="Tahoma"/>
            <family val="2"/>
          </rPr>
          <t>Contrato Plan Red Nacional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6" authorId="0" shapeId="0">
      <text>
        <r>
          <rPr>
            <b/>
            <sz val="9"/>
            <color indexed="81"/>
            <rFont val="Tahoma"/>
            <family val="2"/>
          </rPr>
          <t>Troncal centra norte</t>
        </r>
      </text>
    </comment>
    <comment ref="B60" authorId="1" shapeId="0">
      <text>
        <r>
          <rPr>
            <b/>
            <sz val="9"/>
            <color indexed="81"/>
            <rFont val="Tahoma"/>
            <family val="2"/>
          </rPr>
          <t>Maritza Ferrer Garay:</t>
        </r>
        <r>
          <rPr>
            <sz val="9"/>
            <color indexed="81"/>
            <rFont val="Tahoma"/>
            <family val="2"/>
          </rPr>
          <t xml:space="preserve">
Es Red Secundaria</t>
        </r>
      </text>
    </comment>
    <comment ref="B61" authorId="1" shapeId="0">
      <text>
        <r>
          <rPr>
            <b/>
            <sz val="9"/>
            <color indexed="81"/>
            <rFont val="Tahoma"/>
            <family val="2"/>
          </rPr>
          <t>Maritza Ferrer Garay:</t>
        </r>
        <r>
          <rPr>
            <sz val="9"/>
            <color indexed="81"/>
            <rFont val="Tahoma"/>
            <family val="2"/>
          </rPr>
          <t xml:space="preserve">
Es Red Secundaria</t>
        </r>
      </text>
    </comment>
    <comment ref="B62" authorId="1" shapeId="0">
      <text>
        <r>
          <rPr>
            <b/>
            <sz val="9"/>
            <color indexed="81"/>
            <rFont val="Tahoma"/>
            <family val="2"/>
          </rPr>
          <t>Maritza Ferrer Garay:</t>
        </r>
        <r>
          <rPr>
            <sz val="9"/>
            <color indexed="81"/>
            <rFont val="Tahoma"/>
            <family val="2"/>
          </rPr>
          <t xml:space="preserve">
Es Red Secundaria</t>
        </r>
      </text>
    </comment>
    <comment ref="D139" authorId="0" shapeId="0">
      <text>
        <r>
          <rPr>
            <sz val="9"/>
            <color indexed="81"/>
            <rFont val="Tahoma"/>
            <family val="2"/>
          </rPr>
          <t xml:space="preserve">Estaban programados 10
</t>
        </r>
      </text>
    </comment>
    <comment ref="C156" authorId="0" shapeId="0">
      <text>
        <r>
          <rPr>
            <b/>
            <sz val="9"/>
            <color indexed="81"/>
            <rFont val="Tahoma"/>
            <family val="2"/>
          </rPr>
          <t xml:space="preserve">tenia 1,80
</t>
        </r>
      </text>
    </comment>
  </commentList>
</comments>
</file>

<file path=xl/sharedStrings.xml><?xml version="1.0" encoding="utf-8"?>
<sst xmlns="http://schemas.openxmlformats.org/spreadsheetml/2006/main" count="3427" uniqueCount="1055">
  <si>
    <t>META</t>
  </si>
  <si>
    <t>CÓDIGO</t>
  </si>
  <si>
    <t>VERSIÓN</t>
  </si>
  <si>
    <t xml:space="preserve"> FORMULACIÓN PLAN DE ACCIÓN ANUAL </t>
  </si>
  <si>
    <t xml:space="preserve">PÁGINA </t>
  </si>
  <si>
    <t>DE</t>
  </si>
  <si>
    <t>NOMBRE DEL PLAN:</t>
  </si>
  <si>
    <t>PLAN DE ACCIÓN ANUAL</t>
  </si>
  <si>
    <t xml:space="preserve">DESCRIPCIÓN </t>
  </si>
  <si>
    <t>RESPONSABLE:</t>
  </si>
  <si>
    <t>VIGENCIA:</t>
  </si>
  <si>
    <t>FECHA DE CUMPLIMIENTO</t>
  </si>
  <si>
    <t>RESPONSABLES</t>
  </si>
  <si>
    <t>OBSERVACIONES</t>
  </si>
  <si>
    <t>Primer trimestre</t>
  </si>
  <si>
    <t>Segundo Trimestre</t>
  </si>
  <si>
    <t>Tercer trimestre</t>
  </si>
  <si>
    <t>Cuarto trimestre</t>
  </si>
  <si>
    <t>Cantidad</t>
  </si>
  <si>
    <t>%</t>
  </si>
  <si>
    <t>INSTITUTO NACIONAL DE VIAS</t>
  </si>
  <si>
    <t>POLÍTICA</t>
  </si>
  <si>
    <t>PROCESO</t>
  </si>
  <si>
    <t>DIMENSIÓN</t>
  </si>
  <si>
    <t>POLÍTICAS</t>
  </si>
  <si>
    <t>Talento Humano</t>
  </si>
  <si>
    <t>Direccionamiento Estratégico y Planeación</t>
  </si>
  <si>
    <t>Gestión con Valores para Resultados</t>
  </si>
  <si>
    <t>Evaluación de Resultados</t>
  </si>
  <si>
    <t>Información y Comunicación</t>
  </si>
  <si>
    <t>Gestión del Conocimiento y la Innovación</t>
  </si>
  <si>
    <t>Control Interno</t>
  </si>
  <si>
    <t>X</t>
  </si>
  <si>
    <t>Objetivos del Modelo Integrado de Planeación y Gestión – MIPG</t>
  </si>
  <si>
    <t>Fortalecer el liderazgo y el talento humano bajo los principios de integridad y legalidad, como motores de la generación de resultados de las entidades públicas</t>
  </si>
  <si>
    <t>Agilizar, simplificar y flexibilizar la operación de las entidades para la generación de bienes y servicios que resuelvan efectivamente las necesidades de los ciudadanos</t>
  </si>
  <si>
    <t>Desarrollar una cultura organizacional fundamentada en la información, el control y la evaluación, para la toma de decisiones y la mejora continua</t>
  </si>
  <si>
    <t>Facilitar y promover la efectiva participación ciudadana en la planeación, gestión y evaluación de las entidades públicas</t>
  </si>
  <si>
    <t>Promover la coordinación entre entidades públicas para mejorar su gestión y desempeño</t>
  </si>
  <si>
    <t>PROCESOS</t>
  </si>
  <si>
    <t>GESTIÓN DE TECNOLOGIAS DE INFORMACION Y COMUNICACIÓN</t>
  </si>
  <si>
    <t>PLANEACION INSTITUCIONAL Y GESTION PRESUPUESTAL</t>
  </si>
  <si>
    <t>GESTIÓN DE INNOVACIÓN Y REGLAMENTACIÓN TÉCNICA DE LA INFRAESTRUCTURA</t>
  </si>
  <si>
    <t>GESTIÓN DE LA INFRAESTRUCTURA VIAL</t>
  </si>
  <si>
    <t>ADMINISTRACIÓN DE BIENES Y SERVICIOS</t>
  </si>
  <si>
    <t>GESTIÓN CONTRACTUAL</t>
  </si>
  <si>
    <t>GESTIÓN DEL TALENTO HUMANO</t>
  </si>
  <si>
    <t>CONTROL FINANCIERO Y CONTABLE</t>
  </si>
  <si>
    <t>GESTION LEGAL Y DEFENSA JUDICIAL</t>
  </si>
  <si>
    <t>EVALUACION Y SEGUIMIENTO</t>
  </si>
  <si>
    <t>Planeación Institucional</t>
  </si>
  <si>
    <t>Gestión presupuestal y eficiencia del gasto público</t>
  </si>
  <si>
    <t>Talento humano</t>
  </si>
  <si>
    <t>Integridad</t>
  </si>
  <si>
    <t>Transparencia, acceso a la información pública y lucha contra la corrupción</t>
  </si>
  <si>
    <t>Fortalecimiento organizacional y simplificación de procesos</t>
  </si>
  <si>
    <t>Servicio al ciudadano</t>
  </si>
  <si>
    <t>Participación ciudadana en la gestión pública</t>
  </si>
  <si>
    <t>Racionalización de trámites</t>
  </si>
  <si>
    <t>Gestión documental</t>
  </si>
  <si>
    <t>Gobierno Digital, antes Gobierno en Línea</t>
  </si>
  <si>
    <t>Seguridad Digital</t>
  </si>
  <si>
    <t>Defensa jurídica</t>
  </si>
  <si>
    <t>Gestión del conocimiento y la innovación</t>
  </si>
  <si>
    <t>Control interno</t>
  </si>
  <si>
    <t>Seguimiento y evaluación del desempeño institucional</t>
  </si>
  <si>
    <t>GESTIÓN DEL RIESGO EN LA INFRAESTRUCTURA DE TRANSPORTE A CARGO DEL INVIAS</t>
  </si>
  <si>
    <t>GESTIÓN SOCIAL, AMBIENTAL Y PREDIAL EN PROYECTOS DE INFRAESTRUCTURA DE TRANSPORTE A CARGO DEL INVIAS</t>
  </si>
  <si>
    <t>kilómetros de segundas calzadas construidos</t>
  </si>
  <si>
    <t>Kilómetros de red vial nacional primaria rehabilitados</t>
  </si>
  <si>
    <t>Kilómetros de red vial nacional primaria intervenidos con mantenimiento periódico</t>
  </si>
  <si>
    <t xml:space="preserve">kilómetros de red vial nacional primaria con pavimento nuevo </t>
  </si>
  <si>
    <t>Obras de mantenimiento y profundización de canales de acceso a los puertos realizadas</t>
  </si>
  <si>
    <t xml:space="preserve">kilómetros de red vial secundaria con pavimento nuevo </t>
  </si>
  <si>
    <t>Obras fluviales construidas</t>
  </si>
  <si>
    <t>Kilómetros de red vial secundaria rehabilitados</t>
  </si>
  <si>
    <t>Túneles de red vial nacional primaria terminados</t>
  </si>
  <si>
    <t>Pasos a nivel de infraestructura férrea operados, mantenidos y señalizados</t>
  </si>
  <si>
    <t>Kilómetros de red vial nacional primaria intervenidos con mantenimiento rutinario</t>
  </si>
  <si>
    <t>Puentes en la red vial primaria construidos *(incluye viaductos)</t>
  </si>
  <si>
    <t>Puentes en la red vial primaria rehabilitados</t>
  </si>
  <si>
    <t>Sitios críticos en la red vial nacional primaria atendidos</t>
  </si>
  <si>
    <t>Sitios críticos en la red vial secundaria atendidos</t>
  </si>
  <si>
    <t>Sitios críticos en la red vial terciaria atendidos</t>
  </si>
  <si>
    <t>Requerimientos ambientales cumplidos</t>
  </si>
  <si>
    <t>Implementar acciones en los proyectos ambientales en cumplimiento de las medidas de mitigación, conservación, prevención y restauración establecidas dentro de los proyectos</t>
  </si>
  <si>
    <t>Acciones implementadas</t>
  </si>
  <si>
    <t>Dar cumplimiento a las acciones de mitigación, compensación, conservación ambiental establecidas dentro de los proyectos</t>
  </si>
  <si>
    <t>Obras de mitigación ambiental realizadas</t>
  </si>
  <si>
    <t>Efectuar seguimiento a los Programas sociales de los proyectos</t>
  </si>
  <si>
    <t>Seguimiento al componente social de los Planes de manejo y PAGAS</t>
  </si>
  <si>
    <t xml:space="preserve">Gestionar las licencias ambientales requeridas para el desarrollo de los proyectos </t>
  </si>
  <si>
    <t>Licencias ambientales obtenidas</t>
  </si>
  <si>
    <t xml:space="preserve">Subdirección Medio Ambiente y Gestión Social </t>
  </si>
  <si>
    <t>Gestionar la adquisición de los predios requeridos para el desarrollo de los proyectos del INVIAS</t>
  </si>
  <si>
    <t>Predios adquiridos en la red vial nacional</t>
  </si>
  <si>
    <t>Estudios y/o diseños de la red vial elaborados</t>
  </si>
  <si>
    <t xml:space="preserve">Actualizar los lineamientos ambientales, sociales y prediales contenidos en manuales, guías, pliegos, apéndices e instrumentos. </t>
  </si>
  <si>
    <t>Manuales, guías, pliegos, apéndices e instrumentos actualizados y/o revisados</t>
  </si>
  <si>
    <t>Subdirección de Prevención y Atención de Emergencias</t>
  </si>
  <si>
    <t>PIC formulado e implementado</t>
  </si>
  <si>
    <t>PIC divulgado y socializado</t>
  </si>
  <si>
    <t>Subdirección Administrativa</t>
  </si>
  <si>
    <t>Secretaría General 
Subdirección Administrativa</t>
  </si>
  <si>
    <t>Realizar un programa para disposición final de los residuos tecnológicos</t>
  </si>
  <si>
    <t>Programa para disposición final de los residuos tecnológicos realizado</t>
  </si>
  <si>
    <t>Evaluar oportunamente los planes (acción y operativo) de la Dependencia.</t>
  </si>
  <si>
    <t>Planes (acción y operativo) evaluados oportunamente.</t>
  </si>
  <si>
    <t>Acciones preventivas, correctivas y/o de mejora formuladas y registradas en Kawak
Acciones preventivas, correctivas y/o de mejora formuladas y registradas implementadas.</t>
  </si>
  <si>
    <t>Proyectos con requerimientos de inversión evaluados</t>
  </si>
  <si>
    <t>Necesidades de inversión analizadas</t>
  </si>
  <si>
    <t>Modificaciones al presupuesto tramitadas</t>
  </si>
  <si>
    <t>Formular el Plan Anual de Inversiones para la siguiente vigencia.</t>
  </si>
  <si>
    <t>Plan Anual de inversiones formulado</t>
  </si>
  <si>
    <t xml:space="preserve">Realizar seguimiento a los proyectos con recursos de inversión </t>
  </si>
  <si>
    <t>Proyectos de inversión con seguimiento (físico y financiero)
# de proyectos con seguimiento / # de proyectos con recursos de inversión</t>
  </si>
  <si>
    <t>Recursos de inversión comprometidos</t>
  </si>
  <si>
    <t xml:space="preserve">Recursos de inversión obligados </t>
  </si>
  <si>
    <t>Recursos obligados de la reserva presupuestal 2016</t>
  </si>
  <si>
    <t>Plan Anual de Adquisiciones consolidado y publicado</t>
  </si>
  <si>
    <t>Oficina Asesora de Planeación</t>
  </si>
  <si>
    <t>Oficina Asesora de Planeación
Dirección Operativa
Dirección Técnica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Túnel de la Línea
Subdirección de Prevención y Atención de Emergencias</t>
  </si>
  <si>
    <t>Dirección de Contratación</t>
  </si>
  <si>
    <t>Subdirección Financiera</t>
  </si>
  <si>
    <t>Implementar el Sistema de Gestión Documental Electrónico</t>
  </si>
  <si>
    <t>Procesos de selección adelantados</t>
  </si>
  <si>
    <t>Seguimiento realizados</t>
  </si>
  <si>
    <t>Directrices impartidas</t>
  </si>
  <si>
    <t>Procesos judiciales asistidos</t>
  </si>
  <si>
    <t xml:space="preserve">Oficina Asesora Jurídica </t>
  </si>
  <si>
    <t>Tramitar y adelantar procesos administrativos sancionatorios</t>
  </si>
  <si>
    <t>Procesos administrativos sancionatorios adelantados</t>
  </si>
  <si>
    <t>Cobros persuasivos y procesos coactivos adelantados</t>
  </si>
  <si>
    <t>Procesos de jurisdicción coactiva tramitados</t>
  </si>
  <si>
    <t>Realizar mínimo dos (2) comités de conciliación al mes.</t>
  </si>
  <si>
    <t>Comités de conciliación realizados</t>
  </si>
  <si>
    <t>Iniciativas adicionales</t>
  </si>
  <si>
    <t>Elaborar diagnóstico de capacidades y del entorno</t>
  </si>
  <si>
    <t>Diagnóstico elaborado</t>
  </si>
  <si>
    <t>Actualizar los lineamientos para la administración de riesgos</t>
  </si>
  <si>
    <t>Oficina Asesora Jurídica 
Comité de conciliación</t>
  </si>
  <si>
    <t>Formular y aprobar la Política de Prevención del Daño Antijurídico 2018</t>
  </si>
  <si>
    <t>Circular externa 6 del 6 de julio de2016. Febrero debe enviarse a la agencia enviar el número de nuevas demandas radicadas en contra con las causas primarias</t>
  </si>
  <si>
    <t xml:space="preserve">Circular externa 6 del 6 de julio de2016. </t>
  </si>
  <si>
    <t>Circular externa 6 del 6 de julio de2016 . Enviarlo entre nov - dic</t>
  </si>
  <si>
    <t>Documentos técnicos terminados</t>
  </si>
  <si>
    <t>Foros temáticos internos implementados (inviforos)</t>
  </si>
  <si>
    <t>Riesgos de gestión relevantes revisados</t>
  </si>
  <si>
    <t>Auditar la pertinencia y operatividad de los controles de los procesos y/o Dependencias documentados por la entidad en el marco de la normatividad que le sea aplicable</t>
  </si>
  <si>
    <t>Procesos Auditados</t>
  </si>
  <si>
    <t>Oficina de Control Interno</t>
  </si>
  <si>
    <t>Presentar Informes de Ley</t>
  </si>
  <si>
    <t>Informes presentados</t>
  </si>
  <si>
    <t>Realizar los seguimientos legalmente establecidos</t>
  </si>
  <si>
    <t>Seguimientos efectuados</t>
  </si>
  <si>
    <t>Evaluar la administración del riesgo y la efectividad de los controles en los diferentes procesos de la entidad</t>
  </si>
  <si>
    <t>Administración de riesgos evaluada</t>
  </si>
  <si>
    <t>Asesoría Plan de mejoramiento CGR</t>
  </si>
  <si>
    <t xml:space="preserve">Seguimiento al cumplimiento de las acciones adoptadas en el Plan de mejoramiento de la Contraloría General </t>
  </si>
  <si>
    <t>Seguimiento acciones mejoramiento CGR</t>
  </si>
  <si>
    <t>Respuesta a requerimientos CGR</t>
  </si>
  <si>
    <t>Realizar auditoria al Sistema Integrado de Gestión, en su elemento Salud y Seguridad en el Trabajo, dando cumplimiento al Decreto 1072-2015</t>
  </si>
  <si>
    <t>Motivar e impulsar la cultura organizacional en el nuevo modelo de gestión.</t>
  </si>
  <si>
    <t>Nuevo Modelo de Gestión con cultura organizacional.</t>
  </si>
  <si>
    <t>Capacitaciones en la identificación de producto no conforme dictada</t>
  </si>
  <si>
    <t>Actualizar la matriz de riesgos informáticos en cuanto a seguridad y privacidad de la información</t>
  </si>
  <si>
    <t>Matriz actualizada</t>
  </si>
  <si>
    <t>Divulgar Modelo de Seguridad de la Información</t>
  </si>
  <si>
    <t>Modelo de la Seguridad de la información divulgado</t>
  </si>
  <si>
    <t>Programa de bienestar, estímulos e incentivos formulado y desarrollado.</t>
  </si>
  <si>
    <t>Planes formulados de forma participativa</t>
  </si>
  <si>
    <t>Lineamientos para la administración de riesgos actualizada</t>
  </si>
  <si>
    <t>Capacitar en la identificación de producto no conforme</t>
  </si>
  <si>
    <t>Política de Prevención del Daño Antijurídico 2018 formulada</t>
  </si>
  <si>
    <t>Enviar a la Agencia Nacional de Defensa Jurídica del Estado la Política de Prevención de Daño Antijurídico del año siguiente</t>
  </si>
  <si>
    <t>Política de Prevención de Daño Antijurídico del año siguiente enviada a la ANDJE</t>
  </si>
  <si>
    <t>Subdirección de Estudios e Innovación</t>
  </si>
  <si>
    <t>Subdirección de Estudios e innovación</t>
  </si>
  <si>
    <t>ACCIÓN</t>
  </si>
  <si>
    <t xml:space="preserve">INDICADOR </t>
  </si>
  <si>
    <t>TIPO DE INDICADOR</t>
  </si>
  <si>
    <t>INDICADOR</t>
  </si>
  <si>
    <t>% de nuevos servidores públicos con Inducción</t>
  </si>
  <si>
    <t>Evaluar la pertinencia de implementar el Programa de Teletrabajo</t>
  </si>
  <si>
    <t>Subdirección Administrativa
Secretaría General
Dirección General</t>
  </si>
  <si>
    <t>Reglamentación revisada</t>
  </si>
  <si>
    <t>Realizar seguimiento al código de integridad de acuerdo con la metodología del DAFP</t>
  </si>
  <si>
    <t xml:space="preserve">Cada dependencia de reportar el número de contratos sujetos a liquidación </t>
  </si>
  <si>
    <t>cuantos cobros persuasivos</t>
  </si>
  <si>
    <t xml:space="preserve">Tramitar los procesos de jurisdicción coactiva </t>
  </si>
  <si>
    <t>número de procesos</t>
  </si>
  <si>
    <t xml:space="preserve">Ley 105 de 1993 revisada </t>
  </si>
  <si>
    <t xml:space="preserve">Conceptos jurídicos emitidos </t>
  </si>
  <si>
    <t>trimestral mente informar cuantos se recibieron y se emitieron</t>
  </si>
  <si>
    <t>Reportar y socializar el estado de la red vial</t>
  </si>
  <si>
    <t>Estado de la red vial reportada y socializada</t>
  </si>
  <si>
    <t>Atender los requerimientos de asesoría y conceptos técnicos</t>
  </si>
  <si>
    <t>Revisar y mejorar los procedimientos internos tendientes a automatizar los trámites</t>
  </si>
  <si>
    <t>Fortalecer la gestión predial mediante la reformulación del proyecto de inversión</t>
  </si>
  <si>
    <t>Gestión predial fortalecida</t>
  </si>
  <si>
    <t>Realizar seguimiento y evaluación a los requerimientos ambientales</t>
  </si>
  <si>
    <t>Realizar seguimiento y control a las consultas previas que se requieren para los proyectos</t>
  </si>
  <si>
    <t>Consultas Previas con seguimiento y control</t>
  </si>
  <si>
    <t>Secretaría General
Subdirección Administrativa</t>
  </si>
  <si>
    <t>Secretaría General
Dirección Operativa
Dirección Técnica</t>
  </si>
  <si>
    <t>Dirección Operativa con apoyo de la Dirección Técnica</t>
  </si>
  <si>
    <t>Elaborar documentos técnicos: Manual de Nuevas Tecnologías y Cartilla de Volúmenes de tránsito</t>
  </si>
  <si>
    <t xml:space="preserve">Metodología actualizada </t>
  </si>
  <si>
    <t>Subdirección Administrativa
Secretaría General</t>
  </si>
  <si>
    <t>Dirección Operativa
Dirección Técnica
Unidades Ejecutoras</t>
  </si>
  <si>
    <t>Dirección Operativa
Unidades Ejecutoras</t>
  </si>
  <si>
    <t>Número de procesos adelantados sobre numero de procesos solicitados por la unidades ejecutoras de acuerdo con el PAC vigente</t>
  </si>
  <si>
    <t>Liquidar los contratos en términos de ley</t>
  </si>
  <si>
    <t>cuantos procesos respecto a cuantos solicitudes</t>
  </si>
  <si>
    <t>Análisis de vulnerabilidad realizado</t>
  </si>
  <si>
    <t>Mantener y mejorar el Sistema de Seguridad y Salud en el Trabajo.</t>
  </si>
  <si>
    <t>Fortalecer los convenios interinstitucionales para instaurar la cátedra Invías</t>
  </si>
  <si>
    <t>Cátedra Invías instauradas</t>
  </si>
  <si>
    <t xml:space="preserve">Formular el PIC de acuerdo a la Guía del DAFP </t>
  </si>
  <si>
    <t xml:space="preserve">Implementar el PIC de acuerdo a la Guía del DAFP </t>
  </si>
  <si>
    <t>Divulgar y socializar el PIC en los diferentes canales</t>
  </si>
  <si>
    <t>Recursos registrados en el POAI (Plan Operativo Anual de Inversiones)</t>
  </si>
  <si>
    <t>Tramitar las modificaciones al presupuesto de la vigencia que sean requeridas, previo análisis y revisión.</t>
  </si>
  <si>
    <t>Todas las Dependencias</t>
  </si>
  <si>
    <t>Obligaciones tramitadas y pagadas dentro de los 25 días promedio siguientes a la fecha de recibo en Radicación de Cuentas</t>
  </si>
  <si>
    <t>Obligaciones pagadas dentro de los 25 días promedio</t>
  </si>
  <si>
    <t>Subdirección de Estudios e innovación
Oficina Asesora de Planeación</t>
  </si>
  <si>
    <t xml:space="preserve">Oficina Asesora de Planeación. </t>
  </si>
  <si>
    <t>Caracterización del proceso y documentos derivados revisados</t>
  </si>
  <si>
    <t>Cumplir eficientemente las actividades administrativas a cargo de las dependencias, establecidos en los Planes Operativos.</t>
  </si>
  <si>
    <t>Procedimientos tendientes a automatizar los trámites internos revisados y mejorados</t>
  </si>
  <si>
    <t>Secretaría General</t>
  </si>
  <si>
    <t>Políticas de seguridad con seguimiento</t>
  </si>
  <si>
    <t>Cuentas por pagar constituidas</t>
  </si>
  <si>
    <t>6) Iniciativas adicionales</t>
  </si>
  <si>
    <t xml:space="preserve"> 1) Gestión del Riesgo de Corrupción - MAPA DE RIESGOS DE CORRUPCIÓN</t>
  </si>
  <si>
    <t xml:space="preserve">Consolidado de recomendaciones o propuestas para la actualización de la Política de Administración del Riesgo 2018 </t>
  </si>
  <si>
    <t xml:space="preserve">Oficina Asesora de Planeación- Grupo de Desarrollo Organizacional con apoyo de la Secretaria General – Grupo de Comunicaciones
</t>
  </si>
  <si>
    <t>Estrategia de promoción del proceso participativo diseñada y difusión del Plan Anticorrupción y de Atención al Ciudadano –PAAC-</t>
  </si>
  <si>
    <t>Mapa de Riesgos de Corrupción monitoreado y revisado</t>
  </si>
  <si>
    <t xml:space="preserve">Avances en la ejecución de las actividades de mitigación para los Riesgos de Corrupción 2018 documentados trimestralmente </t>
  </si>
  <si>
    <t xml:space="preserve">Reporte anual sobre PQRD sanciones por conductas disciplinarias asociadas a riesgos de corrupción </t>
  </si>
  <si>
    <t>Mapa de Riesgos de Corrupción verificado por OCI</t>
  </si>
  <si>
    <t xml:space="preserve">Revisar el cumplimiento de los Perfiles mínimos para realizar actividades de evaluación y conformación de equipo mixto (compuesto por funcionarios y contratistas) </t>
  </si>
  <si>
    <t xml:space="preserve">Dirección de Contratación </t>
  </si>
  <si>
    <t>Perfiles mínimos para realizar actividades de evaluación y conformación de equipo mixto (compuesto por funcionarios y contratistas) revisado</t>
  </si>
  <si>
    <t xml:space="preserve">Dirección de Contratación y Subdirección Administrativa </t>
  </si>
  <si>
    <t xml:space="preserve">Realizar auditoría de gestión especializadas en contratación (evaluaciones) </t>
  </si>
  <si>
    <t>Auditoria realizada</t>
  </si>
  <si>
    <t xml:space="preserve">Oficina de Control Interno </t>
  </si>
  <si>
    <t>Adelantar las capacitaciones en SECOP II tanto en Planta Central y Direcciones Territoriales</t>
  </si>
  <si>
    <t>Capacitaciones en SECOP II adelantadas</t>
  </si>
  <si>
    <t>Dirección de Contratación y Oficina Asesora de Planeación</t>
  </si>
  <si>
    <t xml:space="preserve">Actualizar y/o validar bases de datos de Análisis de precios unitarios de referencia de especificaciones generales de construcción de carreteras 2013 </t>
  </si>
  <si>
    <t>Bases de datos actualizadas y/o validadas</t>
  </si>
  <si>
    <t xml:space="preserve">Dirección Técnica </t>
  </si>
  <si>
    <t>Dirección Operativa, Dirección Técnica, Direcciones Territoriales y Unidades Ejecutoras</t>
  </si>
  <si>
    <t>Oficina Asesora Jurídica</t>
  </si>
  <si>
    <t>Procedimientos de gestión documental con seguimiento</t>
  </si>
  <si>
    <t xml:space="preserve">Secretaria General y Subdirección Administrativa </t>
  </si>
  <si>
    <t>Programa de gestión documental actualizado</t>
  </si>
  <si>
    <t>Secretaria General y Subdirección Administrativa</t>
  </si>
  <si>
    <t>Actualizar y aprobar el programa integral de conservación documental</t>
  </si>
  <si>
    <t>Programa integral de conservación documental actualizado y aprobado</t>
  </si>
  <si>
    <t>Fortalecer controles en las consultas de documentos</t>
  </si>
  <si>
    <t>Controles en las consultas de documentos fortalecidos</t>
  </si>
  <si>
    <t>Implementar el sistema de gestión documental electrónico a través del programa Proceso Automatizado de Tecnologías de Información (PATI)</t>
  </si>
  <si>
    <t>Sistema de gestión documental electrónico a través del programa Proceso Automatizado de Tecnologías de Información (PATI) implementado</t>
  </si>
  <si>
    <t>Continuar con el entrenamiento del personal a cargo de la gestión social, ambiental y predial</t>
  </si>
  <si>
    <t>Personal a cargo de la gestión social, ambiental y predial con entrenamiento</t>
  </si>
  <si>
    <t xml:space="preserve">Subdirección de Medio Ambiente y Gestión Social </t>
  </si>
  <si>
    <t>Promover la estructuración participativa de los proyectos entre las diferentes áreas</t>
  </si>
  <si>
    <t>Estructuración participativa de los proyectos entre las diferentes áreas con promoción</t>
  </si>
  <si>
    <t>Dirección Operativa, Dirección Técnica y Subdirección de Medio Ambiente y Gestión Social</t>
  </si>
  <si>
    <t>Controles para el cumplimiento del Anexo Ambiental, Social y Predial en relación con Hojas de Vida implementados</t>
  </si>
  <si>
    <t xml:space="preserve">Dirección Técnica, Subdirección de Medio Ambiente y Gestión Social y Direcciones Territoriales </t>
  </si>
  <si>
    <t>2) Racionalización de Trámites.</t>
  </si>
  <si>
    <t>3)   Rendición de Cuentas</t>
  </si>
  <si>
    <t>4) Mecanismos para mejorar la Atención al Ciudadano</t>
  </si>
  <si>
    <t>5) Mecanismos para la Transparencia y Acceso a la Información</t>
  </si>
  <si>
    <t>Difundir información sobre la oferta institucional de trámites y otros procedimientos en lenguaje claro y de forma permanente a los usuarios de los trámites teniendo en cuenta la caracterización</t>
  </si>
  <si>
    <t>Identificar los trámites con mayor cantidad de quejas, reclamos y denuncias de los ciudadanos y proceder con la estrategia de intervención, cuando aplique</t>
  </si>
  <si>
    <t>Suministrar a la OAP las estadísticas necesarias para diligenciar datos de operación de los trámites y otros procedimientos en el SUIT</t>
  </si>
  <si>
    <t xml:space="preserve">Estadísticas de los trámites y otros procedimientos diligenciadas en el SUIT </t>
  </si>
  <si>
    <t>Secretaría General – Dirección Técnica y Subdirección de Estudios e innovación</t>
  </si>
  <si>
    <t>Poner a consulta de la ciudadanía los actos administrativos que modifican los trámites, siguiendo los lineamientos del Decreto 270 de 2017</t>
  </si>
  <si>
    <t>Expedir los actos administrativos que modifican trámites</t>
  </si>
  <si>
    <t>Garantizar accesibilidad y usabilidad de los trámites en línea</t>
  </si>
  <si>
    <t>Velar por la actualización de la información publicada en los canales de comunicación externa e internos, sobre la gestión de la entidad</t>
  </si>
  <si>
    <t xml:space="preserve">Informe de gestión de la Entidad publicado y divulgado en los canales de comunicación externa e internos </t>
  </si>
  <si>
    <t>Información sobre la gestión de la entidad publicada en los canales de comunicación externa e interna, actualizada</t>
  </si>
  <si>
    <t>Secretaría General- Grupo de Comunicaciones - con apoyo de la Oficina Asesora de Planeación</t>
  </si>
  <si>
    <t>Secretaría General 
Direcciones Territoriales</t>
  </si>
  <si>
    <t xml:space="preserve">Incluir en el Plan Institucional de Capacitación temáticas relacionadas con transparencia y eficiencia administrativa </t>
  </si>
  <si>
    <t xml:space="preserve">Secretaría General - Grupo de Comunicaciones </t>
  </si>
  <si>
    <t>Plan de mejoramiento RENDICIÓN DE CUENTAS elaborado y divulgado</t>
  </si>
  <si>
    <t xml:space="preserve">Oficina Asesora de Planeación con apoyo de la Secretaría General </t>
  </si>
  <si>
    <t>Seguimiento a la ejecución del PAAC 2018 realizado y publicado</t>
  </si>
  <si>
    <t xml:space="preserve">Secretaria General – Grupo de Comunicaciones- con apoyo de Oficina Asesora de Planeación y Oficina de Control Interno
</t>
  </si>
  <si>
    <t xml:space="preserve">Oficina Asesora de Planeación con apoyo de todas las dependencias
</t>
  </si>
  <si>
    <t>Efectuar el control a la Atención de Ciudadanos en los SAUS de acuerdo con los lineamientos impartidos por la Entidad. (Número único de radicado)</t>
  </si>
  <si>
    <t xml:space="preserve">Controles implementados </t>
  </si>
  <si>
    <t>Identificar necesidades para mejorar el sistema de información para el registro ordenado y la gestión de peticiones, quejas, reclamos y denuncias</t>
  </si>
  <si>
    <t>Secretaria General</t>
  </si>
  <si>
    <t>Todas las dependencias</t>
  </si>
  <si>
    <t xml:space="preserve">Secretaria General – Grupo de Atención al Ciudadano y Grupo de Comunicaciones 
</t>
  </si>
  <si>
    <t>Promover el uso de la línea de atención específica para denunciantes de hechos de corrupción</t>
  </si>
  <si>
    <t>Línea de atención específica para denunciantes de hechos de corrupción promovida</t>
  </si>
  <si>
    <t>Programa de sensibilización diseñado e implementado</t>
  </si>
  <si>
    <t>Realizar encuestas a usuarios frente a la atención recibida</t>
  </si>
  <si>
    <t>Diseñar mecanismos para la autorización del ciudadano para la recolección de los datos personales</t>
  </si>
  <si>
    <t>Secretaria General – Grupo de Atención al Ciudadano</t>
  </si>
  <si>
    <t>Actualizar y divulgar la carta de trato digno al usuario, en la que se indique sus derechos y los medios dispuestos para garantizarlos.</t>
  </si>
  <si>
    <t>Listado de preguntas frecuentes actualizado</t>
  </si>
  <si>
    <t>Recopilar, organizar y documentar información de los grupos étnicos en el área de influencia directa de los proyectos</t>
  </si>
  <si>
    <t>Información organizada y documentada</t>
  </si>
  <si>
    <t>Mantener la percepción positiva de la ciudadanía respecto al desarrollo de los proyectos de infraestructura, involucrándola en el seguimiento a la gestión a través de aplicación de encuesta</t>
  </si>
  <si>
    <t>Matriz de Autodiagnóstico de la PGN evaluada</t>
  </si>
  <si>
    <t>Actualización de la Información en el sitio web</t>
  </si>
  <si>
    <t>Informe de seguimiento trimestral</t>
  </si>
  <si>
    <t>Reporte mensual con el comportamiento de la Urna de Cristal</t>
  </si>
  <si>
    <t>Elaborar y publicar boletín de reporte mensual con el comportamiento de la Urna de Cristal</t>
  </si>
  <si>
    <t xml:space="preserve">Actualización de información sobre Trámites y otros procedimientos administrativos en SUIT </t>
  </si>
  <si>
    <t xml:space="preserve">Confirmación de la vigencia del “Registro de Activos de Información” </t>
  </si>
  <si>
    <t>Actualizar en SUIT las mejoras en Trámites y otros procedimientos administrativos</t>
  </si>
  <si>
    <t>Actualizar la hoja de cálculo “Registro de Activos de Información” y adoptarla mediante acto administrativo</t>
  </si>
  <si>
    <t>Actualizar la hoja de cálculo el “Índice de Información Clasificada y Reservada” y adoptarlo mediante acto administrativo</t>
  </si>
  <si>
    <t>Oficina Asesora Jurídica con apoyo de la Secretaria General</t>
  </si>
  <si>
    <t>Actualizar el “Esquema de Publicación” con participación de actores internos y externos y adoptarlo mediante acto administrativo</t>
  </si>
  <si>
    <t xml:space="preserve">Adopción y actualización del “Esquema de Publicación” mediante Procedimiento participativo </t>
  </si>
  <si>
    <t xml:space="preserve">Instrumentos de gestión a disposición de la ciudadanía </t>
  </si>
  <si>
    <t>Elaborar y publicar informe de peticiones, quejas, reclamos, denuncias y solicitudes de acceso a la información en página web</t>
  </si>
  <si>
    <t>Adecuar la página web para permitir la accesibilidad a población en situación de discapacidad</t>
  </si>
  <si>
    <t>Secretaria General- Grupo de Atención al Ciudadano</t>
  </si>
  <si>
    <t>Secretaria General – Grupo de Comunicaciones – -Grupo de Gestión Documental</t>
  </si>
  <si>
    <t>Permitir la accesibilidad a la página web de la población en situación de discapacidad</t>
  </si>
  <si>
    <t>Secretaría General - Grupo de Comunicaciones- con apoyo de Dirección Técnica y Dirección Operativa</t>
  </si>
  <si>
    <t>Buen Gobierno</t>
  </si>
  <si>
    <t>Crecimiento Verde</t>
  </si>
  <si>
    <t>Competitividad Estratégica e Infraestructura</t>
  </si>
  <si>
    <t>Secretaria General- Grupo de Comunicaciones- y
Dirección de Contratación</t>
  </si>
  <si>
    <t>ESTRATEGÍA TRANSVERSAL</t>
  </si>
  <si>
    <t>Inventario de bienes y servicios actualizado</t>
  </si>
  <si>
    <t>Desarrollar y cualificar los servidores públicos bajo el principio del mérito para la provisión de los empleos, el desarrollo de competencias, vocación del servicio, y aplicación de estímulos en pro de una gerencia pública enfocada a la consecución de resultados</t>
  </si>
  <si>
    <t>Adelantar la gestión de recursos públicos de manera eficiente en el marco de la gestión por resultados.</t>
  </si>
  <si>
    <t>Mejorar y mantener el estado de la red vial nacional primaria, mediante la Construcción, Mejoramiento y mantenimiento de la infraestructura de transporte para mejorar la competitividad del país.</t>
  </si>
  <si>
    <t>Establecer la reglamentación técnica y las acciones de modernización e innovación aplicables a la infraestructura de transporte para lograr unas vías sostenibles.</t>
  </si>
  <si>
    <t>Mejorar la infraestructura de transporte a través de convenios y /o contratos de obra pública con el fin de disminuir brechas y posibilitar la conectividad regional</t>
  </si>
  <si>
    <t>Gestionar la integración de los sistemas de información a través de la modernización de la plataforma tecnológica para facilitar el acceso a la información</t>
  </si>
  <si>
    <t>Incrementar la percepción positiva de la ciudadanía respecto al desarrollo de los proyectos de infraestructura</t>
  </si>
  <si>
    <t>Formular oportunamente los planes (táctico y operativo) de la Dependencia.</t>
  </si>
  <si>
    <t>Planes (táctico y operativo) formulados oportunamente.</t>
  </si>
  <si>
    <t>Subdirección de Medio Ambiente y Gestión Social
Subdirección Administrativa</t>
  </si>
  <si>
    <t>Procedimiento elaborado</t>
  </si>
  <si>
    <t xml:space="preserve">Avanzar en la implementación de los lineamientos en gobierno digital para la apertura de datos en un 30% </t>
  </si>
  <si>
    <t>Lineamientos implementados para la apertura de datos</t>
  </si>
  <si>
    <t xml:space="preserve">Implementar los servicios de seguridad en el Sistema de Gestión Documental </t>
  </si>
  <si>
    <t>Servicios de seguridad en el Sistema de Gestión Documental implementados</t>
  </si>
  <si>
    <t>Revisar y actualizar procedimientos de seguridad de la información de TI</t>
  </si>
  <si>
    <t>Procedimientos de seguridad de la información de TI revisados y actualizados</t>
  </si>
  <si>
    <t xml:space="preserve">Metodología para la gestión de proyectos de TI seleccionada </t>
  </si>
  <si>
    <t>Formular el Plan Estratégico de Tecnologías de Información (PETI) alineado al marco de referencia de gobierno digital para el nuevo periodo de gobierno</t>
  </si>
  <si>
    <t>Plan Estratégico de Tecnologías de Información (PETI) formulado</t>
  </si>
  <si>
    <t xml:space="preserve">Realizar seguimiento a las políticas de seguridad definidas por el comité directivo del SIIF Nación </t>
  </si>
  <si>
    <t>Dirección General
Oficina Asesora de Planeación</t>
  </si>
  <si>
    <t>Formular estrategia de calidad de la información</t>
  </si>
  <si>
    <t>Estrategia de calidad de la información formulada</t>
  </si>
  <si>
    <t xml:space="preserve">Seleccionar metodologías para la gestión de proyectos de TI para sugerir su adopción </t>
  </si>
  <si>
    <t>Definir un esquema de Gobierno de los componentes de información</t>
  </si>
  <si>
    <t>Esquema de Gobierno de los componentes de información definido</t>
  </si>
  <si>
    <t>Manual de políticas de seguridad de la información actualizado
Base de datos inscritas en Superintendencia de Industria y Comercio</t>
  </si>
  <si>
    <t>Realizar registro e inventario de los bienes y servicios adquiridos y gestionar la baja o reintegro cuando aplique</t>
  </si>
  <si>
    <t>Plan Estratégico revisado y actualizado</t>
  </si>
  <si>
    <t>Revisar elementos del direccionamiento estratégico</t>
  </si>
  <si>
    <t>Direccionamiento estratégico revisado</t>
  </si>
  <si>
    <t>Consolidar y analizar los resultados de los indicadores de la gestión institucional generando alertas oportunas al equipo directivo para la toma de decisiones</t>
  </si>
  <si>
    <t xml:space="preserve">Realizar visita Técnica para reconocimiento de factores prediales (Mejoras, etc.) </t>
  </si>
  <si>
    <t>Visita Técnica para reconocimiento de factores prediales (Mejoras, etc.) realizada</t>
  </si>
  <si>
    <t>INSTRUMENTO DE PLANEACIÓN INSTITUCIONAL EN EL CUAL SE DETERMINAN ACCIONES Y METAS A DESARROLLAR DURANTE UNA VIGENCIA Y LA DESIGNACIÓN DE LOS RESPONASABLES, PERÍODOS DE CUMPLIMIENTO Y LOS INDICADORES DE SEGUIMIENTO; EN EL MARCO DEL MODELO INTEGRADO DE PLANEACIÓN Y GESTIÓN Y EN CONCORDANCIA CON LOS LINEAMIENTOS DEL PLAN ESTRATÉGICO INSTITUCIONAL, PLAN SECTORIAL Y PLAN NACIONAL DE DESARROLLO</t>
  </si>
  <si>
    <t>Temáticas relacionadas con transparencia y eficiencia administrativa incluidas en el PIC</t>
  </si>
  <si>
    <t>Capacitación en evaluaciones jurídicas, financieras y técnicas, contratación estatal; Estatuto Anticorrupción y SECOP II incluidas en el PIC</t>
  </si>
  <si>
    <t>Revisar y actualizar el Plan Estratégico de Talento humano</t>
  </si>
  <si>
    <t>Realizar la reinducción a los servidores públicos para conocimiento general de la Entidad y la cultura organizacional.</t>
  </si>
  <si>
    <t>% de servidores públicos con reinducción</t>
  </si>
  <si>
    <t>Sistema de Seguridad y Salud en el Trabajo mantenido y mejorado.</t>
  </si>
  <si>
    <t>Caracterización de los Servidores públicos actualizada</t>
  </si>
  <si>
    <t>Código de integridad con seguimiento</t>
  </si>
  <si>
    <t>Analizar y evaluar los requerimientos de inversión de la Entidad.</t>
  </si>
  <si>
    <t>Implementar de la estrategia Gobierno en línea incorporando la gestión de tecnología y de seguridad de la información en los ejercicios de planeación contribuyendo a la construcción de un Estado más eficiente, más transparente y más participativo.</t>
  </si>
  <si>
    <t>Porcentaje de reducción de suministro de papel respecto a la vigencia anterior</t>
  </si>
  <si>
    <t xml:space="preserve">Secretaría General -Grupo de Atención al Ciudadano 
Comité Institucional de Gestión y Desempeño
</t>
  </si>
  <si>
    <t>Secretaría General -Grupo de Atención al Ciudadano 
Oficina Asesora de Planeación</t>
  </si>
  <si>
    <t xml:space="preserve">Secretaría General -Grupo de Atención al Ciudadano </t>
  </si>
  <si>
    <t>Atender oportunamente las peticiones, quejas, reclamos y denuncias (PQRD) de acuerdo a ley y demás disposiciones vigentes</t>
  </si>
  <si>
    <t>PQRD atendidas oportunamente de acuerdo a ley y demás disposiciones vigentes</t>
  </si>
  <si>
    <t xml:space="preserve">Encuestas a usuarios realizada </t>
  </si>
  <si>
    <t>Secretaria General – Grupo de Atención al Ciudadano y Grupo de Comunicaciones con apoyo de la Oficina Asesora Jurídica Oficina Asesora de Planeación</t>
  </si>
  <si>
    <t xml:space="preserve">Secretaria General – Grupo de Atención al Ciudadano y Grupo de Comunicaciones con apoyo de la Oficina Asesora Jurídica </t>
  </si>
  <si>
    <t>Sistema de Gestión Documental Electrónico gestionado e implementado en Planta Central</t>
  </si>
  <si>
    <t>Adelantar los procesos de selección de la vigencia que soliciten las Unidades Ejecutoras.</t>
  </si>
  <si>
    <t xml:space="preserve">Publicar el Plan Anual de Adquisiciones -PAA -y sus respectivas actualizaciones </t>
  </si>
  <si>
    <t>Plan Anual de Adquisiciones publicado y actualizado</t>
  </si>
  <si>
    <t>Asistir oportunamente las diligencias de los procesos judiciales, administrativos y policivos y prestar apoyo oportuno en asuntos jurídicos a las Direcciones Territoriales.</t>
  </si>
  <si>
    <t xml:space="preserve">Realizar la gestión jurídica de los cobros persuasivos </t>
  </si>
  <si>
    <t>Implementar el plan de acción de la Política de Prevención del Daño Antijurídico dentro del año calendario</t>
  </si>
  <si>
    <t>Plan de acción de la Política de Prevención del Daño Antijurídico implementada</t>
  </si>
  <si>
    <t>Requerimientos y conceptos de asesoría técnicos atendidos</t>
  </si>
  <si>
    <t>Implementar mejoras en los procesos que soportan la entrega de productos y/o servicios, teniendo en cuenta los recursos con los que cuenta la entidad y los resultados de la consulta ciudadana, los asociados a los trámites y otros procedimientos administrativos</t>
  </si>
  <si>
    <t>Estaciones férreas con Mantenimiento realizado</t>
  </si>
  <si>
    <t>Atender emergencias que se presenten en la red vial nacional primaria.</t>
  </si>
  <si>
    <t xml:space="preserve">Emergencias en la red vial nacional primaria atendidas </t>
  </si>
  <si>
    <t xml:space="preserve">Diseñar y publicar agenda Principal espacio de Rendición de Cuentas a la Ciudadanía (incluyendo Acciones de diálogo con la ciudadanía) </t>
  </si>
  <si>
    <t xml:space="preserve">Agenda Principal espacio de Rendición de Cuentas a la Ciudadanía diseñada y publicada </t>
  </si>
  <si>
    <t>Secretaría General - Grupo de Comunicaciones- con apoyo de la Oficina Asesora de Planeación</t>
  </si>
  <si>
    <t>Suministrar información requerida para la audiencia pública de rendición de cuentas sectorial y participar en el desarrollo de la misma</t>
  </si>
  <si>
    <t xml:space="preserve">Información requerida suministrada y participación en la audiencia pública de rendición de cuentas sectorial </t>
  </si>
  <si>
    <t>Secretaría General - Grupo de Comunicaciones - y Oficina Asesora de Planeación con apoyo de la Dirección Técnica y la Dirección Operativa</t>
  </si>
  <si>
    <t>Secretaría General con apoyo de Dirección Operativa, Dirección Técnica y Unidades Ejecutoras</t>
  </si>
  <si>
    <t>Rendición de cuentas focalizada por temas, por grupos de interés o regiones promovida</t>
  </si>
  <si>
    <t>Secretaría General, Dirección Técnica, Dirección Operativa y Oficina Asesora de Planeación</t>
  </si>
  <si>
    <t>Secretaría General - Grupo de Comunicaciones - Grupo de Atención al Ciudadano con apoyo de la Dirección Operativa</t>
  </si>
  <si>
    <t>Reconocer públicamente la participación de la Ciudadanía en general de los grupos de valor (actores internos y externos de la entidad) en las acciones de la Rendición de Cuentas</t>
  </si>
  <si>
    <t>Reconocimiento público de la participación en las acciones de la Rendición de Cuentas realizado</t>
  </si>
  <si>
    <t>Secretaría General - Grupo de Comunicaciones- con apoyo de la Dirección Técnica, la Dirección Operativa y la Dirección General</t>
  </si>
  <si>
    <t>PAAC 2018 Publicado, promocionado y divulgado</t>
  </si>
  <si>
    <t>Formular de manera participativa (actores internos y externos) el proyecto de Plan Anticorrupción y de Atención al Ciudadano 2019</t>
  </si>
  <si>
    <t xml:space="preserve">Realizar campaña de difusión y promoción de los productos, trámites y servicios que ofrece INVIAS </t>
  </si>
  <si>
    <t>Campaña de difusión y promoción de los productos, trámites y servicios que ofrece Invías realizada</t>
  </si>
  <si>
    <t xml:space="preserve">Secretaría General – Grupo de Comunicaciones - y Subdirección de Estudios e Innovación con apoyo de la Dirección Técnica </t>
  </si>
  <si>
    <t>Revisar el nivel de implementación de la ley 1712 de 2014 ( PGN: Matriz de autodiagnóstico) y realizar el seguimiento a las mejoras detectadas</t>
  </si>
  <si>
    <t>Dirección Operativa con el apoyo de la Oficina Asesora de Planeación</t>
  </si>
  <si>
    <t>Secretaria General- Grupo de Comunicaciones- con el apoyo de Oficina Asesora de Planeación, Subdirección Administrativa, Subdirección de Estudios e Innovación y Oficina de Control Interno</t>
  </si>
  <si>
    <t>Actualización de Hojas de vida de los servidores públicos en SIGEP</t>
  </si>
  <si>
    <t xml:space="preserve">Secretaría General y Subdirección Administrativa con apoyo de la Oficina Asesora de Planeación </t>
  </si>
  <si>
    <t xml:space="preserve">Seguimiento a la implementación de los procedimientos relacionados con la gestión documental (aplicación) </t>
  </si>
  <si>
    <t>Formular y registrar en kawak e implementar acciones preventivas, correctivas y/o de mejora frente al cumplimiento de metas en los planes de la Entidad</t>
  </si>
  <si>
    <t>Enviar reportes de ejecución presupuestal para seguimiento oportuno y toma de decisiones</t>
  </si>
  <si>
    <t xml:space="preserve">Reporte semanal de ejecución presupuestal a la Alta Dirección </t>
  </si>
  <si>
    <t>Incluir en el Borrador de la matriz y mapa de riesgos de corrupción 2019 aspectos identificados en las investigaciones disciplinarias 2018 (sanciones a servidores públicos INVIAS), aspectos identificados en informes de órganos de control (internos y externos) Y PQRD (canal de denuncias)</t>
  </si>
  <si>
    <t>Oficina Asesora de Planeación con información aportada por Secretaria General -Grupo Control Interno Disciplinario y Grupo de Atención al ciudadano- y Oficina de Control Interno</t>
  </si>
  <si>
    <t xml:space="preserve">Documentar trimestralmente los avances en la ejecución de las actividades de mitigación para los Riesgos de Corrupción 2018 </t>
  </si>
  <si>
    <t>Reporte semestral sobre PQRD relacionadas con Riesgos de Corrupción</t>
  </si>
  <si>
    <t>Dirección Técnica, Dirección Operativa con apoyo de la Subdirección Administrativa</t>
  </si>
  <si>
    <t>Implementar el manual de interventoría y demás instrumentos de seguimiento para la gestión social, predial y ambiental de los proyectos en ejecución</t>
  </si>
  <si>
    <t>Manual de interventoría y demás instrumentos de seguimiento para la gestión social, predial y ambiental implementado</t>
  </si>
  <si>
    <t>Seguimiento a los controles establecidos en los instructivos “PARA EL SEGUIMIENTO A LA GESTIÓN AMBIENTAL Y SOCIAL”, “BALANCE AMBIENTAL Y SOCIAL A LA TERMINACIÓN DEL CONTRATO DE OBRA” y “GESTIÓN SOCIOPREDIAL” en relación a la intervención social, ambiental y predial en los proyectos</t>
  </si>
  <si>
    <t>Controles establecidos en los instructivos “PARA EL SEGUIMIENTO A LA GESTIÓN AMBIENTAL Y SOCIAL”, “BALANCE AMBIENTAL Y SOCIAL A LA TERMINACIÓN DEL CONTRATO DE OBRA” y “GESTIÓN SOCIOPREDIAL” en relación a la intervención social, ambiental y predial en los proyectos con seguimiento</t>
  </si>
  <si>
    <t xml:space="preserve">Evaluar el Principal espacio de Rendición de Cuentas a la Ciudadanía </t>
  </si>
  <si>
    <t xml:space="preserve">Realizar Seguimiento a los compromisos pactados en el Principal espacio de Rendición de Cuentas a la Ciudadanía </t>
  </si>
  <si>
    <t>Secretaría General con apoyo de la Oficina Asesora de Planeación y Oficina de Control Interno</t>
  </si>
  <si>
    <t>Elaborar y divulgar Plan de mejoramiento RENDICIÓN DE CUENTAS</t>
  </si>
  <si>
    <t>Seguimiento plan de mejoramiento Institucional</t>
  </si>
  <si>
    <t>Consolidación y presentación de respuestas a requerimientos formulados por la CGR</t>
  </si>
  <si>
    <t>3) Rendición de Cuentas</t>
  </si>
  <si>
    <t>Dirección Operativa 
Dirección Técnica 
Dirección de Contratación</t>
  </si>
  <si>
    <t xml:space="preserve">3) Rendición de Cuentas
</t>
  </si>
  <si>
    <t>Mantener  actualizado el listado de preguntas frecuentes</t>
  </si>
  <si>
    <t xml:space="preserve">Acercamientos  realizados </t>
  </si>
  <si>
    <t xml:space="preserve">Realizar acercamientos con entidades u organismos que apoyen la mejora en la atención de Población en situación de discapacidad </t>
  </si>
  <si>
    <t>Secretaría General - Atención al Ciudadano</t>
  </si>
  <si>
    <t>Secretaría General - Atención al Ciudadano - Grupo de Talento Humano</t>
  </si>
  <si>
    <t>Mecanismo de Autorización diseñado</t>
  </si>
  <si>
    <t>Oficina Asesora de Planeación – Secretaría General –  Grupo de atención al ciudadano - Dirección Técnica y Subdirección de Estudios e innovación</t>
  </si>
  <si>
    <t xml:space="preserve">Información difundida </t>
  </si>
  <si>
    <t>Trámites identificados e intervenidos</t>
  </si>
  <si>
    <t>Secretaría General – Grupo de Atención al Ciudadano y Grupo de Comunicaciones
Subdirección de Estudios e  Innovación</t>
  </si>
  <si>
    <t>Política de participación Ciudadana  revisada</t>
  </si>
  <si>
    <t xml:space="preserve">Mesas de trabajo realizadas </t>
  </si>
  <si>
    <t>Talleres realizados.</t>
  </si>
  <si>
    <t>MESES</t>
  </si>
  <si>
    <t>DEPENDENCIA</t>
  </si>
  <si>
    <t>SECTOR</t>
  </si>
  <si>
    <t>INDICADOR CUANTIFICADO</t>
  </si>
  <si>
    <t>SRN - EQUIDAD</t>
  </si>
  <si>
    <t>Armenia - Aeropuerto</t>
  </si>
  <si>
    <t>Sector Manizales - Estación Uribe - Puente La Libertad – Fresno</t>
  </si>
  <si>
    <t>Kilómetros de la red vial primaria Rehabilitados</t>
  </si>
  <si>
    <t>Tame-Corocoro-Arauca</t>
  </si>
  <si>
    <t>SRN</t>
  </si>
  <si>
    <t>Buenaventura - Loboguerrero</t>
  </si>
  <si>
    <t>Ansermanuevo - La Virginia</t>
  </si>
  <si>
    <t xml:space="preserve">SECTOR </t>
  </si>
  <si>
    <t>Kilómetros de la vial  nacional con Pavimentación</t>
  </si>
  <si>
    <t>Florencia - Puerto Rico</t>
  </si>
  <si>
    <t>Cimitarra - Landázuri</t>
  </si>
  <si>
    <t>Popayán - Totoró - Córdoba</t>
  </si>
  <si>
    <t>El Crucero - Pajarito</t>
  </si>
  <si>
    <t>Animas - Pueblo Rico</t>
  </si>
  <si>
    <t xml:space="preserve"> VIA CRUCE PUERTO RICO-YE DE GRANADA </t>
  </si>
  <si>
    <t xml:space="preserve">San Miguel - Santana </t>
  </si>
  <si>
    <t>La Estrella-Silvia-Totoró</t>
  </si>
  <si>
    <t>Perimetral Mocoa</t>
  </si>
  <si>
    <t>Transversal Puerto Rey - Sector El Viajano - San Marcos</t>
  </si>
  <si>
    <t>MALAGA - LOS CUROS</t>
  </si>
  <si>
    <t>Km con Pavimento Nuevo</t>
  </si>
  <si>
    <t xml:space="preserve">SRN </t>
  </si>
  <si>
    <t>Km de red vial con Mantenimiento Periódico</t>
  </si>
  <si>
    <t>Pipiral - Villavicencio</t>
  </si>
  <si>
    <t>Puente sobre el Rio Magdalena - Barranquilla</t>
  </si>
  <si>
    <t>Puente Honda</t>
  </si>
  <si>
    <t>Pasarela peatonal puente sobre el río La Plata</t>
  </si>
  <si>
    <t>SRN  EQUIDAD</t>
  </si>
  <si>
    <t>San Miguel -Santa Ana</t>
  </si>
  <si>
    <t>Paso Nacional por Montenegro</t>
  </si>
  <si>
    <t>PUENTES DE LA RED VIAL NACIONAL REHABILITADOS</t>
  </si>
  <si>
    <t>Puentes de la red vial nacional Rehabilitados</t>
  </si>
  <si>
    <t>PUENTE AGUILA</t>
  </si>
  <si>
    <t>PUENTE DOS RIOS</t>
  </si>
  <si>
    <t>PUENTE PAZ DE ARIPORO</t>
  </si>
  <si>
    <t>CARRETERA VALDIVIA TARAZA</t>
  </si>
  <si>
    <t>PUENTE TANANDO</t>
  </si>
  <si>
    <t>San Miguel - Santa Ana</t>
  </si>
  <si>
    <t>Predios Adquiridos</t>
  </si>
  <si>
    <t>Km de nuevas calzadas construidas (segundas calzadas)</t>
  </si>
  <si>
    <t>Predios Adquiridos en Red Nacional</t>
  </si>
  <si>
    <t>GGP</t>
  </si>
  <si>
    <t>Kilómetros de la RED  vial  SECUNDARIA con Pavimentación</t>
  </si>
  <si>
    <t>Irra - quinchia (obra)</t>
  </si>
  <si>
    <t>Astilleros  - tibu(obra)</t>
  </si>
  <si>
    <t>Surata -California (obra)</t>
  </si>
  <si>
    <t>K15 - tierra alta (obra)</t>
  </si>
  <si>
    <t>Kilómetros de la RED  vial  SECUNDARIA con REHABILITACION</t>
  </si>
  <si>
    <t>Apto. perales (obra)</t>
  </si>
  <si>
    <t>Guatica - Pte. umbria (obra)</t>
  </si>
  <si>
    <t>Anapoima - Mosquera</t>
  </si>
  <si>
    <t>KILÓMETROS RED VIAL SECUNDARIA REHABILITADOS</t>
  </si>
  <si>
    <t>KILÓMETROS DE TERCER CARRIL CONTRUIDOS RED SECUNDARIA</t>
  </si>
  <si>
    <t xml:space="preserve">Floridablanca - B/manga </t>
  </si>
  <si>
    <t>Cartagena / b/quilla</t>
  </si>
  <si>
    <t>Cartagena / b/quilla (obra)</t>
  </si>
  <si>
    <t>Carmen de Bolívar - Chinulito</t>
  </si>
  <si>
    <t>La Tebaida - Montenegro (obra)</t>
  </si>
  <si>
    <t>Puentes construidos en red vial secundaria</t>
  </si>
  <si>
    <t>Predios adquiridos Red Secundaria</t>
  </si>
  <si>
    <t>PREDIOS ADQUIRIDOS RED SECUNDARIA</t>
  </si>
  <si>
    <t>Predios adquiridos Red Nacional</t>
  </si>
  <si>
    <t>Sitios Críticos en la Red Vial Secundaria</t>
  </si>
  <si>
    <t>surata - california (obra)</t>
  </si>
  <si>
    <t>SITIOS CRÍTICOS EN LA RED VIAL SECUNDARIA</t>
  </si>
  <si>
    <t>Red Terciaria</t>
  </si>
  <si>
    <t>Sitios críticos en la Red vial Terciaria atendidos</t>
  </si>
  <si>
    <t>Sitios Críticos atendidos en Red  Terciaria</t>
  </si>
  <si>
    <t>Kilómetros de Red Terciaria con mantenimiento periódico</t>
  </si>
  <si>
    <t>Km de mantenimiento periódico en Red Terciaria</t>
  </si>
  <si>
    <t>Realizar mantenimiento a 1 estación férrea a cargo</t>
  </si>
  <si>
    <t>Operar, mantener y señalizar en un 7 los pasos a nivel para el paso de vehículos ferroviarios</t>
  </si>
  <si>
    <t>Sedes y talleres  férreos con  Mantenimiento realizado</t>
  </si>
  <si>
    <t>Realizar mantenimiento rutinario de 6 sedes y talleres  férreos a cargo</t>
  </si>
  <si>
    <t>Estaciones  férreas con  restauración realizada</t>
  </si>
  <si>
    <t>Realizar mantenimiento rutinario a la Red Férrea a cargo</t>
  </si>
  <si>
    <t>Kilómetros mantenidos en la red férrea</t>
  </si>
  <si>
    <t>Adelantar el mantenimiento rutinario de 9978,86 km de la red vial nacional primaria.</t>
  </si>
  <si>
    <t>Subdirección de la Red Nacional de Carreteras</t>
  </si>
  <si>
    <t>SPA</t>
  </si>
  <si>
    <t>SMF</t>
  </si>
  <si>
    <t>Mantenimiento y profundización de canales de acceso</t>
  </si>
  <si>
    <t>Dragado de profundización del canal de acceso a San Andrés</t>
  </si>
  <si>
    <t>Dragado de profundización del canal de acceso a Providencia</t>
  </si>
  <si>
    <t>Dragado de Mantenimiento del Canal de acceso al Puerto de Barranquilla</t>
  </si>
  <si>
    <t>Construcción de Obras de protección Bocachica y Caño del Oro</t>
  </si>
  <si>
    <t>Subdirección Marítimo y Fluvial</t>
  </si>
  <si>
    <t>Obras Fluviales construidas</t>
  </si>
  <si>
    <t>Cto. 802/2017 Mantenimiento del Río Truandó  cuenca del Río Atrato, en el municipio de Riosucio en el departamento de Chocó. Obra e Interventoría</t>
  </si>
  <si>
    <t>Cto. 1032/2017 Mantenimiento muelle La Esmeralda, Municipio de Puerto Asís, Departamento del Putumayo.</t>
  </si>
  <si>
    <t>Cto. 1016/2017 Mantenimiento de los muelles de carga y pasajeros en San José del Guaviare</t>
  </si>
  <si>
    <t>Mantenimiento del ferry de Caimito, Sucre</t>
  </si>
  <si>
    <t>Mantenimiento del ferry Piamonte, en el municipio de Morales, departamento de Bolívar</t>
  </si>
  <si>
    <t>Construcción muelle de Piñuña Negro, departamento de Putumayo</t>
  </si>
  <si>
    <t xml:space="preserve">Construcción del muelle de Sipi, Departamento del Chocó. </t>
  </si>
  <si>
    <t>Obras de mantenimiento en el muelle de Cabuyaro - Meta.</t>
  </si>
  <si>
    <t>Mantenimiento del Río Quiparadó cuenca del Río Atrato, en el municipio de Riosucio en el departamento de Chocó. Obra e Interventoría</t>
  </si>
  <si>
    <t>Señalización de red fluvial del Río Amazonas y río Putumayo.</t>
  </si>
  <si>
    <t>Subdirección Marítima y Fluvial</t>
  </si>
  <si>
    <t>Estudios y diseños realizados</t>
  </si>
  <si>
    <t>Monitoreos del Río Amazonas, Leticia. (Uno en aguas altas, en aguas medias y otro aguas bajas)</t>
  </si>
  <si>
    <t>Cto. 828/2017 Estudio para el mejoramiento de la navegabilidad del canal de acceso al Puerto de Barranquilla</t>
  </si>
  <si>
    <t>Monitoreos canales de acceso a los Puertos Marítimos de la nación</t>
  </si>
  <si>
    <t>Estudios terminados</t>
  </si>
  <si>
    <t>GTL</t>
  </si>
  <si>
    <t>Intercambiador Versalles</t>
  </si>
  <si>
    <t>Construir túneles en la red vial nacional primaria</t>
  </si>
  <si>
    <t>Terminación Túnel Principal</t>
  </si>
  <si>
    <t>Km de tercer carril en red vial secundaria</t>
  </si>
  <si>
    <t>Puentes en la red secundaria construidos</t>
  </si>
  <si>
    <t>Gestionar la adquisición de los predios en la red secundaria</t>
  </si>
  <si>
    <t>Predios adquiridos red secundaria</t>
  </si>
  <si>
    <t>kilómetros de segundas calzadas construidas</t>
  </si>
  <si>
    <t>kilómetros de la red vial primaria con rehabilitación</t>
  </si>
  <si>
    <t>kilómetros de la red vial primaria con mantenimiento</t>
  </si>
  <si>
    <t>TÚNELES CONSTRUIDOS</t>
  </si>
  <si>
    <t>Puentes de la red vial nacional primaria construidos</t>
  </si>
  <si>
    <t>PUENTES DE LA RED VIAL NACIONAL PRIMARIA CONSTRUIDOS</t>
  </si>
  <si>
    <t>Pavimento en red secundaria</t>
  </si>
  <si>
    <t>SITIOS CRITICOS ATENDIDOS EN RED VIAL PRIMARIA</t>
  </si>
  <si>
    <t xml:space="preserve">Realizar rehabilitación y/o mantenimiento de 32,80 km </t>
  </si>
  <si>
    <t>Desarrollar 4 Obras de mantenimiento y profundización a canales de acceso</t>
  </si>
  <si>
    <t>Subdirección de la Red Nacional de Carreteras
Grupo de Grandes Proyectos
Grupo del Túnel de la Línea</t>
  </si>
  <si>
    <t xml:space="preserve">Construcción de 9 Obras fluviales </t>
  </si>
  <si>
    <t>Grupo de Grandes Proyectos</t>
  </si>
  <si>
    <t>Grupo del Túnel de la Línea</t>
  </si>
  <si>
    <t>Rehabilitar 8 puentes en la red vial primaria</t>
  </si>
  <si>
    <t>Realizar 3 estudios y diseños para la construcción y mejoramiento de la infraestructura vial</t>
  </si>
  <si>
    <t xml:space="preserve">Construir 10,25 Km de tercer carril en red vial secundaria </t>
  </si>
  <si>
    <t>Subdirección de Prevención y Atención de Emergencias
Subdirección de la red Nacional de Carreteras</t>
  </si>
  <si>
    <t>Atender 15 sitios críticos en la red vial nacional primaria.</t>
  </si>
  <si>
    <t>Atender 8 sitios críticos en la Red Terciaria</t>
  </si>
  <si>
    <t>DIRECTOR GENERAL</t>
  </si>
  <si>
    <t>Formular el Plan Anual de Adquisiciones -PAA -</t>
  </si>
  <si>
    <t>Dirección de Contratación
Unidades Ejecutoras
Secretaría General</t>
  </si>
  <si>
    <t xml:space="preserve">Chat ciudadano temático realizado </t>
  </si>
  <si>
    <t xml:space="preserve">Solicitar e incluir en el Plan Institucional de Capacitación –PIC- capacitación en evaluaciones jurídicas, financieras y técnicas, contratación estatal; Estatuto Anticorrupción y SECOP II </t>
  </si>
  <si>
    <t>Socializar el código de integridad</t>
  </si>
  <si>
    <t xml:space="preserve">Código de integridad socializado </t>
  </si>
  <si>
    <t>Registrar el POAI  (Plan Operativo Anual de Inversiones) en el aplicativo SUIFP del DNP</t>
  </si>
  <si>
    <t>Encuestas realizadas
Informe de resultado</t>
  </si>
  <si>
    <t>Subdirección de Medio Ambiente y Gestión Social con apoyo de Oficina Asesora de Planeación – Grupo de Desarrollo Organizacional</t>
  </si>
  <si>
    <t>Indicadores de gestión institucional consolidados y analizados</t>
  </si>
  <si>
    <t>Secretaría General - Grupo de Comunicaciones</t>
  </si>
  <si>
    <t xml:space="preserve">Revisar (validar o ajustar) los riesgos de gestión relevantes identificados en cada proceso </t>
  </si>
  <si>
    <t>Política de Administración del Riesgo 2018 divulgada e implementada</t>
  </si>
  <si>
    <t>Consolidar matriz y mapa de riesgos de corrupción 2018 construida mediante proceso participativo (actores internos y externos de la entidad)  y someterla a  aprobación por parte del comité</t>
  </si>
  <si>
    <t>Matriz y mapa de riesgos de corrupción 2018 consolidado y aprobada</t>
  </si>
  <si>
    <t>Oficina Asesora de Planeación- Grupo de Desarrollo Organizacional
Comité Institucional de Gestión y Desempeño</t>
  </si>
  <si>
    <t>Formato de entrega de puesto de trabajo para funcionarios con seguimiento</t>
  </si>
  <si>
    <t xml:space="preserve">Subdirección de Prevención y Atención de Emergencias con apoyo de Subdirección Medio Ambiente y Gestión Social </t>
  </si>
  <si>
    <t>km de segundas calzadas en la red vial secundaria</t>
  </si>
  <si>
    <t>Km de segundas calzadas construidas en red vial secundaria</t>
  </si>
  <si>
    <t>kilómetros de segundas calzadas construidos red vial secundaria</t>
  </si>
  <si>
    <t>Revisar la reglamentación de los grupos de trabajo de INVIAS en el marco de la implementación del MIPG, sujeto al agotamiento de las listas correspondientes a la convocatoria 325 de 2015 INVIAS</t>
  </si>
  <si>
    <t>Estudiar la viabilidad de realizar alianzas estratégicas con grupo de valor o grupo de interés para el logro de resultados</t>
  </si>
  <si>
    <t>Alianzas Estratégicas estudiadas</t>
  </si>
  <si>
    <t xml:space="preserve">Revisar y actualizar la caracterización y  documentación de los procesos  </t>
  </si>
  <si>
    <t>Secretaría General 
Subdirección Administrativa con apoyo de
Oficina Asesora de Planeación</t>
  </si>
  <si>
    <t>Realizar 2 talleres sobre la responsabilidad de los  servidores públicos,  y ciudadanos  frente a  sus deberes, derechos y obligaciones.</t>
  </si>
  <si>
    <t>Auditoría al Sistema de Gestión de  Seguridad y salud en el Trabajo realizada</t>
  </si>
  <si>
    <t xml:space="preserve">Documentar procedimiento para concepto técnico de obsolescencia o daño definitivo de infraestructura tecnológica /equipos de cómputo </t>
  </si>
  <si>
    <t>Subdirección de la Red Terciaria y Férrea</t>
  </si>
  <si>
    <t>Subdirección de la Red Terciaria y férrea</t>
  </si>
  <si>
    <t>Divulgar en página web, redes sociales e intranet la Política de Administración del Riesgo 2018 (una vez aprobada por el respectivo Comité) e implementarla</t>
  </si>
  <si>
    <t>anapoima - Mosquera (obra)</t>
  </si>
  <si>
    <t>Kilómetros de Segunda Calzada Red Nacional</t>
  </si>
  <si>
    <t>Cebadal - Consacá - Sandoná - Santa Bárbara</t>
  </si>
  <si>
    <t>Armenia La Línea Cajamarca</t>
  </si>
  <si>
    <t>Transversal de Boyacá Chiquinquirá - Dos y Medio</t>
  </si>
  <si>
    <t>Quibdó - El Dieciocho - La Mansa</t>
  </si>
  <si>
    <t>Totoró - Guadualejo - La Plata</t>
  </si>
  <si>
    <t>Sector Tadó - Mumbu - Santa Cecilia -Pueblo Rico -Apia -Asia</t>
  </si>
  <si>
    <t>La Palmera - Málaga - Presidente</t>
  </si>
  <si>
    <t>Granada - san Carlos (obra)</t>
  </si>
  <si>
    <t>Circuito Turístico Huila (int)</t>
  </si>
  <si>
    <t>Guatica - Pte. umbría (obra)</t>
  </si>
  <si>
    <t>Mayapo - Manaure (obra)</t>
  </si>
  <si>
    <t>Salamina - fundación (obra)</t>
  </si>
  <si>
    <t>Terminación Túnel Piloto</t>
  </si>
  <si>
    <t>Terminación Túneles Cortos Segunda Calzada Calarcá Cajamarca</t>
  </si>
  <si>
    <t>Kilómetros de Tercer Carril Red Secundaria</t>
  </si>
  <si>
    <t>Terminación puentes Segunda Calzada Calarcá Cajamarca</t>
  </si>
  <si>
    <t>Anapoima - Mosquera (obra)</t>
  </si>
  <si>
    <t>Sitios Críticos  Atendidos en red vial primaria</t>
  </si>
  <si>
    <t>Pertinencia del Programa de teletrabajo evaluado</t>
  </si>
  <si>
    <t>Metodología de evaluación de desempeño con mejoras implementadas</t>
  </si>
  <si>
    <t xml:space="preserve">Actividades establecidas en el PAAC 2018 con seguimiento realizado trimestralmente </t>
  </si>
  <si>
    <t>Oficina Asesora de Planeación con apoyo de Dirección Técnica, 
Subdirección de Estudios e Innovación y 
Secretaría General</t>
  </si>
  <si>
    <t xml:space="preserve">Reducir el suministro de papel en un 1% respecto a la vigencia anterior, para el uso eficiente del papel </t>
  </si>
  <si>
    <t xml:space="preserve">La actualización de los Instrumentos de Gestión (registro de activos,  índice de información clasificada y reservada y el esquema de publicación)  así como la implementación de PATI con los documentos electrónicos de archivo incide en el programa de gestión documental  Ver: http://www.secretariatransparencia.gov.co/prensa/2016/Documents/ABC-para-la-implementacion-de-un-programa-de-gestion-documental-PDG_web.pdf - </t>
  </si>
  <si>
    <t>Carta de trato digno al usuario actualizada y divulgada</t>
  </si>
  <si>
    <t>Eficacia</t>
  </si>
  <si>
    <t xml:space="preserve">Efectividad  </t>
  </si>
  <si>
    <t>Eficiencia</t>
  </si>
  <si>
    <t>Calidad</t>
  </si>
  <si>
    <t xml:space="preserve">Emitir conceptos jurídicos dentro de los 15 días hábiles siguientes a su solicitud </t>
  </si>
  <si>
    <t>Realizar la inducción a los nuevos servidores públicos para conocimiento general de la Entidad y la cultura organizacional.</t>
  </si>
  <si>
    <t>Clima laboral con percepción
positiva como mínimo en 66%</t>
  </si>
  <si>
    <t xml:space="preserve">Efectividad </t>
  </si>
  <si>
    <t>Documentar las fichas técnicas del indicador de efectividad</t>
  </si>
  <si>
    <t>Ficha técnica del indicador documentada</t>
  </si>
  <si>
    <t>Reportar alertas oportunas sobre la ejecución mensual del PAC a las Unidades Ejecutoras que no cumplan con la programación del PAC.</t>
  </si>
  <si>
    <t>Reporte alertas generado a las Unidades Ejecutoras por incumplimiento en la ejecución del PAC.</t>
  </si>
  <si>
    <t xml:space="preserve">Realizar campañas de difusión sobre los beneficios que obtienen los usuarios con las mejoras realizadas al(os) trámite(s) </t>
  </si>
  <si>
    <t>Kilómetros de Doble Calzada Construida Red Secundaria</t>
  </si>
  <si>
    <t xml:space="preserve">Acceso al Pto. B/quilla </t>
  </si>
  <si>
    <t>Pte. Benito Hernandez</t>
  </si>
  <si>
    <t>Floridablanca - B/manga (obra)</t>
  </si>
  <si>
    <t xml:space="preserve">Cartagena / B/quilla </t>
  </si>
  <si>
    <t xml:space="preserve">Yee Cienaga - Tasajera </t>
  </si>
  <si>
    <t>Acceso al Puerto de B/quilla</t>
  </si>
  <si>
    <t>Revisar la idoneidad del mapa de procesos para generar oportunamente productos que resuelvan las necesidades de los grupos de valor</t>
  </si>
  <si>
    <t xml:space="preserve">Subdirección Administrativa con apoyo de la Secretaría General </t>
  </si>
  <si>
    <t>Efectividad</t>
  </si>
  <si>
    <t>Comprometer del 99,82% de los recursos de inversión asignados a la vigencia (2,047,664)</t>
  </si>
  <si>
    <t>Obligar 80,04% de los recursos de inversión asignados en la vigencia (2,047,664)</t>
  </si>
  <si>
    <t>Obligar 98% de los recursos de la reserva presupuestal 2017 (711,744)</t>
  </si>
  <si>
    <t>Identificar necesidades de infraestructura de la red vial</t>
  </si>
  <si>
    <t>Necesidades de infraestructura de la red vial identificados</t>
  </si>
  <si>
    <t>Realizar seguimiento a la ejecución de proyectos de infraestructura de la red vial a través de las interventorías</t>
  </si>
  <si>
    <t>Proyectos de infraestructura de la red vial con seguimientos realizado</t>
  </si>
  <si>
    <t>Puente Benito Hernández  (accesos)</t>
  </si>
  <si>
    <t xml:space="preserve">Documentar y publicar los lineamientos de la estrategia de rendición de cuentas y el principal espacio </t>
  </si>
  <si>
    <t xml:space="preserve">Lineamientos de la estrategia de rendición de cuentas y el principal espacio documentados y publicados </t>
  </si>
  <si>
    <t>Visita informativa realizada con ciudadanos a una obra en su región</t>
  </si>
  <si>
    <t xml:space="preserve">Promover, publicar y divulgar la cultura de la rendición y petición de cuentas a través de los canales de comunicación internos </t>
  </si>
  <si>
    <t xml:space="preserve">Proyecto de Plan Anticorrupción y de Atención al Ciudadano 2019 formulado con participación </t>
  </si>
  <si>
    <t>Borrador de la matriz y mapa de riesgos de corrupción que incluya aspectos identificados en las investigaciones disciplinarias 2018</t>
  </si>
  <si>
    <t>Consolidado de recomendaciones, temas de interés o propuesta de actividades de los grupos de valor (actores internos y externos de la entidad)</t>
  </si>
  <si>
    <t>Monitorear y revisar el Mapa de Riesgos de Corrupción 2018 y si es del caso ajustarlo e informar a la Oficina Asesora de Planeación</t>
  </si>
  <si>
    <t xml:space="preserve">Continuar con la implementación de controles para el cumplimiento del Anexo Ambiental, Social y Predial en relación con Hojas de Vida </t>
  </si>
  <si>
    <t>Realizar seguimiento a la estrategia de Rendición de Cuentas y evaluar principal espacio mediante encuesta</t>
  </si>
  <si>
    <t>Secretaría General - Grupo de Atención al Ciudadano
Oficina Asesora de Planeación</t>
  </si>
  <si>
    <t>Actualizar el manual de políticas de seguridad de la información incluyendo  la política para el tratamiento de datos personales</t>
  </si>
  <si>
    <t>Analizar, evaluar y registrar las necesidades de inversión en el SUIFP de la entidad para cada vigencia.</t>
  </si>
  <si>
    <t>Proceso documentado</t>
  </si>
  <si>
    <t>Continuar con la capacitación presencial en Derechos de Petición en Planta Central y Direcciones Territoriales.</t>
  </si>
  <si>
    <t>Realizar el análisis de vulnerabilidad en un corredor a partir de la herramientas metodológicas surgidas del estudio de vulnerabilidad de los corredores piloto</t>
  </si>
  <si>
    <t>Secretaría General – Grupo de Comunicaciones y Grupo de Atención al Ciudadano</t>
  </si>
  <si>
    <t>Secretaría General – Grupo de Atención al Ciudadano
Subdirección de Estudios de Innovación</t>
  </si>
  <si>
    <t xml:space="preserve">Difundir la política para el tratamiento de datos personales </t>
  </si>
  <si>
    <t xml:space="preserve">Programa Cívico Guardavías implementado, fomentando e incentivando el involucramiento y participación de las comunidades locales </t>
  </si>
  <si>
    <t>Construir 83,40  km de pavimento nuevo en la red vial primaria</t>
  </si>
  <si>
    <t>Construir 2,50 km de segundas calzadas en la red vial secundaria</t>
  </si>
  <si>
    <t>Publicar y divulgar oportunamente en los canales de comunicación externa e internos el informe de gestión de la Entidad</t>
  </si>
  <si>
    <r>
      <t>Realizar consultas a la ciudadanía para identificar necesidades de información e involucrar los temas en chats, foros, principal espacio de rendición de cuentas, revistas, boletines, etc. (caracterización de necesidades de información)</t>
    </r>
    <r>
      <rPr>
        <sz val="14"/>
        <rFont val="Calibri"/>
        <family val="2"/>
      </rPr>
      <t xml:space="preserve"> </t>
    </r>
  </si>
  <si>
    <t>Publicar, promocionar y divulgar Plan Anticorrupción y de Atención al Ciudadano –PAAC- 2018</t>
  </si>
  <si>
    <t>Secretaria General – Grupo de Comunicaciones- con apoyo de Oficina Asesora de Planeación</t>
  </si>
  <si>
    <t>Realizar y publicar seguimiento a la ejecución del PAAC 2017 y 2018</t>
  </si>
  <si>
    <r>
      <t xml:space="preserve">Divulgar interna y externamente seguimiento y monitoreo al </t>
    </r>
    <r>
      <rPr>
        <i/>
        <sz val="11"/>
        <rFont val="Arial Narrow"/>
        <family val="2"/>
      </rPr>
      <t>PAAC 2018</t>
    </r>
  </si>
  <si>
    <r>
      <t xml:space="preserve">Seguimiento y monitoreo al </t>
    </r>
    <r>
      <rPr>
        <i/>
        <sz val="11"/>
        <rFont val="Calibri"/>
        <family val="2"/>
      </rPr>
      <t>PAAC 2018 divulgado</t>
    </r>
  </si>
  <si>
    <t xml:space="preserve">Secretaria General – Grupo Control Interno Disciplinario y Grupo de Comunicaciones </t>
  </si>
  <si>
    <t>Secretaría General -Grupo de Atención al Ciudadano</t>
  </si>
  <si>
    <t>Secretaria General y Oficina Asesora de Planeación</t>
  </si>
  <si>
    <t>Realizar principal espacio de rendición de cuentas presentando los resultados de los planes programas y proyectos de la Entidad de interés ciudadano</t>
  </si>
  <si>
    <t>Principal espacio de Rendición de Cuentas Realizado</t>
  </si>
  <si>
    <t xml:space="preserve">Cultura de la rendición promovida, publicada y divulgada a través de los canales de comunicación internos </t>
  </si>
  <si>
    <t>Disponer de canales electrónicos para recopilar la información de las características geográficas de los  grupos de interés</t>
  </si>
  <si>
    <t>Canales electrónicos disponibles</t>
  </si>
  <si>
    <t>Realizar seguimiento a los proyectos en el  aplicativo CIFRA de información gerencial</t>
  </si>
  <si>
    <t>Confirmación de la vigencia del “Índice de Información Clasificada y Reservada"</t>
  </si>
  <si>
    <t>Dirección Técnica con apoyo de Subdirección de Medio Ambiente y Gestión Social</t>
  </si>
  <si>
    <t xml:space="preserve">Apoyar a la OAP en la definición de la estrategia de promoción del proceso participativo (actores internos y externos) y difusión del Plan Anticorrupción y de Atención al Ciudadano –PAAC- </t>
  </si>
  <si>
    <t xml:space="preserve">Reportar anualmente a la OAP información sobre sanciones por conductas disciplinarias asociadas a riesgos de corrupción </t>
  </si>
  <si>
    <t>Reportar semestralmente a la OAP las PQRD relacionadas con Riesgos de Corrupción</t>
  </si>
  <si>
    <t xml:space="preserve">Realizar un seguimiento a la implementación formato de entrega de puesto de trabajo para funcionaros asegurando la continuidad en la gestión de los proyectos (aplicativos, información, etc.) </t>
  </si>
  <si>
    <t>Verificar y evaluar la elaboración, visibilización, seguimiento y control del Mapa de Riesgos de Corrupción</t>
  </si>
  <si>
    <t xml:space="preserve">Elaborar informe de Evaluación de la estrategia de Rendición de Cuentas a la Ciudadanía </t>
  </si>
  <si>
    <t xml:space="preserve">Evaluar el cumplimiento del Plan de Mejoramiento Institucional </t>
  </si>
  <si>
    <t xml:space="preserve">Asesoría en la elaboración del Plan de mejoramiento de la Contraloría General de la República </t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</si>
  <si>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emergencias.</t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</si>
  <si>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</t>
  </si>
  <si>
    <t>Dirección General
Secretaría General
Dirección de Contratación</t>
  </si>
  <si>
    <t>CONSTRUCCION OBRAS DE EMERGENCIA PARA LA RED VIAL NACIONAL.</t>
  </si>
  <si>
    <t>CONSTRUCCION RECONSTRUCCION, ADQUISICION Y ADECUACION DE CASETAS DE PEAJE</t>
  </si>
  <si>
    <t>CONSTRUCCION PUENTES DE LA RED VIAL.</t>
  </si>
  <si>
    <t>CONSTRUCCION OBRAS ANEXAS Y TUNEL DEL SEGUNDO CENTENARIO. DEPARTAMENTOS DE TOLIMA Y QUINDIO.</t>
  </si>
  <si>
    <t>CONSTRUCCION DE LA VARIANTE SAN FRANCISCO  - MOCOA . DEPARTAMENTO DE PUTUMAYO</t>
  </si>
  <si>
    <t>CONSTRUCCIÓN DE OBRAS PARA LA SEGURIDAD VIAL. NACIONAL</t>
  </si>
  <si>
    <t>CONSTRUCCION CORREDOR VIAL PARA LA EQUIDAD, SECTOR BUGA - BUENAVENTURA. VALLE DEL CAUCA</t>
  </si>
  <si>
    <t>CONSTRUCCION TRANSBORDADORES OBRAS COMPLEMENTARIAS A NIVEL NACIONAL</t>
  </si>
  <si>
    <t>CONSTRUCCION, MEJORAMIENTO, MANTENIMIENTO Y OPERACIÓN DE LA INFRAESTRUCTURA PORTUARIA FLUVIAL</t>
  </si>
  <si>
    <t>ADECUACION MEJORAMIENTO Y MANTENIMIENTO DE LA RED FLUVIAL. NACIONAL</t>
  </si>
  <si>
    <t>CONSERVACION DE VIAS A TRAVES DE MICROEMPRESAS Y ADMINISTRADORES VIALES.</t>
  </si>
  <si>
    <t>REHABILITACION Y CONSERVACION DE PUENTES.</t>
  </si>
  <si>
    <t>MEJORAMIENTO Y MANTENIMIENTO DE CORREDORES ARTERIALES COMPLEMENTARIOS DE COMPETITIVIDAD. NACIONAL</t>
  </si>
  <si>
    <t>MEJORAMIENTO Y MANTENIMIENTO DE VIAS PARA LA CONECTIVIDAD REGIONAL.  NACION</t>
  </si>
  <si>
    <t>ESTUDIOS , CONSTRUCCIÓN, MEJORAMIENTO, MANTENIMIENTO Y REHABILITACIÓN DE LAS VÍAS CONTENIDAS EN EL CONTRATO-PLAN DEL DEPARTAMENTO DE NARIÑO.</t>
  </si>
  <si>
    <t>MEJORAMIENTO MANTENIMIENTO Y REHABILITACION DE LA RED VIAL DEPARTAMENTAL, MUNICIPAL Y VIAS PARA LA COMPETITIVIDAD</t>
  </si>
  <si>
    <t>ESTUDIOS , CONSTRUCCIÓN, MEJORAMIENTO, MANTENIMIENTO Y REHABILITACIÓN DE LAS VÍAS CONTENIDAS EN EL CONTRATO-PLAN DEL DEPARTAMENTO DE SANTANDER.</t>
  </si>
  <si>
    <t>ESTUDIOS , CONSTRUCCIÓN, MEJORAMIENTO, MANTENIMIENTO Y REHABILITACIÓN DE LAS VÍAS CONTENIDAS EN EL CONTRATO-PLAN DEL DEPARTAMENTO DE BOYACÁ.</t>
  </si>
  <si>
    <t>MANTENIMIENTO PREVENTIVO Y GESTIÓN DEL RIESGO EN LA RED VIAL. NACIONAL</t>
  </si>
  <si>
    <t>MEJORAMIENTO Y MANTENIMIENTO CARRETERA PUENTE SAN MIGUEL-ESPINAL DE LA TRONCAL DEL MAGDALENA. PUTUMAYO-CAUCA-HUILA-TOLIMA.</t>
  </si>
  <si>
    <t>MEJORAMIENTO Y MANTENIMIENTO CARRETERA SANTAFE DE BOGOTA-CHIQUINQUIRA- BUCARAMANGA-SAN ALBERTO DE LA TRONCAL CENTRAL. CUNDINAMARCA-BOYACA- SANTANDER-NORTE DE SANTANDER.</t>
  </si>
  <si>
    <t>MEJORAMIENTO Y MANTENIMIENTO CARRETERA CLUB CAMPESTRE-LA FELISA. TRONCAL DE EJE CAFETERO. QUINDIO-RISARALDA-CALDAS.</t>
  </si>
  <si>
    <t>MEJORAMIENTO Y MANTENIMIENTO CARRETERA TURBO - CARTAGENA DE LA TRANSVERSAL DEL CARIBE</t>
  </si>
  <si>
    <t>MEJORAMIENTO Y MANTENIMIENTO CARRETERA BUENAVENTURA-VILLAVICENCIO DE LA TRANSVERSAL BUENAVENTURA-VILLAVICENCIO. VALLE-QUINDIO-TOLIMA-CUNDINAMARCA-META.</t>
  </si>
  <si>
    <t>MEJORAMIENTO Y MANTENIMIENTO CARRETERA TUMACO-MOCOA DE LA TRANSVERSAL TUMACO MOCOA. NARIÑO-PUTUMAYO.</t>
  </si>
  <si>
    <t>MEJORAMIENTO Y MANTENIMIENTO CARRETERA CUCUTA SARDINATA OCAÑA AGUACLARA Y ACCESOS.  NORTE DE SANTANDER - CESAR</t>
  </si>
  <si>
    <t>MEJORAMIENTO Y MANTENIMIENTO CARRETERA PUERTO BOYACA-CHIQUINQUIRA-VILLA DE LEYVA-TUNJA-RAMIRIQUI-MIRAFLORES-MONTERREY. BOYACA-CASANARE.</t>
  </si>
  <si>
    <t>MEJORAMIENTO Y MANTENIMIENTO DE LA CARRETERA LOS CUROS-MALAGA.  SANTANDER</t>
  </si>
  <si>
    <t xml:space="preserve">MEJORAMIENTO Y MANTENIMIENTO DE LA CARRETERA SANGIL - BARICHARA - GUANE. SANTANDER </t>
  </si>
  <si>
    <t>MEJORAMIENTO Y MANTENIMIENTO CARRETERA NEIVA-PLATANILLAL-BALSILLAS-SAN VICENTE. HUILA-CAQUETA.</t>
  </si>
  <si>
    <t>MEJORAMIENTO Y MANTENIMIENTO CARRETERA ALTAMIRA - FLORENCIA. HUILA - CAQUETA.</t>
  </si>
  <si>
    <t>MEJORAMIENTO Y MANTENIMIENTO TRIBUGA-MEDELLIN-PUERTO BERRIO-CRUCE RUTA 45-BARRANCABERMEJA-BUCARAMANGA-PAMPLONA-ARAUCA. CHOCO-ANTIOQUIA-SANTANDER-NORTE DE SANTANDER Y ARAUCA.</t>
  </si>
  <si>
    <t>MEJORAMIENTO Y MANTENIMIENTO CARRETERA BOGOTA-TUNJA-DUITAMA-SOATA-MALAGA-PAMPLONA-CUCUTA- PUERTO SANTANDER. DE LA TRONCAL CENTRAL DEL NORTE. CUNDINAMARCA-BOYACA- SANTANDER-NORTE DE SANTANDER.</t>
  </si>
  <si>
    <t>MEJORAMIENTO Y MANTENIMIENTO CARRETERA VILLAGARZON-LA MINA-SAN JUANDE ARAMA-VILLAVICENCIO-TAME-SARAVENA-PUENTE INTERNACIONAL RIO ARAUCA. TRONCAL VILLAGARZON-SARAVENA. PUTUMAYO-CAQUETA-META-CASANARE.</t>
  </si>
  <si>
    <t>MEJORAMIENTO Y MANTENIMIENTO CARRETERA PUERTA DE HIERRO-MAGANGUE-LABODEGA-MOMPOX-BANCO-ARJONA-CUATROVIENTOS-CODAZZI. BANCO-TAMALAMEQUE-EL BURRO. TRANSVERSAL DEPRESION MOMPOSINA.SUCRE-BOLIVAR-MAGDALENA</t>
  </si>
  <si>
    <t>MEJORAMIENTO Y MANTENIMIENTO DE LA TRANSVERSAL DEL CARARE. PUERTO ARAUJO- CIMITARRA-LANDAZURI-VELEZ-BARBOSA-TUNJA. SANTANDER-BOYACA.</t>
  </si>
  <si>
    <t>MEJORAMIENTO Y MANTENIMIENTO CARRETERA PATICO-PALETARA-ISNOS-PITALITO-SAN AGUSTIN. HUILA-CAUCA.</t>
  </si>
  <si>
    <t>MEJORAMIENTO Y MANTENIMIENTO CARRETERA DUITAMA-SOGAMOSO-AGUAZUL. ACCESOS A YOPAL. BOYACA-CASANARE.</t>
  </si>
  <si>
    <t>MEJORAMIENTO Y MANTENIMIENTO VIAS ALTERNAS A LA TRONCAL DE OCCIDENTE. NARIÑO-ANTIOQUIA-CAUCA-VALLE DEL CAUCA-RISARALDA.</t>
  </si>
  <si>
    <t>MEJORAMIENTO Y MANTENIMIENTO VIAS ALTERNAS A LA TRANSVERSAL DEL CARIBE. CORDOBA-BOLIVAR</t>
  </si>
  <si>
    <t>MEJORAMIENTO Y MANTENIMIENTO CARRETERA PUERTO REY-MONTERIA-CERETE-LA YE-EL VIAJANO-GUAYEPO-MAJAGUAL. DE LA TRANSVERSAL PUERTO REY-MONTERIA-TIBU. CORDOBA-SUCRE</t>
  </si>
  <si>
    <t>MEJORAMIENTO Y MANTENIMIENTO CARRETERA LAS ANIMAS-SANTA CECILIA-PUEBLO RICO-FRESNO-BOGOTA. TRANSVERSAL LAS ANIMAS-BOGOTA. CHOCO-RISARALDA-CALDAS -TOLIMA-CUNDINAMARCA.</t>
  </si>
  <si>
    <t>MEJORAMIENTO Y MANTENIMIENTO CARRETERA POPAYAN-INZA-LA PLATA-LABERINTO. CAUCA-HUILA.</t>
  </si>
  <si>
    <t>MEJORAMIENTO Y MANTENIMIENTO CARRETERA POPAYAN-PATICO-LA PLATA. CIRCUITO ECOTURISTICO. HUILA-CAUCA</t>
  </si>
  <si>
    <t>MEJORAMIENTO Y MANTENIMIENTO CIRCUNVALARES DE SAN ANDRES Y PROVIDENCIA. SAN ANDRES.</t>
  </si>
  <si>
    <t>MEJORAMIENTO Y MANTENIMIENTO TRANSVERSAL SAN GIL-MOGOTES-LA ROSITA.SANTANDER - BOYACA</t>
  </si>
  <si>
    <t>MEJORAMIENTO Y MANTENIMIENTO CARRETERA GRANADA-SAN JOSE DEL GUAVIARE DE LA TRANSVERSAL BUGA-PUERTO INIRIDA. META-GUAVIARE.</t>
  </si>
  <si>
    <t>MEJORAMIENTO Y MANTENIMIENTO CARRETERA VILLAVICENCIO-PUERTO LOPEZ-PUERTO GAITAN-EL PORVENIR-PUERTO CARREÑO. DE LA TRANSVERSAL BUENAVENTURA - VILLAVICENCIO-PUERTO CARREÑO. META-VICHADA.</t>
  </si>
  <si>
    <t>MEJORAMIENTO Y MANTENIMIENTO CARRETERA CALI-LOBOGUERRERO. ACCESOS A CALI.</t>
  </si>
  <si>
    <t>MEJORAMIENTO Y MANTENIMIENTO CARRETERA CHAPARRAL ORTEGA GUAMO DE LAALTERNA BUGA PUERTO INIRIDA. TOLIMA</t>
  </si>
  <si>
    <t>MEJORAMIENTO Y MANTENIMIENTO DE LA CARRETERA TAME - COROCORO - ARAUCA. ARAUCA</t>
  </si>
  <si>
    <t>MEJORAMIENTO Y MANTENIMIENTO CARRETERA RUMICHACA - PALMIRA - CERRITO - MEDELLIN- SINCELEJO - BARRANQUILLA. TRONCAL DE OCCIDENTE. NARIÑO -CAUCA -VALLE -RISARALDA -CALDAS-ANTIOQUIA -CORDOBA -SUCRE -BOLIVAR -ATLANTICO</t>
  </si>
  <si>
    <t>MEJORAMIENTO Y MANTENIMIENTO CARRETERA PLATO - SALAMINA  - PALERMO.PARALELA RIO MAGDALENA. MAGDALENA</t>
  </si>
  <si>
    <t>MEJORAMIENTO Y MANTENIMIENTO DE LA VIA BELEN SOCHA SACAMA LA CABUYA BOYACA CASANARE</t>
  </si>
  <si>
    <t>MEJORAMIENTO Y MANTENIMIENTO DE LA CARRETERA ZULIA- SAN CAYETANO-CORNEJO EN EL DEPARTAMENTO DE NORTE DE SANTANDER</t>
  </si>
  <si>
    <t>MEJORAMIENTO Y MANTENIMIENTO DE LA CARRETERA CARTAGO-ALCALA-MONTENEGRO-ARMENIA, DEPARTAMENTOS DEL VALLE DEL CAUCA Y QUINDIO</t>
  </si>
  <si>
    <t>MEJORAMIENTO Y MANTENIMIENTO DE LA CARRETRA HOBO - YAGUARA EN EL DEPARTAMENTO DEL HUILA</t>
  </si>
  <si>
    <t>MEJORAMIENTO Y MANTENIMIENTO DE LA CARRETERA LA VIRGINIA-APIA, DE LA CONEXIÓN TRONCAL DE OCCIDENTE-TRANSVERSAL LAS ANIMAS-BOGOTA, EN EL DEPARTAMENTO DE RISARALDA.</t>
  </si>
  <si>
    <t>MEJORAMIENTO Y MANTENIMIENTO DE LA CARRETERA CUCUTA-DOS RIOS-SAN FAUSTINO- LA CHINA, EN DEPARTAMENTO DE NORTE DE SANTANDER</t>
  </si>
  <si>
    <t>MEJORAMIENTO Y MANTENIMIENTO DE LA CARRETERA LA UNION-SONSON EN EL DEPARTAMENTO DE ANTIOQUIA</t>
  </si>
  <si>
    <t>MEJORAMIENTO Y MANTENIMIENTO DE LA TRANSVERSAL ROSAS - CONDAGUA, DEPARTAMENTOS DE CAUCA Y PUTUMAYO</t>
  </si>
  <si>
    <t>MEJORAMIENTO Y MANTENIMIENTO DE LAS VIAS TRANSFERIDAS POR LA EMERGENCIA DEL RIO PAEZ EN LOS DEPARTAMENTOS DE CAUCA Y HUILA</t>
  </si>
  <si>
    <t>MEJORAMIENTO Y MANTENIMIENTO DE LA VARIANTE CALARCA-CIRCASIA, SECTOR CALARCA - LA CABAÑA EN EL DEPARTAMENTO DEL QUINDIO.</t>
  </si>
  <si>
    <t>MEJORAMIENTO  DE LA CARRETERA OCAÑA - LA ONDINA - LLANO GRANDE - CONVENCION. DEPARTEMENTO NORTE DE SANTANDER</t>
  </si>
  <si>
    <t>MEJORAMIENTO Y MANTENIMIENTO DE LA CARRETERA LETICIA - TARAPACA. AMAZONAS</t>
  </si>
  <si>
    <t>MEJORAMIENTO Y MANTENIMIENTO DE LA CARRETERA YACOPI- LA PALMA- CAPARRAPI - DINDAL EN EL DEPARTAMENTO DE CUNDINAMARCA</t>
  </si>
  <si>
    <t xml:space="preserve">MEJORAMIENTO Y MANTENIMIENTO DE LA VÍA ALTERNA AL PUERTO DE SANTA MARTA. MAGDALENA       </t>
  </si>
  <si>
    <t>MEJORAMIENTO Y MANTENIMIENTO DE LA CARRETERA LORICA-CHINÚ, CONEXIÓN TRANSVERSAL  DEL CARIBE
TRONCAL DE OCCIDENTE, EN EL DEPARTAMENTO DE  CÓRDOBA</t>
  </si>
  <si>
    <t>Construcción, mejoramiento y mantenimiento de la vía Puerto Salgar – Puerto Araujo – La Lizama - San Alberto – San Roque. De la Troncal del Magdalena. Cundinamarca, Boyacá, Santander, Norte de Santander, Cesar.</t>
  </si>
  <si>
    <t>MEJORAMIENTO Y MANTENIMIENTO DE LA RED TERCIARIA NACIONAL</t>
  </si>
  <si>
    <t>MANTENIMIENTO MEJORAMIENTO Y CONSERVACION DE VIAS, CAMINOS DE PROSPERIDAD NACIONAL</t>
  </si>
  <si>
    <t>MANTENIMIENTO DE VIAS FERREAS A NIVEL  NACIONAL.</t>
  </si>
  <si>
    <t>CONSTRUCCION   MEJORAMIENTO, REHABILITACION Y DOTACION DE MUELLES DE INTERES NACIONAL</t>
  </si>
  <si>
    <t>MANTENIMIENTO ADMINISTRACION ORGANIZACIÓN Y OPERACIÓN DE LA INFRAESTRUCTURA PORTUARIA A CARGO DEL INSTITUTO NACIONAL DE VIAS</t>
  </si>
  <si>
    <t>REHABILITACION , MANTENIMIENTO Y CONTRUCCION DE ESTRUCTURAS PARA LA AMPLIACION DE LA CAPACIDAD DE LOS CANALES DE ACCESO A LOS PUERTOS MARITIMOS DE LA NACION.</t>
  </si>
  <si>
    <t>ADQUISICION INSTALACION, IMPLANTACION Y MATENIMIENTO DE EQUIPOS Y PROGRAMAS PARA EL DESARROLLO DE SISTEMAS.</t>
  </si>
  <si>
    <t>ADQUISICIÓN Y DOTACIÓN DE SEÑALES PARA LAS OBRAS DE SEGURIDAD VIAL. NACIONAL</t>
  </si>
  <si>
    <t>LEVANTAMIENTO Y ANALISIS DE INFORMACION SOBRE TRANSITO Y DE PESOS DE VEHICULOS DE CARGA.</t>
  </si>
  <si>
    <t>ANALISIS Y ESTUDIOS VARIOS.</t>
  </si>
  <si>
    <t>IMPLEMENTACION DE UN SISTEMA DE GESTION INTEGRAL DEL RIESGO DE LAS REDES DE TRANSPORTE EN COLOMBIA VIAL, FLUVIAL, FERREA Y PUERTOS</t>
  </si>
  <si>
    <t>RENOVACIÓN , ACTUALIZACIÓN Y MANTENIMIENTO DE LAS TECNOLOGÍAS DE LA INFORMACIÓN Y LAS COMUNICACIONES EN EL INVIAS. NACIONAL</t>
  </si>
  <si>
    <t>ADMINISTRACION RECAUDO Y CONTROL DE PEAJE.</t>
  </si>
  <si>
    <t>FORTALECIMIENTO DE LA SEGURIDAD EN VÍAS NACIONALES-[PREVIO CONCEPTO DNP]</t>
  </si>
  <si>
    <t>MEJORAMIENTO DE LA GESTION AMBIENTAL EN LOS PROYECTOS DEL INSTITUTONACIONAL DE VIAS.</t>
  </si>
  <si>
    <t>ADECUACION Y DOTACION DE INFRAESTRUCTURA PARA LA SEGURIDAD VIAL</t>
  </si>
  <si>
    <t>MEJORAMIENTO ADMINISTRACION Y MANTENIMIENTO DEL SISTEMA DE GESTION DE LA CALIDAD. NACIONAL</t>
  </si>
  <si>
    <t>PROYECTOS</t>
  </si>
  <si>
    <t>Actos administrativos publicados</t>
  </si>
  <si>
    <t>Actos administrativos expedidos</t>
  </si>
  <si>
    <t>Construir 8,50 Km de segundas calzadas</t>
  </si>
  <si>
    <t>Realizar seguimiento al cumplimiento de las directrices impartidas por la DO y DG en cuanto a la publicación en los aplicativos de la documentación establecidos por la Ley para las contrataciones directas.</t>
  </si>
  <si>
    <t>Dirección Operativa
Dirección de Contratación</t>
  </si>
  <si>
    <t>Secretaria General y
Subdirección Administrativa con apoyo de Líderes de proceso  (DO, DT, DC, OAJ, OAP, SG-SF-SA, SEI, SPA y TH)</t>
  </si>
  <si>
    <t>Emitir y documentar lineamientos y procedimiento para la transferencia de conocimiento adquirido por los servidores en específico para traslados y retiros</t>
  </si>
  <si>
    <t>Lineamentos y procedimiento para la transferencia de conocimiento emitidos y documentados</t>
  </si>
  <si>
    <t>Líderes de Proceso (DO, DT, DC, OAJ, OAP, SG-SF-SA, SEI, SPA, SMA y TH)</t>
  </si>
  <si>
    <t xml:space="preserve">Oficina Asesora de Planeación- Grupo de Desarrollo Organizacional
Secretaria General – Grupo de Comunicaciones
Participan los Líderes de Proceso  (DO, DT, DC, OAJ, OAP, SG-SF-SA, SEI, SPA, SMA y TH)
</t>
  </si>
  <si>
    <t xml:space="preserve">Líderes de proceso  (DO, DT, DC, OAJ, OAP, SG-SF-SA, SEI, SPA, SMA y TH) con apoyo de la Oficina Asesora de Planeación </t>
  </si>
  <si>
    <t>Líderes de proceso  (DO, DT, DC, OAJ, OAP, SG-SF-SA, SEI, SPA, SMA y TH)</t>
  </si>
  <si>
    <t>Cada responsable (DT, DC. DO, SG. OAJ, OCI)
Con el apoyo de Oficina Asesora de Planeación</t>
  </si>
  <si>
    <t>kilómetros de la red vial terciaria con placa huella</t>
  </si>
  <si>
    <t>Subdirección Red Terciaria y Férrea</t>
  </si>
  <si>
    <t>SRT</t>
  </si>
  <si>
    <t>Contrato Plan Tolima (Señoritas - Palmichal - Rioblanco 1 Km)</t>
  </si>
  <si>
    <t xml:space="preserve">Contrato Plan Santander (Corredor Agroforestal y Energetico 13 Km )  </t>
  </si>
  <si>
    <t xml:space="preserve">Kilómetros de Placa Huella en Red Terciaria </t>
  </si>
  <si>
    <t>|</t>
  </si>
  <si>
    <t>Meta rezago</t>
  </si>
  <si>
    <t>Subdirección de Estudios e innovación con apoyo de la Oficina Asesora de Planeación</t>
  </si>
  <si>
    <t>Mejoras implementadas en los trámites</t>
  </si>
  <si>
    <t xml:space="preserve">Permiso de circulación para carga extrapesada y/o extradimensionada (permiso de carga especial) 
Permiso de uso de zona de carreteras 
Permiso de cierre de vías por eventos  deportivos y/o culturales 
Concepto técnico de ubicación de estaciones de  servicios </t>
  </si>
  <si>
    <t>Trámites en línea con usabilidad y  accesibilidad</t>
  </si>
  <si>
    <t>(permisos para la movilización de carga extradimensionada por las vías nacionales)</t>
  </si>
  <si>
    <t>Dirección Operativa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Túnel de la Línea
Subdirección de Prevención y Atención de Emergencias, Direcciones Territoriales
Oficina Asesora de Planeación</t>
  </si>
  <si>
    <t>Dirección Operativa
Dirección Técnica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Túnel de la Línea
Subdirección de Prevención y Atención de Emergencias, Direcciones Territoriales
Oficina Asesora de Planeación</t>
  </si>
  <si>
    <t>Popayán – Río Mazamorras 2002 del 0 al 67+370</t>
  </si>
  <si>
    <t>VIA BERLIN - SAN DIEGO - SAN ROQUE - RIO SAMANA COD 49269 - Mpio. de Samaná</t>
  </si>
  <si>
    <t>VIA GUTIERREZ - PARAMO DE LA MERCED, COD 37752 - Mpio. de Gutiérrez</t>
  </si>
  <si>
    <t xml:space="preserve"> VIA BARAYA - LAURELES - RIONEGRO, COD 20944 - Mpio. de Baraya</t>
  </si>
  <si>
    <t>GGP-EQUIDAD</t>
  </si>
  <si>
    <t>Recursos de funcionamiento comprometidos</t>
  </si>
  <si>
    <t>Subdirección Administrativa
Oficina Asesora Jurídica</t>
  </si>
  <si>
    <t xml:space="preserve">Recursos de funcionamiento obligados </t>
  </si>
  <si>
    <t>Comprometer del 93,75% de los recursos de funcionamiento asignados a la vigencia (192,814)</t>
  </si>
  <si>
    <t>Obligar 88,24% de los recursos de funcionamiento asignados en la vigencia (192,814)</t>
  </si>
  <si>
    <t>Mapa de procesos revisado</t>
  </si>
  <si>
    <t>Formular de forma participativa el plan de acción anual y el plan anticorrupción y atención al ciudadano</t>
  </si>
  <si>
    <t xml:space="preserve">Monitorear y evaluar trimestralmente las actividades establecidas en el Plan Anticorrupción y Atención al Ciudadano 2017 y 2018 </t>
  </si>
  <si>
    <t>Revisar la caracterización de usuarios, ciudadanos y grupos de interés con base en la consultoría contratada</t>
  </si>
  <si>
    <t>Caracterización de usuarios, ciudadanos y grupos de interés revisada con base en la consultoría</t>
  </si>
  <si>
    <t>Implementar las políticas anticorrupción, antisoborno y antifraude</t>
  </si>
  <si>
    <t>Políticas anticorrupción, antisoborno y antifraude implementada</t>
  </si>
  <si>
    <t xml:space="preserve">ARTICULACIÓN </t>
  </si>
  <si>
    <t>OBJETIVO PEI</t>
  </si>
  <si>
    <t>OBJETIVO DEL PROCESO</t>
  </si>
  <si>
    <t>ANTICORRUPCIÓN Y ATENCIÓN AL CIUDADANO- PAAC-</t>
  </si>
  <si>
    <t>ANUAL DE VACANTES</t>
  </si>
  <si>
    <t>PREVISIÓN DE RECURSOS HUMANOS</t>
  </si>
  <si>
    <t>INSTITUCIONAL DE CAPACITACIÓN</t>
  </si>
  <si>
    <t>INCENTIVOS INSTITUCIONALES</t>
  </si>
  <si>
    <t>TRABAJO ANUAL EN SEGURIDAD Y SALUD EN EL TRABAJO</t>
  </si>
  <si>
    <t>ESTRATÉGICO DE TALENTO HUMANO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</si>
  <si>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</si>
  <si>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</si>
  <si>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</si>
  <si>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PLANES</t>
  </si>
  <si>
    <t>PROGRAMACIÓN</t>
  </si>
  <si>
    <t>PARTICIPACIÓN CIUDADANA</t>
  </si>
  <si>
    <t>Liderar las acciones de planificación, ejecución, verificación y mejora que contribuyan al adecuado desempeño y calidad de vida del talento humano vinculado como factor clave para el éxito del Invías.</t>
  </si>
  <si>
    <t>Gestión del Talento Humano</t>
  </si>
  <si>
    <t>Liderar y gestionar los servicios de tecnología de información y comunicaciones, para la toma de decisiones estratégicas, garantizando disponibilidad, divulgación y seguridad de la información, contribuyendo al cumplimiento de la misión del Invías y la consulta e interacción de los ciudadanos y del gobierno.</t>
  </si>
  <si>
    <t>Administración de bienes y servicios</t>
  </si>
  <si>
    <t>Asegurar la administración de bienes y servicios del instituto, que se usan como apoyo al desempeño de los procesos y al cumplimiento de la misión.</t>
  </si>
  <si>
    <t>Gestión contractual</t>
  </si>
  <si>
    <t>Llevar a cabo la gestión contractual de las diferentes obras y servicios que requiera el instituto nacional de vías, para el cumplimiento de su misión.</t>
  </si>
  <si>
    <t>Control Financiero y contable</t>
  </si>
  <si>
    <t>Controlar eficazmente los recursos financieros aprobados y suministrar de manera confiable y oportuna, la información requerida para apoyar la toma de decisiones, que asegure el logro de la misión institucional.</t>
  </si>
  <si>
    <t>Gestión legal y defensa judicial</t>
  </si>
  <si>
    <t>Representar judicial y extrajudicialmente a la entidad, realizar el cobro persuasivo de las obligaciones a favor del instituto y/o tramitar los procesos de jurisdicción coactiva, tramitar los procesos administrativos sancionatorios y orientar e impartir directrices para la aplicación de las normas del sector transporte.</t>
  </si>
  <si>
    <t>Desarrollar proyectos bajo lineamientos ambientales, sociales y prediales, en cumplimiento de la normatividad que permita la ejecución de políticas, estrategias, planes, programas y proyectos de infraestructura de transporte a cargo del Invías</t>
  </si>
  <si>
    <t>Gestión del riesgo en la infraestructura de transporte a cargo del Invías</t>
  </si>
  <si>
    <t>Gestión de innovación y reglamentación técnica de la infraestructura</t>
  </si>
  <si>
    <t>Establecer la reglamentación técnica y las acciones de modernización e innovación aplicables a la infraestructura de transporte para lograr unas vías sostenibles</t>
  </si>
  <si>
    <t>Gestión de la infraestructura vial</t>
  </si>
  <si>
    <t>Dirigir la planificación, ejecución y supervisión de proyectos de infraestructura de la red vial carretera, férrea, fluvial y marítima en el marco de la misión del instituto.</t>
  </si>
  <si>
    <t>Gestión social, ambiental y predial en proyectos de infraestructura de transporte a cargo del Invías</t>
  </si>
  <si>
    <t>Evaluación y seguimiento</t>
  </si>
  <si>
    <t>Liderar y gestionar los servicios de tecnología de información y comunicaciones, para la toma de decisiones estratégicas, garantizando disponibilidad, divulgación y seguridad de la información, contribuyendo al cumplimiento de la misión del Invias y la consulta e interacción de los ciudadanos y del gobierno.</t>
  </si>
  <si>
    <t>Mantener la percepción positiva del clima laboral en un 66%</t>
  </si>
  <si>
    <t>Continuar con la asesoría y acompañamiento en los procedimientos de gestión predial, social y ambiental tendiente a la adquisición de predios (Grupo interdisciplinario)</t>
  </si>
  <si>
    <t xml:space="preserve">Asesoría y acompañamiento en los procedimientos de gestión predial, social y ambiental tendiente a la adquisición de predios (Grupo interdisciplinario) </t>
  </si>
  <si>
    <t>INSTITUCIONAL DE ARCHIVOS DE LA ENTIDAD - PINAR-</t>
  </si>
  <si>
    <t>ANUAL DE ADQUISICIONES</t>
  </si>
  <si>
    <t>Documentar y divulgar un procedimiento de identificación de infraestructura crítica</t>
  </si>
  <si>
    <r>
      <t>Realizar 12  Chat ciudadano temático que propicien el diálogo con la ciudadanía</t>
    </r>
    <r>
      <rPr>
        <b/>
        <sz val="14"/>
        <rFont val="Calibri"/>
        <family val="2"/>
      </rPr>
      <t>.</t>
    </r>
  </si>
  <si>
    <t>Actualizar Información de la Ley de transparencia en el sitio web de: planeación y gestión, Talento Humano, control interno/externo, Presupuesto de la entidad, Planeación Contractual, trámites y Otros procedimientos administrativos OPA´s e Información general sobre servicio al ciudadano</t>
  </si>
  <si>
    <t>Publicar los Instrumentos de gestión de la información pública en la página web Invías y en el Portal de Datos Abiertos del Estado Colombiano</t>
  </si>
  <si>
    <t>Gestión de tecnologías de información y comunicaciones</t>
  </si>
  <si>
    <t>Revisar en coordinación con el Ministerio de Transporte y las unidades Ejecutoras, la actualización de la ley 105 de 1993</t>
  </si>
  <si>
    <t>Promover 2 acciones de diálogo por medio de las redes sociales para la rendición de cuentas focalizada por temas, por grupos de interés o regiones (DAFP)</t>
  </si>
  <si>
    <t xml:space="preserve">Actualizar el programa de gestión documental de acuerdo a la normatividad vigente e informe del Archivo General de la Nación </t>
  </si>
  <si>
    <t xml:space="preserve">Implementar mejoras al módulo de evaluación del desempeño del aplicativo </t>
  </si>
  <si>
    <t>Desarrollar el programa de bienestar, estímulos e incentivos acorde con la metodología del DAFP</t>
  </si>
  <si>
    <t>Actualizar la caracterización de los servidores públicos, teniendo en cuenta antigüedad, nivel educativo, edad, género, tipo de vinculación, experiencia laboral, étnia y discapacidad)</t>
  </si>
  <si>
    <t>Documentar un proceso de servicio al ciudadano  y un procedimiento para las peticiones incompletas.</t>
  </si>
  <si>
    <t xml:space="preserve">Revisar y determinar si se requiere  actualizar Política de Participación Ciudadana </t>
  </si>
  <si>
    <t>Realizar mesas de trabajo presenciales con Direcciones Territoriales y Unidades Ejecutoras de Planta Central para mejorar la oportunidad en la atención de las peticiones, quejas, reclamos y denuncias (PQRD).</t>
  </si>
  <si>
    <t>Diseñar e implementar un programa para promover espacios de sensibilización en la cultura del servicio en Invías</t>
  </si>
  <si>
    <t>Realizar mesas de trabajo para revisar si la información cargada en el SUIT se encuentran vigente o requiere actualización y si la totalidad de los trámites y otros procedimientos administrativos identificados en el inventario se encuentran registrados en el SUIT</t>
  </si>
  <si>
    <t>Realizar seguimiento en impartir directrices a las Unidades ejecutoras a cargo, en cuanto al cumplimiento de lo establecido en el Manual de Contratación y Manual de Interventoría Vigentes, para el trámite de prorrogas y adiciones.</t>
  </si>
  <si>
    <t>Constituir las cuentas por pagar y las reservas presupuestales de acuerdo a los lineamientos legales</t>
  </si>
  <si>
    <t>Incentivar a ciudadanos, que hayan participado en una acción de rendición de cuentas, con una visita informativa guiada a una obra en su región</t>
  </si>
  <si>
    <t>Velar por la actualización en el SIGEP de las hojas de vida y de la declaración de bienes y rentas de los servidores públicos Invías</t>
  </si>
  <si>
    <t>Implementar foros temáticos internos sobre avances a la gestión y los nuevos proyectos (inviforos) destacando la labor de los equipos de trabajo que han participado en la planeación y ejecución de los proyectos</t>
  </si>
  <si>
    <t>Actualizar los lineamientos y mejorar la metodología para la evaluación de la satisfacción del cliente y partes interesadas.</t>
  </si>
  <si>
    <t>Vincular a los grupos de valor (actores internos y externos de la entidad) en la actualización de la Política de Administración del Riesgo 2018 (Publicación en página web e intranet del borrador actualizado)</t>
  </si>
  <si>
    <t>Vincular a los grupos de valor (actores internos y externos de la entidad) en la actualización del Mapa de Riesgos de Corrupción 2019 (Publicación en página web del borrador actualizado)</t>
  </si>
  <si>
    <t xml:space="preserve">Seguimiento a los compromisos pactados en el Principal espacio de Rendición de Cuentas a la ciudadanía realizado </t>
  </si>
  <si>
    <t xml:space="preserve">Principal espacio de Rendición de Cuentas a la ciudadanía evaluado </t>
  </si>
  <si>
    <t xml:space="preserve">Informe de Evaluación de la estrategia de Rendición de Cuentas a la ciudadanía elaborado </t>
  </si>
  <si>
    <t>Seguimiento a la estrategia de Rendición de Cuentas, documentando la evaluación del principal espacio</t>
  </si>
  <si>
    <t>Informe elaborado y publicado en página web</t>
  </si>
  <si>
    <t>Seguimiento a los proyectos en el aplicativo CIFRA realizado</t>
  </si>
  <si>
    <t xml:space="preserve">Consultas realizadas e involucradas en chats, foros, principal espacio de rendición de cuentas, revistas, boletines, etc. </t>
  </si>
  <si>
    <t xml:space="preserve">
Trámites y otros procedimientos administrativos identificados por la entidad vigentes/actualizados y registrados en el SUIT</t>
  </si>
  <si>
    <t>Listado de asistencia de las Capacitaciones realizadas</t>
  </si>
  <si>
    <t>Necesidades para mejorar el sistema de información para el registro ordenado y la gestión de PQRD identificadas</t>
  </si>
  <si>
    <t>Campañas de difusión realizadas</t>
  </si>
  <si>
    <t>Procedimiento de identificación de infraestructura crítica documentado y divulgado</t>
  </si>
  <si>
    <t xml:space="preserve">Actividades administrativas con cumplimiento oportuno </t>
  </si>
  <si>
    <t>Adelantar la rehabilitación de 11,51 km de la red vial secundaria</t>
  </si>
  <si>
    <t>Construir 16 puentes de la red vial nacional primaria</t>
  </si>
  <si>
    <t>Subdirección Medio Ambiente y Gestión Social 
Subdirección de la Red Nacional de Carreteras
Grupo de Grandes Proyectos
Grupo Túnel de la Línea</t>
  </si>
  <si>
    <t>Hacer firmar el documento de las especificaciones particulares que soportan el ítem no previsto por los Directores de Obra e interventoría</t>
  </si>
  <si>
    <t>Documento de las especificaciones particulares del ítem no previsto con  firma de los Directores de obra e interventoría</t>
  </si>
  <si>
    <t>Informe de seguimiento y avance de los procedimientos sancionatorios y siniestros</t>
  </si>
  <si>
    <t>Realizar charlas sobre temas misionales y de apoyo para transferencia de conocimiento</t>
  </si>
  <si>
    <t>Oficina Asesora de Planeación con apoyo de la Dirección Operativa y Dirección Técnica</t>
  </si>
  <si>
    <t>Charlas sobre temas misionales y de apoyo para transferencia de conocimiento realizadas</t>
  </si>
  <si>
    <t>intercambiador Versalles</t>
  </si>
  <si>
    <t>PROCESO DIRECCIONAMIENTO ESTRATÉGICO Y DE PLANEACIÓN INSTITUCIONAL</t>
  </si>
  <si>
    <t>EDEYP- FR - 1</t>
  </si>
  <si>
    <t>Gestión del Riesgo de Corrupción - Mapa de Riesgos de Corrupción</t>
  </si>
  <si>
    <t>Mecanismos para la Transparencia y Acceso a la Información</t>
  </si>
  <si>
    <t>Direccionamiento estratégico y planeación institucional</t>
  </si>
  <si>
    <t>Realizar el seguimiento al avance en la gestión de los procesos sancionatorios y/o siniestros, solicitados por parte de las unidades ejecutoras</t>
  </si>
  <si>
    <t>Redes sociales promovidas mediante el uso del #767</t>
  </si>
  <si>
    <t>Promover el uso de #767 a través de las redes sociales (Facebook, twitter)</t>
  </si>
  <si>
    <t>Secretaria General - PNSC</t>
  </si>
  <si>
    <t>Ampliar la cobertura del 5% del monitoreo en puntos estratégicos de las carreteras nacionales del PSCN</t>
  </si>
  <si>
    <t>Cobertura del 5%  ampliado</t>
  </si>
  <si>
    <t>Realizar 10,5 km de placa huella en la red terciaria</t>
  </si>
  <si>
    <t>Construcción de pavimento nuevo de 50,8   km en la red vial secundaria</t>
  </si>
  <si>
    <t>Grupo de Grandes Proyectos
Subdirección de la Red Terciaría y Férrea</t>
  </si>
  <si>
    <t>Construir 14 puentes de la red vial secundaria</t>
  </si>
  <si>
    <t>Atender 6 sitios críticos en la red vial secundaria</t>
  </si>
  <si>
    <t>Adelantar mantenimiento periódico de 5 km en la Red Terciaria</t>
  </si>
  <si>
    <t xml:space="preserve">Realizar localización y/o inventario de 74Km Línea férrea
</t>
  </si>
  <si>
    <t xml:space="preserve">Kilómetros de línea férrea localizada y/o inventariada
</t>
  </si>
  <si>
    <t>Kilómetros de Doble Calzada Construida Red Nacional</t>
  </si>
  <si>
    <t>Yee cienaga - Tasajera</t>
  </si>
  <si>
    <t>cambio de mayo a junio</t>
  </si>
  <si>
    <r>
      <t xml:space="preserve">Ya estaba programado
El cto termina en jun. y se espera prorrogarlo. </t>
    </r>
    <r>
      <rPr>
        <b/>
        <sz val="10"/>
        <rFont val="Arial"/>
        <family val="2"/>
      </rPr>
      <t/>
    </r>
  </si>
  <si>
    <r>
      <t xml:space="preserve">Ya estaba programado
</t>
    </r>
    <r>
      <rPr>
        <sz val="10"/>
        <rFont val="Arial"/>
        <family val="2"/>
      </rPr>
      <t>La Placa Huella de cto. Plan es Secundaria</t>
    </r>
  </si>
  <si>
    <t>Contrato Plan Santander (Corredor Bocadillo II)</t>
  </si>
  <si>
    <r>
      <t xml:space="preserve">NUEVO
</t>
    </r>
    <r>
      <rPr>
        <sz val="10"/>
        <rFont val="Arial"/>
        <family val="2"/>
      </rPr>
      <t xml:space="preserve">La Placa Huella de cto. Plan es Secundaria </t>
    </r>
  </si>
  <si>
    <t>Realizar 0.77  km de placa huella en la vía  LA ESTRELLA - CARRETERA DEL MEDIO - BAJO ESPAÑOL EN EL MUNICIPIO DE CHINCHINÁ- CALDAS. CONV 881-17</t>
  </si>
  <si>
    <t>Realizar 0,8  km de placa huella en la vía EL REPOSO - LOS LOBOS EN EL MUNICIPIO DE PALESTINA -  CALDAS - CONV. 882-17</t>
  </si>
  <si>
    <t>Realizar 0.80  km de placa huella en las vías  LA PLANTA Y CALIFORNIAS EN EL MUNICIPIO DE SAMANÁ - CALDAS.  CONV 883-17</t>
  </si>
  <si>
    <t>Realizar 0,80  km de placa huella en las vías EL SOCORRO – LA LINDA – LA MÁQUINA Y CANAAN – ALSACIA CÓDIGO 46861 EN EL MUNICIPIO DE VITERBO - CALDAS.  CONV 884-17</t>
  </si>
  <si>
    <t>Contrato Plan Nariño - Proyecto Junín Barbacoas (Sector Buenavista - El Descanso 2,09 Km)</t>
  </si>
  <si>
    <t>NUEVO</t>
  </si>
  <si>
    <t>Corredor Agroforestal</t>
  </si>
  <si>
    <t>Corredor Bocadillo II</t>
  </si>
  <si>
    <t>Corredor Estratégico</t>
  </si>
  <si>
    <t>Contrato Plan Boyacá (Puente Camacho - Garagoa - Las Juntas 1,1 Km; Movilidad Sogamoso 5 Km)</t>
  </si>
  <si>
    <r>
      <t xml:space="preserve">NUEVO
</t>
    </r>
    <r>
      <rPr>
        <sz val="10"/>
        <rFont val="Arial"/>
        <family val="2"/>
      </rPr>
      <t>Primer trimestre. 1 Km Movilidad Sogamoso y 0,5 Km Puente Camacho. 
Por modificación del alcance inicial del proyecto, se aumentaron las vías a intervenir (para Movilidad Sogamoso). En dic se prorrogó para sitio crítico y luego se amplió la meta (para pte. Camacho)</t>
    </r>
  </si>
  <si>
    <t xml:space="preserve">cambia de 10 a 5 </t>
  </si>
  <si>
    <t>Construcción puentes en Red Secundaria
Contrato Plan Santander (Corredor Agroforestal y Energético)</t>
  </si>
  <si>
    <t>Construcción Puente  La Fortunera</t>
  </si>
  <si>
    <r>
      <rPr>
        <sz val="11"/>
        <rFont val="Arial"/>
        <family val="2"/>
      </rPr>
      <t>NUEVO</t>
    </r>
    <r>
      <rPr>
        <b/>
        <sz val="11"/>
        <rFont val="Arial"/>
        <family val="2"/>
      </rPr>
      <t xml:space="preserve">
</t>
    </r>
    <r>
      <rPr>
        <sz val="10"/>
        <rFont val="Arial"/>
        <family val="2"/>
      </rPr>
      <t>Meta rezago, de la programación 2017 que no se cumplió</t>
    </r>
  </si>
  <si>
    <t xml:space="preserve">Construcción Puente Oibita </t>
  </si>
  <si>
    <t xml:space="preserve">Construcción Puente Huertas </t>
  </si>
  <si>
    <t>Construcción puentes en Red Secundaria
Contrato Plan Santander (Corredor Folclor y Bocadillo)</t>
  </si>
  <si>
    <t>Construcción Puente Rojo</t>
  </si>
  <si>
    <t xml:space="preserve">Construcción Puente La Sorda </t>
  </si>
  <si>
    <t>Construcción Puente La Coja</t>
  </si>
  <si>
    <t>Construcción puentes en Red Secundaria
Contrato Plan Santander (San Gil - Charalá - Límites)</t>
  </si>
  <si>
    <t>Construcción Puente Pienta</t>
  </si>
  <si>
    <t>Contrato Plan Boyacá (Movilidad Sogamoso 1)</t>
  </si>
  <si>
    <r>
      <t>NUEVO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 xml:space="preserve">
</t>
    </r>
    <r>
      <rPr>
        <sz val="10"/>
        <rFont val="Arial"/>
        <family val="2"/>
      </rPr>
      <t>Por modificación del alcance inicial del proyecto, se aumentaron las vías a intervenir (para movilidad sogamoso) entre ellas la calle 7 sobre la cual se construyó el puente sobre el canal Venecia.</t>
    </r>
  </si>
  <si>
    <t>Contrato Plan Boyacá (Puente Camacho - Garagoa - Las Juntas 2)</t>
  </si>
  <si>
    <t>estaba programado para septiembre y eran 3</t>
  </si>
  <si>
    <t>CORINTO - BOQUERON - SOTO - LA LUZ,  Corinto - Cauca</t>
  </si>
  <si>
    <t>OCAÑA - LIMITES - MORRINSON, Ocaña - Norte de Santander</t>
  </si>
  <si>
    <t>CAJAMARCA - TOCHE, Cajamarca - Tolima</t>
  </si>
  <si>
    <t>Mantenimiento periódico en red terciaria</t>
  </si>
  <si>
    <t>CHAPASIA - VEREDA MIRAFLORES,  Miraflores - Boyacá</t>
  </si>
  <si>
    <r>
      <rPr>
        <sz val="11"/>
        <rFont val="Arial"/>
        <family val="2"/>
      </rPr>
      <t>Ya estaba.</t>
    </r>
    <r>
      <rPr>
        <sz val="11"/>
        <color theme="1"/>
        <rFont val="Arial"/>
        <family val="2"/>
      </rPr>
      <t xml:space="preserve">
</t>
    </r>
    <r>
      <rPr>
        <sz val="11"/>
        <color rgb="FFFF0000"/>
        <rFont val="Arial"/>
        <family val="2"/>
      </rPr>
      <t>Cambia el tramo por CHAPASIA - MORRO ABAJO COD. 50236 y baja a 1.5 Km</t>
    </r>
  </si>
  <si>
    <t>ARJONA - LAS PIEDRAS, Arjona - Bolívar</t>
  </si>
  <si>
    <r>
      <rPr>
        <sz val="11"/>
        <rFont val="Arial"/>
        <family val="2"/>
      </rPr>
      <t>NUEVO</t>
    </r>
    <r>
      <rPr>
        <sz val="11"/>
        <color rgb="FFFF0000"/>
        <rFont val="Arial"/>
        <family val="2"/>
      </rPr>
      <t xml:space="preserve">
Cambian los tramos y disminuye la meta total de 8 a 5 Km.</t>
    </r>
  </si>
  <si>
    <t>ALTO EL GUAMO - HOYO FRIO, Manizales - Caldas</t>
  </si>
  <si>
    <t>SICANA - NARANJAL - LA GUAIRA, Timaná - Huila</t>
  </si>
  <si>
    <t>NUEVO NO ESTABA INCLUIDO</t>
  </si>
  <si>
    <t>Estación Alvarez Salas de Zarzal - Valle</t>
  </si>
  <si>
    <t>No se va a ejecutar</t>
  </si>
  <si>
    <t>Estaciones Férreas Restauradas</t>
  </si>
  <si>
    <t>DEP.</t>
  </si>
  <si>
    <t>Kilómetros de línea férrea localizada y/o inventariada</t>
  </si>
  <si>
    <t>Facatativá - Puerto Salgar</t>
  </si>
  <si>
    <r>
      <t xml:space="preserve">NUEVO
</t>
    </r>
    <r>
      <rPr>
        <sz val="10"/>
        <rFont val="Arial"/>
        <family val="2"/>
      </rPr>
      <t>Se hace necesario destinar recursos para la localización e inventario del tramo para dar cumplimiento al hallazgo de la CGR</t>
    </r>
  </si>
  <si>
    <t>Kilómetros con localización y/o inventario</t>
  </si>
  <si>
    <t xml:space="preserve">Implementar el Programa Cívico Guardavías – Vías para la Equidad mediante capacitaciones que permita a las personas y comunidades interesadas en realizar seguimiento a los proyectos instruirse y desarrollar las capacidades necesarias para llevar a cabo su misión; y dar así inicio al proceso de conformación de veedurías ciudadanas u otro espacio de participación comunitaria. </t>
  </si>
  <si>
    <t>Formular del programa de bienestar, estímulos e incentivos acorde con la metodología del DAFP</t>
  </si>
  <si>
    <t>Política de tratamiento de datos personales  y difundida</t>
  </si>
  <si>
    <t>Adelantar la construcción de 2 túneles en la red vial nacional primaria</t>
  </si>
  <si>
    <t>Oficina Asesora de Planeación- Grupo de Desarrollo Organizacional con apoyo de la Secretaria General – Grupo de Comunicaciones</t>
  </si>
  <si>
    <t xml:space="preserve">Secretaria General – Grupo de Comunicaciones </t>
  </si>
  <si>
    <t xml:space="preserve">Secretaria General – Grupo de Control Interno Disciplinario </t>
  </si>
  <si>
    <t>Oficina Asesora de Planeación y Secretaría General con apoyo de la Oficina de Control Interno</t>
  </si>
  <si>
    <t>Programa de Seguridad en Carreteras Nacionales</t>
  </si>
  <si>
    <t xml:space="preserve">Definir la ruta estratégica que guiará la gestión institucional en el mediano y corto  plazo de acuerdo con los lineamientos del Gobierno Nacional y el Modelo Integrado de Planeación y Gestión –MIPG-, con el fin de priorizar los recursos y focalizar los procesos de gestión.
</t>
  </si>
  <si>
    <t>Definir la ruta estratégica que guiará la gestión institucional en el mediano y corto  plazo de acuerdo con los lineamientos del Gobierno Nacional y el Modelo Integrado de Planeación y Gestión –MIPG-, con el fin de priorizar los recursos y focalizar los procesos de gestión.</t>
  </si>
  <si>
    <t>Medir y evaluar la eficiencia, eficacia y economía de los controles, asesorando a la Dirección en la continuidad del proceso administrativo, la reevaluación de los planes establecidos y en la introducción de los correctivos necesarios para el cumplimiento de las metas u objetivos previstos permitiendo que el Modelo Integrado de Planeación y Gestión –MIPG- y sus dimensiones cumplan su propósito.</t>
  </si>
  <si>
    <t xml:space="preserve">Fortalecer y apoyar la libre transitabilidad ciudadana por las carreteras nacionales a cargo de INVIAS, mediante la seguridad y el uso de las tecnologías  de la Información y las comunicaciones, que den respuesta a las necesidades propias de los usuarios. </t>
  </si>
  <si>
    <t xml:space="preserve">Fortalecer y apoyar la libre transitabilidad ciudadana por las carreteras nacionales a cargo de INVÍAS, mediante la seguridad y el uso de las tecnologías  de la Información y las comunicaciones, que den respuesta a las necesidades propias de los usuarios. </t>
  </si>
  <si>
    <t>Desarrollar proyectos bajo lineamientos ambientales, sociales y prediales, en cumplimiento de la normatividad que permita la ejecución de políticas, estrategias, planes, programas y proyectos de infraestructura de transporte a cargo del Invías.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</si>
</sst>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 [$€-2]\ * #,##0.00_ ;_ [$€-2]\ * \-#,##0.00_ ;_ [$€-2]\ * &quot;-&quot;??_ "/>
    <numFmt numFmtId="166" formatCode="0.0"/>
    <numFmt numFmtId="167" formatCode="#,##0.0"/>
    <numFmt numFmtId="168" formatCode="0.00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 Narrow"/>
      <family val="2"/>
    </font>
    <font>
      <b/>
      <sz val="11"/>
      <color rgb="FFFF0000"/>
      <name val="Calibri"/>
      <family val="2"/>
      <scheme val="minor"/>
    </font>
    <font>
      <sz val="9"/>
      <color rgb="FF000000"/>
      <name val="Trebuchet MS"/>
      <family val="2"/>
    </font>
    <font>
      <i/>
      <sz val="9"/>
      <name val="Trebuchet MS"/>
      <family val="2"/>
    </font>
    <font>
      <sz val="11"/>
      <color theme="1"/>
      <name val="Calibri"/>
      <family val="2"/>
      <scheme val="minor"/>
    </font>
    <font>
      <b/>
      <shadow/>
      <sz val="10.5"/>
      <name val="Calibri"/>
      <family val="2"/>
      <scheme val="minor"/>
    </font>
    <font>
      <b/>
      <sz val="11"/>
      <color theme="1"/>
      <name val="Arial Narrow"/>
      <family val="2"/>
    </font>
    <font>
      <strike/>
      <sz val="11"/>
      <name val="Arial Narrow"/>
      <family val="2"/>
    </font>
    <font>
      <b/>
      <sz val="9"/>
      <color indexed="81"/>
      <name val="Tahoma"/>
      <family val="2"/>
    </font>
    <font>
      <b/>
      <sz val="14"/>
      <name val="Calibri"/>
      <family val="2"/>
    </font>
    <font>
      <sz val="14"/>
      <name val="Calibri"/>
      <family val="2"/>
    </font>
    <font>
      <i/>
      <sz val="11"/>
      <name val="Arial Narrow"/>
      <family val="2"/>
    </font>
    <font>
      <i/>
      <sz val="11"/>
      <name val="Calibri"/>
      <family val="2"/>
    </font>
    <font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9"/>
      <color indexed="81"/>
      <name val="Tahoma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11"/>
      <name val="Arial"/>
      <family val="2"/>
    </font>
    <font>
      <sz val="9"/>
      <color rgb="FFFF0000"/>
      <name val="Arial"/>
      <family val="2"/>
    </font>
    <font>
      <strike/>
      <sz val="11"/>
      <color rgb="FFFF0000"/>
      <name val="Arial Narrow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DF6F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indexed="64"/>
      </top>
      <bottom/>
      <diagonal/>
    </border>
    <border>
      <left style="thin">
        <color auto="1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medium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medium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ck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medium">
        <color auto="1"/>
      </top>
      <bottom/>
      <diagonal/>
    </border>
  </borders>
  <cellStyleXfs count="11">
    <xf numFmtId="0" fontId="0" fillId="0" borderId="0"/>
    <xf numFmtId="0" fontId="3" fillId="0" borderId="0"/>
    <xf numFmtId="1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622">
    <xf numFmtId="0" fontId="0" fillId="0" borderId="0" xfId="0"/>
    <xf numFmtId="0" fontId="2" fillId="0" borderId="0" xfId="1" applyFont="1" applyBorder="1" applyAlignment="1">
      <alignment vertical="center" wrapText="1"/>
    </xf>
    <xf numFmtId="0" fontId="2" fillId="0" borderId="0" xfId="1" applyFont="1" applyAlignment="1">
      <alignment vertical="center" wrapText="1"/>
    </xf>
    <xf numFmtId="0" fontId="2" fillId="0" borderId="0" xfId="1" applyFont="1" applyFill="1" applyAlignment="1">
      <alignment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7" fillId="0" borderId="3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0" fillId="0" borderId="33" xfId="0" applyBorder="1"/>
    <xf numFmtId="0" fontId="7" fillId="0" borderId="2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4" xfId="0" applyBorder="1"/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left" vertical="center" wrapText="1"/>
    </xf>
    <xf numFmtId="0" fontId="7" fillId="0" borderId="3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10" fillId="0" borderId="41" xfId="0" applyFont="1" applyBorder="1" applyAlignment="1">
      <alignment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43" xfId="0" applyFont="1" applyBorder="1" applyAlignment="1">
      <alignment vertical="center" wrapText="1"/>
    </xf>
    <xf numFmtId="0" fontId="10" fillId="0" borderId="44" xfId="0" applyFont="1" applyBorder="1" applyAlignment="1">
      <alignment vertical="center" wrapText="1"/>
    </xf>
    <xf numFmtId="0" fontId="0" fillId="2" borderId="33" xfId="0" applyFill="1" applyBorder="1" applyAlignment="1">
      <alignment horizontal="left" vertical="center" wrapText="1"/>
    </xf>
    <xf numFmtId="0" fontId="0" fillId="3" borderId="33" xfId="0" applyFill="1" applyBorder="1"/>
    <xf numFmtId="0" fontId="2" fillId="0" borderId="0" xfId="1" applyFont="1" applyBorder="1" applyAlignment="1">
      <alignment horizontal="left" vertical="center" wrapText="1"/>
    </xf>
    <xf numFmtId="0" fontId="11" fillId="0" borderId="43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9" fontId="2" fillId="0" borderId="1" xfId="6" applyFont="1" applyFill="1" applyBorder="1" applyAlignment="1">
      <alignment horizontal="center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9" fontId="2" fillId="0" borderId="0" xfId="1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1" applyFont="1" applyAlignment="1">
      <alignment horizontal="left" vertical="center" wrapText="1"/>
    </xf>
    <xf numFmtId="4" fontId="2" fillId="0" borderId="1" xfId="1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 wrapText="1"/>
    </xf>
    <xf numFmtId="9" fontId="2" fillId="0" borderId="1" xfId="3" applyFont="1" applyFill="1" applyBorder="1" applyAlignment="1">
      <alignment horizontal="center" vertical="center" wrapText="1"/>
    </xf>
    <xf numFmtId="4" fontId="2" fillId="0" borderId="2" xfId="1" applyNumberFormat="1" applyFont="1" applyFill="1" applyBorder="1" applyAlignment="1">
      <alignment horizontal="center" vertical="center" wrapText="1"/>
    </xf>
    <xf numFmtId="4" fontId="2" fillId="0" borderId="1" xfId="7" applyNumberFormat="1" applyFont="1" applyFill="1" applyBorder="1" applyAlignment="1">
      <alignment horizontal="center" vertical="center" wrapText="1"/>
    </xf>
    <xf numFmtId="4" fontId="2" fillId="0" borderId="1" xfId="4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left" vertical="center" wrapText="1" readingOrder="1"/>
    </xf>
    <xf numFmtId="9" fontId="2" fillId="0" borderId="1" xfId="6" applyFont="1" applyFill="1" applyBorder="1" applyAlignment="1">
      <alignment horizontal="left" vertical="center" wrapText="1"/>
    </xf>
    <xf numFmtId="0" fontId="4" fillId="0" borderId="0" xfId="1" applyFont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4" fillId="0" borderId="45" xfId="0" applyNumberFormat="1" applyFont="1" applyBorder="1" applyAlignment="1">
      <alignment horizontal="center" vertical="center" wrapText="1"/>
    </xf>
    <xf numFmtId="167" fontId="4" fillId="0" borderId="50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42" xfId="0" applyNumberFormat="1" applyFont="1" applyFill="1" applyBorder="1" applyAlignment="1">
      <alignment vertical="center" wrapText="1"/>
    </xf>
    <xf numFmtId="0" fontId="2" fillId="0" borderId="0" xfId="0" applyNumberFormat="1" applyFont="1" applyBorder="1" applyAlignment="1">
      <alignment vertical="center" wrapText="1"/>
    </xf>
    <xf numFmtId="0" fontId="2" fillId="3" borderId="1" xfId="0" applyNumberFormat="1" applyFont="1" applyFill="1" applyBorder="1" applyAlignment="1">
      <alignment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167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4" fontId="4" fillId="0" borderId="11" xfId="0" applyNumberFormat="1" applyFont="1" applyFill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vertical="center" wrapText="1"/>
    </xf>
    <xf numFmtId="0" fontId="4" fillId="3" borderId="0" xfId="0" applyNumberFormat="1" applyFont="1" applyFill="1" applyBorder="1" applyAlignment="1">
      <alignment horizontal="center" vertical="center" wrapText="1"/>
    </xf>
    <xf numFmtId="0" fontId="2" fillId="3" borderId="0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 applyAlignment="1">
      <alignment horizontal="center"/>
    </xf>
    <xf numFmtId="3" fontId="4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67" fontId="2" fillId="0" borderId="0" xfId="0" applyNumberFormat="1" applyFont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4" fillId="0" borderId="45" xfId="0" applyNumberFormat="1" applyFont="1" applyFill="1" applyBorder="1" applyAlignment="1">
      <alignment horizontal="center" vertical="center" wrapText="1"/>
    </xf>
    <xf numFmtId="0" fontId="4" fillId="0" borderId="50" xfId="0" applyNumberFormat="1" applyFont="1" applyFill="1" applyBorder="1" applyAlignment="1">
      <alignment horizontal="center" vertical="center" wrapText="1"/>
    </xf>
    <xf numFmtId="167" fontId="4" fillId="0" borderId="50" xfId="0" applyNumberFormat="1" applyFont="1" applyFill="1" applyBorder="1" applyAlignment="1">
      <alignment horizontal="center" vertical="center" wrapText="1"/>
    </xf>
    <xf numFmtId="4" fontId="2" fillId="3" borderId="1" xfId="1" applyNumberFormat="1" applyFont="1" applyFill="1" applyBorder="1" applyAlignment="1">
      <alignment horizontal="center" vertical="center" wrapText="1"/>
    </xf>
    <xf numFmtId="0" fontId="2" fillId="0" borderId="29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4" fillId="6" borderId="14" xfId="0" applyNumberFormat="1" applyFont="1" applyFill="1" applyBorder="1" applyAlignment="1">
      <alignment horizontal="center" vertical="center" wrapText="1"/>
    </xf>
    <xf numFmtId="4" fontId="4" fillId="6" borderId="1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Border="1" applyAlignment="1">
      <alignment vertical="center" wrapText="1"/>
    </xf>
    <xf numFmtId="4" fontId="4" fillId="3" borderId="0" xfId="0" applyNumberFormat="1" applyFont="1" applyFill="1" applyBorder="1" applyAlignment="1">
      <alignment horizontal="center" vertical="center" wrapText="1"/>
    </xf>
    <xf numFmtId="4" fontId="4" fillId="6" borderId="50" xfId="0" applyNumberFormat="1" applyFont="1" applyFill="1" applyBorder="1" applyAlignment="1">
      <alignment horizontal="center" vertical="center" wrapText="1"/>
    </xf>
    <xf numFmtId="4" fontId="4" fillId="6" borderId="42" xfId="0" applyNumberFormat="1" applyFont="1" applyFill="1" applyBorder="1" applyAlignment="1">
      <alignment horizontal="center" vertical="center" wrapText="1"/>
    </xf>
    <xf numFmtId="3" fontId="4" fillId="0" borderId="45" xfId="0" applyNumberFormat="1" applyFont="1" applyBorder="1" applyAlignment="1">
      <alignment horizontal="center" vertical="center" wrapText="1"/>
    </xf>
    <xf numFmtId="4" fontId="2" fillId="3" borderId="45" xfId="0" applyNumberFormat="1" applyFont="1" applyFill="1" applyBorder="1" applyAlignment="1">
      <alignment horizontal="center" vertical="center" wrapText="1"/>
    </xf>
    <xf numFmtId="4" fontId="2" fillId="0" borderId="51" xfId="1" applyNumberFormat="1" applyFont="1" applyFill="1" applyBorder="1" applyAlignment="1">
      <alignment horizontal="center" vertical="center" wrapText="1"/>
    </xf>
    <xf numFmtId="167" fontId="2" fillId="0" borderId="4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9" fontId="2" fillId="0" borderId="1" xfId="1" applyNumberFormat="1" applyFont="1" applyFill="1" applyBorder="1" applyAlignment="1">
      <alignment horizontal="center" vertical="center" wrapText="1"/>
    </xf>
    <xf numFmtId="9" fontId="2" fillId="3" borderId="1" xfId="3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6" applyNumberFormat="1" applyFont="1" applyFill="1" applyBorder="1" applyAlignment="1">
      <alignment horizontal="center" vertical="center" wrapText="1"/>
    </xf>
    <xf numFmtId="4" fontId="14" fillId="4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Border="1" applyAlignment="1">
      <alignment vertical="center" wrapText="1"/>
    </xf>
    <xf numFmtId="0" fontId="2" fillId="0" borderId="16" xfId="0" applyNumberFormat="1" applyFont="1" applyBorder="1" applyAlignment="1">
      <alignment vertical="center" wrapText="1"/>
    </xf>
    <xf numFmtId="0" fontId="2" fillId="0" borderId="45" xfId="0" applyNumberFormat="1" applyFont="1" applyFill="1" applyBorder="1" applyAlignment="1">
      <alignment horizontal="center" vertical="center" wrapText="1"/>
    </xf>
    <xf numFmtId="0" fontId="2" fillId="0" borderId="45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22" fillId="0" borderId="0" xfId="0" applyFont="1" applyAlignment="1">
      <alignment horizontal="center"/>
    </xf>
    <xf numFmtId="0" fontId="0" fillId="3" borderId="0" xfId="0" applyFill="1"/>
    <xf numFmtId="0" fontId="21" fillId="3" borderId="0" xfId="0" applyFont="1" applyFill="1"/>
    <xf numFmtId="0" fontId="2" fillId="3" borderId="1" xfId="0" applyNumberFormat="1" applyFont="1" applyFill="1" applyBorder="1" applyAlignment="1">
      <alignment horizontal="justify" vertical="center" wrapText="1"/>
    </xf>
    <xf numFmtId="0" fontId="2" fillId="0" borderId="16" xfId="0" applyNumberFormat="1" applyFont="1" applyFill="1" applyBorder="1" applyAlignment="1">
      <alignment horizontal="justify" vertical="center" wrapText="1"/>
    </xf>
    <xf numFmtId="0" fontId="2" fillId="0" borderId="0" xfId="0" applyFont="1" applyAlignment="1">
      <alignment horizontal="center" vertical="center"/>
    </xf>
    <xf numFmtId="4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3" borderId="0" xfId="1" applyFont="1" applyFill="1" applyBorder="1" applyAlignment="1">
      <alignment vertical="center" wrapText="1"/>
    </xf>
    <xf numFmtId="0" fontId="2" fillId="3" borderId="28" xfId="1" applyFont="1" applyFill="1" applyBorder="1" applyAlignment="1">
      <alignment horizontal="center" vertical="center" wrapText="1"/>
    </xf>
    <xf numFmtId="2" fontId="2" fillId="3" borderId="28" xfId="1" applyNumberFormat="1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2" fillId="3" borderId="1" xfId="1" applyFont="1" applyFill="1" applyBorder="1" applyAlignment="1">
      <alignment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9" fontId="2" fillId="0" borderId="0" xfId="6" applyFont="1" applyAlignment="1">
      <alignment horizontal="center" vertical="center" wrapText="1"/>
    </xf>
    <xf numFmtId="9" fontId="2" fillId="0" borderId="0" xfId="6" applyFont="1" applyBorder="1" applyAlignment="1">
      <alignment horizontal="center" vertical="center" wrapText="1"/>
    </xf>
    <xf numFmtId="9" fontId="2" fillId="3" borderId="28" xfId="6" applyFont="1" applyFill="1" applyBorder="1" applyAlignment="1">
      <alignment horizontal="center" vertical="center" wrapText="1"/>
    </xf>
    <xf numFmtId="9" fontId="2" fillId="3" borderId="1" xfId="6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10" fontId="2" fillId="3" borderId="1" xfId="2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 wrapText="1"/>
    </xf>
    <xf numFmtId="9" fontId="2" fillId="3" borderId="1" xfId="1" applyNumberFormat="1" applyFont="1" applyFill="1" applyBorder="1" applyAlignment="1">
      <alignment horizontal="center" vertical="center" wrapText="1"/>
    </xf>
    <xf numFmtId="1" fontId="2" fillId="3" borderId="1" xfId="1" applyNumberFormat="1" applyFont="1" applyFill="1" applyBorder="1" applyAlignment="1">
      <alignment horizontal="center" vertical="center" wrapText="1"/>
    </xf>
    <xf numFmtId="2" fontId="2" fillId="3" borderId="1" xfId="4" applyNumberFormat="1" applyFont="1" applyFill="1" applyBorder="1" applyAlignment="1">
      <alignment horizontal="center" vertical="center" wrapText="1"/>
    </xf>
    <xf numFmtId="39" fontId="2" fillId="3" borderId="1" xfId="4" applyNumberFormat="1" applyFont="1" applyFill="1" applyBorder="1" applyAlignment="1">
      <alignment horizontal="center" vertical="center" wrapText="1"/>
    </xf>
    <xf numFmtId="164" fontId="2" fillId="3" borderId="1" xfId="4" applyFont="1" applyFill="1" applyBorder="1" applyAlignment="1">
      <alignment horizontal="center" vertical="center" wrapText="1"/>
    </xf>
    <xf numFmtId="41" fontId="2" fillId="3" borderId="1" xfId="8" applyFont="1" applyFill="1" applyBorder="1" applyAlignment="1">
      <alignment horizontal="center" vertical="center" wrapText="1"/>
    </xf>
    <xf numFmtId="166" fontId="2" fillId="3" borderId="1" xfId="6" applyNumberFormat="1" applyFont="1" applyFill="1" applyBorder="1" applyAlignment="1">
      <alignment horizontal="center" vertical="center" wrapText="1"/>
    </xf>
    <xf numFmtId="168" fontId="2" fillId="3" borderId="1" xfId="1" applyNumberFormat="1" applyFont="1" applyFill="1" applyBorder="1" applyAlignment="1">
      <alignment horizontal="center" vertical="center" wrapText="1"/>
    </xf>
    <xf numFmtId="4" fontId="2" fillId="3" borderId="1" xfId="4" applyNumberFormat="1" applyFont="1" applyFill="1" applyBorder="1" applyAlignment="1">
      <alignment horizontal="center" vertical="center" wrapText="1"/>
    </xf>
    <xf numFmtId="166" fontId="2" fillId="3" borderId="1" xfId="1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7" fontId="2" fillId="3" borderId="1" xfId="1" applyNumberFormat="1" applyFont="1" applyFill="1" applyBorder="1" applyAlignment="1">
      <alignment horizontal="center" vertical="center" wrapText="1"/>
    </xf>
    <xf numFmtId="0" fontId="2" fillId="3" borderId="1" xfId="6" applyNumberFormat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167" fontId="2" fillId="3" borderId="1" xfId="0" applyNumberFormat="1" applyFont="1" applyFill="1" applyBorder="1" applyAlignment="1">
      <alignment horizontal="center" vertical="center" wrapText="1"/>
    </xf>
    <xf numFmtId="167" fontId="2" fillId="3" borderId="1" xfId="4" applyNumberFormat="1" applyFont="1" applyFill="1" applyBorder="1" applyAlignment="1">
      <alignment horizontal="center" vertical="center" wrapText="1"/>
    </xf>
    <xf numFmtId="1" fontId="2" fillId="3" borderId="1" xfId="6" applyNumberFormat="1" applyFont="1" applyFill="1" applyBorder="1" applyAlignment="1">
      <alignment horizontal="center" vertical="center" wrapText="1"/>
    </xf>
    <xf numFmtId="0" fontId="4" fillId="3" borderId="28" xfId="1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left" vertical="center" wrapText="1"/>
    </xf>
    <xf numFmtId="9" fontId="2" fillId="3" borderId="36" xfId="6" applyFont="1" applyFill="1" applyBorder="1" applyAlignment="1">
      <alignment horizontal="center" vertical="center" wrapText="1"/>
    </xf>
    <xf numFmtId="2" fontId="2" fillId="3" borderId="36" xfId="1" applyNumberFormat="1" applyFont="1" applyFill="1" applyBorder="1" applyAlignment="1">
      <alignment horizontal="center" vertical="center" wrapText="1"/>
    </xf>
    <xf numFmtId="0" fontId="4" fillId="3" borderId="36" xfId="1" applyFont="1" applyFill="1" applyBorder="1" applyAlignment="1">
      <alignment horizontal="center" vertical="center" wrapText="1"/>
    </xf>
    <xf numFmtId="4" fontId="2" fillId="3" borderId="28" xfId="1" applyNumberFormat="1" applyFont="1" applyFill="1" applyBorder="1" applyAlignment="1">
      <alignment horizontal="center" vertical="center" wrapText="1"/>
    </xf>
    <xf numFmtId="0" fontId="2" fillId="3" borderId="36" xfId="1" applyFont="1" applyFill="1" applyBorder="1" applyAlignment="1">
      <alignment horizontal="left" vertical="center" wrapText="1"/>
    </xf>
    <xf numFmtId="0" fontId="2" fillId="3" borderId="36" xfId="1" applyFont="1" applyFill="1" applyBorder="1" applyAlignment="1">
      <alignment vertical="center" wrapText="1"/>
    </xf>
    <xf numFmtId="0" fontId="2" fillId="3" borderId="28" xfId="1" applyFont="1" applyFill="1" applyBorder="1" applyAlignment="1">
      <alignment horizontal="left" vertical="center" wrapText="1"/>
    </xf>
    <xf numFmtId="9" fontId="2" fillId="3" borderId="28" xfId="3" applyFont="1" applyFill="1" applyBorder="1" applyAlignment="1">
      <alignment horizontal="center" vertical="center" wrapText="1"/>
    </xf>
    <xf numFmtId="0" fontId="2" fillId="3" borderId="28" xfId="1" applyFont="1" applyFill="1" applyBorder="1" applyAlignment="1">
      <alignment vertical="center" wrapText="1"/>
    </xf>
    <xf numFmtId="0" fontId="2" fillId="3" borderId="36" xfId="1" applyFont="1" applyFill="1" applyBorder="1" applyAlignment="1">
      <alignment horizontal="center" vertical="center" wrapText="1"/>
    </xf>
    <xf numFmtId="1" fontId="2" fillId="3" borderId="36" xfId="1" applyNumberFormat="1" applyFont="1" applyFill="1" applyBorder="1" applyAlignment="1">
      <alignment horizontal="center" vertical="center" wrapText="1"/>
    </xf>
    <xf numFmtId="9" fontId="2" fillId="3" borderId="36" xfId="3" applyFont="1" applyFill="1" applyBorder="1" applyAlignment="1">
      <alignment horizontal="center" vertical="center" wrapText="1"/>
    </xf>
    <xf numFmtId="164" fontId="2" fillId="3" borderId="36" xfId="4" applyFont="1" applyFill="1" applyBorder="1" applyAlignment="1">
      <alignment horizontal="center" vertical="center" wrapText="1"/>
    </xf>
    <xf numFmtId="39" fontId="2" fillId="3" borderId="36" xfId="4" applyNumberFormat="1" applyFont="1" applyFill="1" applyBorder="1" applyAlignment="1">
      <alignment horizontal="center" vertical="center" wrapText="1"/>
    </xf>
    <xf numFmtId="167" fontId="2" fillId="3" borderId="28" xfId="7" applyNumberFormat="1" applyFont="1" applyFill="1" applyBorder="1" applyAlignment="1">
      <alignment horizontal="center" vertical="center" wrapText="1"/>
    </xf>
    <xf numFmtId="4" fontId="2" fillId="3" borderId="28" xfId="7" applyNumberFormat="1" applyFont="1" applyFill="1" applyBorder="1" applyAlignment="1">
      <alignment horizontal="center" vertical="center" wrapText="1"/>
    </xf>
    <xf numFmtId="0" fontId="2" fillId="8" borderId="28" xfId="1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left" vertical="center" wrapText="1"/>
    </xf>
    <xf numFmtId="0" fontId="2" fillId="8" borderId="28" xfId="0" applyFont="1" applyFill="1" applyBorder="1" applyAlignment="1">
      <alignment horizontal="center" vertical="center" wrapText="1"/>
    </xf>
    <xf numFmtId="2" fontId="2" fillId="8" borderId="28" xfId="1" applyNumberFormat="1" applyFont="1" applyFill="1" applyBorder="1" applyAlignment="1">
      <alignment horizontal="center" vertical="center" wrapText="1"/>
    </xf>
    <xf numFmtId="9" fontId="2" fillId="8" borderId="28" xfId="6" applyFont="1" applyFill="1" applyBorder="1" applyAlignment="1">
      <alignment horizontal="center" vertical="center" wrapText="1"/>
    </xf>
    <xf numFmtId="0" fontId="4" fillId="8" borderId="28" xfId="1" applyFont="1" applyFill="1" applyBorder="1" applyAlignment="1">
      <alignment horizontal="center" vertical="center" wrapText="1"/>
    </xf>
    <xf numFmtId="0" fontId="2" fillId="8" borderId="1" xfId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center" vertical="center" wrapText="1"/>
    </xf>
    <xf numFmtId="2" fontId="2" fillId="8" borderId="1" xfId="1" applyNumberFormat="1" applyFont="1" applyFill="1" applyBorder="1" applyAlignment="1">
      <alignment horizontal="center" vertical="center" wrapText="1"/>
    </xf>
    <xf numFmtId="9" fontId="2" fillId="8" borderId="1" xfId="6" applyFont="1" applyFill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 wrapText="1"/>
    </xf>
    <xf numFmtId="4" fontId="2" fillId="8" borderId="1" xfId="1" applyNumberFormat="1" applyFont="1" applyFill="1" applyBorder="1" applyAlignment="1">
      <alignment horizontal="center" vertical="center" wrapText="1"/>
    </xf>
    <xf numFmtId="167" fontId="2" fillId="8" borderId="1" xfId="7" applyNumberFormat="1" applyFont="1" applyFill="1" applyBorder="1" applyAlignment="1">
      <alignment horizontal="center" vertical="center" wrapText="1"/>
    </xf>
    <xf numFmtId="4" fontId="2" fillId="8" borderId="1" xfId="7" applyNumberFormat="1" applyFont="1" applyFill="1" applyBorder="1" applyAlignment="1">
      <alignment horizontal="center" vertical="center" wrapText="1"/>
    </xf>
    <xf numFmtId="2" fontId="2" fillId="8" borderId="1" xfId="1" applyNumberFormat="1" applyFont="1" applyFill="1" applyBorder="1" applyAlignment="1">
      <alignment horizontal="left" vertical="center" wrapText="1"/>
    </xf>
    <xf numFmtId="167" fontId="2" fillId="8" borderId="1" xfId="1" applyNumberFormat="1" applyFont="1" applyFill="1" applyBorder="1" applyAlignment="1">
      <alignment horizontal="center" vertical="center" wrapText="1"/>
    </xf>
    <xf numFmtId="0" fontId="2" fillId="8" borderId="36" xfId="1" applyFont="1" applyFill="1" applyBorder="1" applyAlignment="1">
      <alignment horizontal="center" vertical="center" wrapText="1"/>
    </xf>
    <xf numFmtId="0" fontId="2" fillId="8" borderId="36" xfId="0" applyFont="1" applyFill="1" applyBorder="1" applyAlignment="1">
      <alignment horizontal="left" vertical="center" wrapText="1"/>
    </xf>
    <xf numFmtId="0" fontId="2" fillId="8" borderId="36" xfId="0" applyFont="1" applyFill="1" applyBorder="1" applyAlignment="1">
      <alignment horizontal="center" vertical="center" wrapText="1"/>
    </xf>
    <xf numFmtId="2" fontId="2" fillId="8" borderId="36" xfId="1" applyNumberFormat="1" applyFont="1" applyFill="1" applyBorder="1" applyAlignment="1">
      <alignment horizontal="center" vertical="center" wrapText="1"/>
    </xf>
    <xf numFmtId="4" fontId="2" fillId="8" borderId="36" xfId="1" applyNumberFormat="1" applyFont="1" applyFill="1" applyBorder="1" applyAlignment="1">
      <alignment horizontal="center" vertical="center" wrapText="1"/>
    </xf>
    <xf numFmtId="9" fontId="2" fillId="8" borderId="36" xfId="6" applyFont="1" applyFill="1" applyBorder="1" applyAlignment="1">
      <alignment horizontal="center" vertical="center" wrapText="1"/>
    </xf>
    <xf numFmtId="2" fontId="2" fillId="8" borderId="36" xfId="6" applyNumberFormat="1" applyFont="1" applyFill="1" applyBorder="1" applyAlignment="1">
      <alignment horizontal="center" vertical="center" wrapText="1"/>
    </xf>
    <xf numFmtId="0" fontId="4" fillId="8" borderId="36" xfId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10" fontId="2" fillId="3" borderId="1" xfId="2" applyFont="1" applyFill="1" applyBorder="1" applyAlignment="1">
      <alignment horizontal="center" vertical="center" wrapText="1"/>
    </xf>
    <xf numFmtId="10" fontId="2" fillId="3" borderId="36" xfId="2" applyFont="1" applyFill="1" applyBorder="1" applyAlignment="1">
      <alignment horizontal="center" vertical="center" wrapText="1"/>
    </xf>
    <xf numFmtId="0" fontId="2" fillId="8" borderId="28" xfId="1" applyFont="1" applyFill="1" applyBorder="1" applyAlignment="1">
      <alignment horizontal="left" vertical="center" wrapText="1"/>
    </xf>
    <xf numFmtId="0" fontId="2" fillId="8" borderId="28" xfId="1" applyFont="1" applyFill="1" applyBorder="1" applyAlignment="1">
      <alignment vertical="center" wrapText="1"/>
    </xf>
    <xf numFmtId="0" fontId="2" fillId="8" borderId="1" xfId="1" applyFont="1" applyFill="1" applyBorder="1" applyAlignment="1">
      <alignment horizontal="left" vertical="center" wrapText="1"/>
    </xf>
    <xf numFmtId="0" fontId="2" fillId="8" borderId="1" xfId="1" applyFont="1" applyFill="1" applyBorder="1" applyAlignment="1">
      <alignment vertical="center" wrapText="1"/>
    </xf>
    <xf numFmtId="166" fontId="2" fillId="8" borderId="1" xfId="1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9" fontId="2" fillId="8" borderId="1" xfId="3" applyFont="1" applyFill="1" applyBorder="1" applyAlignment="1">
      <alignment horizontal="center" vertical="center" wrapText="1"/>
    </xf>
    <xf numFmtId="9" fontId="2" fillId="8" borderId="1" xfId="0" applyNumberFormat="1" applyFont="1" applyFill="1" applyBorder="1" applyAlignment="1">
      <alignment horizontal="center" vertical="center" wrapText="1"/>
    </xf>
    <xf numFmtId="1" fontId="2" fillId="8" borderId="1" xfId="0" applyNumberFormat="1" applyFont="1" applyFill="1" applyBorder="1" applyAlignment="1">
      <alignment horizontal="center" vertical="center" wrapText="1"/>
    </xf>
    <xf numFmtId="9" fontId="2" fillId="8" borderId="1" xfId="3" applyNumberFormat="1" applyFont="1" applyFill="1" applyBorder="1" applyAlignment="1">
      <alignment horizontal="center" vertical="center" wrapText="1"/>
    </xf>
    <xf numFmtId="0" fontId="2" fillId="8" borderId="36" xfId="1" applyFont="1" applyFill="1" applyBorder="1" applyAlignment="1">
      <alignment horizontal="left" vertical="center" wrapText="1"/>
    </xf>
    <xf numFmtId="0" fontId="2" fillId="8" borderId="36" xfId="0" applyFont="1" applyFill="1" applyBorder="1" applyAlignment="1">
      <alignment vertical="center" wrapText="1"/>
    </xf>
    <xf numFmtId="0" fontId="2" fillId="8" borderId="36" xfId="1" applyFont="1" applyFill="1" applyBorder="1" applyAlignment="1">
      <alignment vertical="center" wrapText="1"/>
    </xf>
    <xf numFmtId="0" fontId="2" fillId="8" borderId="28" xfId="0" applyFont="1" applyFill="1" applyBorder="1" applyAlignment="1">
      <alignment vertical="center" wrapText="1"/>
    </xf>
    <xf numFmtId="9" fontId="2" fillId="8" borderId="28" xfId="3" applyFont="1" applyFill="1" applyBorder="1" applyAlignment="1">
      <alignment horizontal="center" vertical="center" wrapText="1"/>
    </xf>
    <xf numFmtId="9" fontId="2" fillId="8" borderId="36" xfId="3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9" fontId="2" fillId="0" borderId="0" xfId="6" applyFont="1" applyFill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10" fontId="2" fillId="3" borderId="36" xfId="2" applyFont="1" applyFill="1" applyBorder="1" applyAlignment="1">
      <alignment horizontal="left" vertical="center" wrapText="1"/>
    </xf>
    <xf numFmtId="0" fontId="2" fillId="3" borderId="42" xfId="1" applyFont="1" applyFill="1" applyBorder="1" applyAlignment="1">
      <alignment horizontal="center" vertical="center" wrapText="1"/>
    </xf>
    <xf numFmtId="0" fontId="2" fillId="3" borderId="48" xfId="1" applyFont="1" applyFill="1" applyBorder="1" applyAlignment="1">
      <alignment horizontal="center" vertical="center" wrapText="1"/>
    </xf>
    <xf numFmtId="0" fontId="2" fillId="8" borderId="42" xfId="0" applyFont="1" applyFill="1" applyBorder="1" applyAlignment="1">
      <alignment vertical="center" wrapText="1"/>
    </xf>
    <xf numFmtId="0" fontId="2" fillId="3" borderId="60" xfId="1" applyFont="1" applyFill="1" applyBorder="1" applyAlignment="1">
      <alignment horizontal="center" vertical="center" wrapText="1"/>
    </xf>
    <xf numFmtId="0" fontId="2" fillId="8" borderId="60" xfId="1" applyFont="1" applyFill="1" applyBorder="1" applyAlignment="1">
      <alignment horizontal="center" vertical="center" wrapText="1"/>
    </xf>
    <xf numFmtId="0" fontId="2" fillId="8" borderId="62" xfId="1" applyFont="1" applyFill="1" applyBorder="1" applyAlignment="1">
      <alignment horizontal="center" vertical="center" wrapText="1"/>
    </xf>
    <xf numFmtId="0" fontId="2" fillId="8" borderId="64" xfId="1" applyFont="1" applyFill="1" applyBorder="1" applyAlignment="1">
      <alignment horizontal="center" vertical="center" wrapText="1"/>
    </xf>
    <xf numFmtId="0" fontId="2" fillId="3" borderId="62" xfId="1" applyFont="1" applyFill="1" applyBorder="1" applyAlignment="1">
      <alignment vertical="center" wrapText="1"/>
    </xf>
    <xf numFmtId="0" fontId="2" fillId="0" borderId="62" xfId="1" applyFont="1" applyBorder="1" applyAlignment="1">
      <alignment vertical="center" wrapText="1"/>
    </xf>
    <xf numFmtId="0" fontId="2" fillId="3" borderId="64" xfId="1" applyFont="1" applyFill="1" applyBorder="1" applyAlignment="1">
      <alignment vertical="center" wrapText="1"/>
    </xf>
    <xf numFmtId="0" fontId="2" fillId="8" borderId="60" xfId="1" applyFont="1" applyFill="1" applyBorder="1" applyAlignment="1">
      <alignment vertical="center" wrapText="1"/>
    </xf>
    <xf numFmtId="0" fontId="2" fillId="8" borderId="62" xfId="1" applyFont="1" applyFill="1" applyBorder="1" applyAlignment="1">
      <alignment vertical="center" wrapText="1"/>
    </xf>
    <xf numFmtId="0" fontId="2" fillId="8" borderId="64" xfId="1" applyFont="1" applyFill="1" applyBorder="1" applyAlignment="1">
      <alignment vertical="center" wrapText="1"/>
    </xf>
    <xf numFmtId="0" fontId="2" fillId="3" borderId="60" xfId="1" applyFont="1" applyFill="1" applyBorder="1" applyAlignment="1">
      <alignment vertical="center" wrapText="1"/>
    </xf>
    <xf numFmtId="0" fontId="2" fillId="3" borderId="66" xfId="1" applyFont="1" applyFill="1" applyBorder="1" applyAlignment="1">
      <alignment vertical="center" wrapText="1"/>
    </xf>
    <xf numFmtId="0" fontId="2" fillId="3" borderId="67" xfId="1" applyFont="1" applyFill="1" applyBorder="1" applyAlignment="1">
      <alignment horizontal="left" vertical="center" wrapText="1"/>
    </xf>
    <xf numFmtId="0" fontId="2" fillId="3" borderId="67" xfId="1" applyFont="1" applyFill="1" applyBorder="1" applyAlignment="1">
      <alignment horizontal="center" vertical="center" wrapText="1"/>
    </xf>
    <xf numFmtId="0" fontId="4" fillId="3" borderId="46" xfId="1" applyFont="1" applyFill="1" applyBorder="1" applyAlignment="1">
      <alignment horizontal="center" vertical="center" wrapText="1"/>
    </xf>
    <xf numFmtId="0" fontId="4" fillId="3" borderId="42" xfId="1" applyFont="1" applyFill="1" applyBorder="1" applyAlignment="1">
      <alignment horizontal="center" vertical="center" wrapText="1"/>
    </xf>
    <xf numFmtId="0" fontId="4" fillId="8" borderId="46" xfId="1" applyFont="1" applyFill="1" applyBorder="1" applyAlignment="1">
      <alignment horizontal="center" vertical="center" wrapText="1"/>
    </xf>
    <xf numFmtId="0" fontId="4" fillId="8" borderId="42" xfId="1" applyFont="1" applyFill="1" applyBorder="1" applyAlignment="1">
      <alignment horizontal="center" vertical="center" wrapText="1"/>
    </xf>
    <xf numFmtId="0" fontId="4" fillId="8" borderId="48" xfId="1" applyFont="1" applyFill="1" applyBorder="1" applyAlignment="1">
      <alignment horizontal="center" vertical="center" wrapText="1"/>
    </xf>
    <xf numFmtId="0" fontId="2" fillId="3" borderId="42" xfId="1" applyFont="1" applyFill="1" applyBorder="1" applyAlignment="1">
      <alignment vertical="center" wrapText="1"/>
    </xf>
    <xf numFmtId="0" fontId="2" fillId="0" borderId="42" xfId="1" applyFont="1" applyBorder="1" applyAlignment="1">
      <alignment vertical="center" wrapText="1"/>
    </xf>
    <xf numFmtId="9" fontId="2" fillId="0" borderId="3" xfId="6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vertical="center" wrapText="1"/>
    </xf>
    <xf numFmtId="0" fontId="2" fillId="3" borderId="65" xfId="0" applyFont="1" applyFill="1" applyBorder="1" applyAlignment="1">
      <alignment vertical="center" wrapText="1"/>
    </xf>
    <xf numFmtId="0" fontId="2" fillId="8" borderId="61" xfId="0" applyFont="1" applyFill="1" applyBorder="1" applyAlignment="1">
      <alignment horizontal="left" vertical="center" wrapText="1"/>
    </xf>
    <xf numFmtId="0" fontId="2" fillId="8" borderId="63" xfId="0" applyFont="1" applyFill="1" applyBorder="1" applyAlignment="1">
      <alignment horizontal="left" vertical="center" wrapText="1"/>
    </xf>
    <xf numFmtId="0" fontId="2" fillId="8" borderId="65" xfId="0" applyFont="1" applyFill="1" applyBorder="1" applyAlignment="1">
      <alignment horizontal="left" vertical="center" wrapText="1"/>
    </xf>
    <xf numFmtId="0" fontId="2" fillId="3" borderId="61" xfId="0" applyFont="1" applyFill="1" applyBorder="1" applyAlignment="1">
      <alignment vertical="center" wrapText="1"/>
    </xf>
    <xf numFmtId="0" fontId="2" fillId="0" borderId="62" xfId="1" applyFont="1" applyBorder="1" applyAlignment="1">
      <alignment horizontal="center" vertical="center" wrapText="1"/>
    </xf>
    <xf numFmtId="0" fontId="2" fillId="0" borderId="63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9" fontId="2" fillId="3" borderId="3" xfId="6" applyFont="1" applyFill="1" applyBorder="1" applyAlignment="1">
      <alignment horizontal="center" vertical="center" wrapText="1"/>
    </xf>
    <xf numFmtId="1" fontId="2" fillId="3" borderId="3" xfId="1" applyNumberFormat="1" applyFont="1" applyFill="1" applyBorder="1" applyAlignment="1">
      <alignment horizontal="center" vertical="center" wrapText="1"/>
    </xf>
    <xf numFmtId="164" fontId="2" fillId="3" borderId="3" xfId="4" applyFont="1" applyFill="1" applyBorder="1" applyAlignment="1">
      <alignment horizontal="center" vertical="center" wrapText="1"/>
    </xf>
    <xf numFmtId="39" fontId="2" fillId="3" borderId="3" xfId="4" applyNumberFormat="1" applyFont="1" applyFill="1" applyBorder="1" applyAlignment="1">
      <alignment horizontal="center" vertical="center" wrapText="1"/>
    </xf>
    <xf numFmtId="0" fontId="4" fillId="0" borderId="42" xfId="1" applyFont="1" applyBorder="1" applyAlignment="1">
      <alignment horizontal="center" vertical="center" wrapText="1"/>
    </xf>
    <xf numFmtId="0" fontId="4" fillId="3" borderId="48" xfId="1" applyFont="1" applyFill="1" applyBorder="1" applyAlignment="1">
      <alignment horizontal="center" vertical="center" wrapText="1"/>
    </xf>
    <xf numFmtId="0" fontId="2" fillId="0" borderId="63" xfId="1" applyFont="1" applyBorder="1" applyAlignment="1">
      <alignment vertical="center" wrapText="1"/>
    </xf>
    <xf numFmtId="0" fontId="2" fillId="3" borderId="63" xfId="1" applyFont="1" applyFill="1" applyBorder="1" applyAlignment="1">
      <alignment vertical="center" wrapText="1"/>
    </xf>
    <xf numFmtId="0" fontId="2" fillId="3" borderId="65" xfId="1" applyFont="1" applyFill="1" applyBorder="1" applyAlignment="1">
      <alignment vertical="center" wrapText="1"/>
    </xf>
    <xf numFmtId="0" fontId="2" fillId="8" borderId="61" xfId="1" applyFont="1" applyFill="1" applyBorder="1" applyAlignment="1">
      <alignment vertical="center" wrapText="1"/>
    </xf>
    <xf numFmtId="0" fontId="2" fillId="8" borderId="63" xfId="1" applyFont="1" applyFill="1" applyBorder="1" applyAlignment="1">
      <alignment vertical="center" wrapText="1"/>
    </xf>
    <xf numFmtId="0" fontId="2" fillId="8" borderId="65" xfId="1" applyFont="1" applyFill="1" applyBorder="1" applyAlignment="1">
      <alignment vertical="center" wrapText="1"/>
    </xf>
    <xf numFmtId="0" fontId="2" fillId="8" borderId="63" xfId="0" applyFont="1" applyFill="1" applyBorder="1" applyAlignment="1">
      <alignment vertical="center" wrapText="1"/>
    </xf>
    <xf numFmtId="0" fontId="2" fillId="3" borderId="66" xfId="1" applyFont="1" applyFill="1" applyBorder="1" applyAlignment="1">
      <alignment horizontal="center" vertical="center" wrapText="1"/>
    </xf>
    <xf numFmtId="0" fontId="2" fillId="3" borderId="67" xfId="0" applyFont="1" applyFill="1" applyBorder="1" applyAlignment="1">
      <alignment horizontal="left" vertical="center" wrapText="1"/>
    </xf>
    <xf numFmtId="0" fontId="2" fillId="3" borderId="67" xfId="0" applyFont="1" applyFill="1" applyBorder="1" applyAlignment="1">
      <alignment horizontal="center" vertical="center" wrapText="1"/>
    </xf>
    <xf numFmtId="9" fontId="2" fillId="3" borderId="67" xfId="6" applyFont="1" applyFill="1" applyBorder="1" applyAlignment="1">
      <alignment horizontal="center" vertical="center" wrapText="1"/>
    </xf>
    <xf numFmtId="4" fontId="2" fillId="3" borderId="67" xfId="1" applyNumberFormat="1" applyFont="1" applyFill="1" applyBorder="1" applyAlignment="1">
      <alignment horizontal="center" vertical="center" wrapText="1"/>
    </xf>
    <xf numFmtId="4" fontId="2" fillId="3" borderId="67" xfId="4" applyNumberFormat="1" applyFont="1" applyFill="1" applyBorder="1" applyAlignment="1">
      <alignment horizontal="center" vertical="center" wrapText="1"/>
    </xf>
    <xf numFmtId="9" fontId="2" fillId="3" borderId="67" xfId="3" applyFont="1" applyFill="1" applyBorder="1" applyAlignment="1">
      <alignment horizontal="center" vertical="center" wrapText="1"/>
    </xf>
    <xf numFmtId="0" fontId="2" fillId="0" borderId="72" xfId="1" applyFont="1" applyBorder="1" applyAlignment="1">
      <alignment horizontal="center" vertical="center" wrapText="1"/>
    </xf>
    <xf numFmtId="0" fontId="2" fillId="3" borderId="72" xfId="1" applyFont="1" applyFill="1" applyBorder="1" applyAlignment="1">
      <alignment horizontal="center" vertical="center" wrapText="1"/>
    </xf>
    <xf numFmtId="10" fontId="2" fillId="0" borderId="63" xfId="1" applyNumberFormat="1" applyFont="1" applyFill="1" applyBorder="1" applyAlignment="1">
      <alignment vertical="center" wrapText="1"/>
    </xf>
    <xf numFmtId="0" fontId="2" fillId="3" borderId="73" xfId="1" applyFont="1" applyFill="1" applyBorder="1" applyAlignment="1">
      <alignment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8" borderId="42" xfId="1" applyFont="1" applyFill="1" applyBorder="1" applyAlignment="1">
      <alignment vertical="center" wrapText="1"/>
    </xf>
    <xf numFmtId="0" fontId="2" fillId="3" borderId="42" xfId="0" applyFont="1" applyFill="1" applyBorder="1" applyAlignment="1">
      <alignment vertical="center" wrapText="1"/>
    </xf>
    <xf numFmtId="0" fontId="2" fillId="3" borderId="63" xfId="0" applyFont="1" applyFill="1" applyBorder="1" applyAlignment="1">
      <alignment horizontal="left" vertical="center" wrapText="1"/>
    </xf>
    <xf numFmtId="0" fontId="2" fillId="8" borderId="65" xfId="0" applyFont="1" applyFill="1" applyBorder="1" applyAlignment="1">
      <alignment vertical="center" wrapText="1"/>
    </xf>
    <xf numFmtId="0" fontId="2" fillId="3" borderId="61" xfId="0" applyFont="1" applyFill="1" applyBorder="1" applyAlignment="1">
      <alignment horizontal="left" vertical="center" wrapText="1" readingOrder="1"/>
    </xf>
    <xf numFmtId="0" fontId="2" fillId="3" borderId="63" xfId="0" applyFont="1" applyFill="1" applyBorder="1" applyAlignment="1">
      <alignment horizontal="left" vertical="center" wrapText="1" readingOrder="1"/>
    </xf>
    <xf numFmtId="0" fontId="2" fillId="8" borderId="61" xfId="0" applyFont="1" applyFill="1" applyBorder="1" applyAlignment="1">
      <alignment vertical="center" wrapText="1"/>
    </xf>
    <xf numFmtId="2" fontId="2" fillId="8" borderId="63" xfId="1" applyNumberFormat="1" applyFont="1" applyFill="1" applyBorder="1" applyAlignment="1">
      <alignment horizontal="left" vertical="center" wrapText="1"/>
    </xf>
    <xf numFmtId="0" fontId="2" fillId="8" borderId="65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 readingOrder="1"/>
    </xf>
    <xf numFmtId="0" fontId="2" fillId="3" borderId="68" xfId="0" applyFont="1" applyFill="1" applyBorder="1" applyAlignment="1">
      <alignment vertical="center" wrapText="1"/>
    </xf>
    <xf numFmtId="2" fontId="2" fillId="3" borderId="45" xfId="4" applyNumberFormat="1" applyFont="1" applyFill="1" applyBorder="1" applyAlignment="1">
      <alignment horizontal="center" vertical="center" wrapText="1"/>
    </xf>
    <xf numFmtId="2" fontId="2" fillId="3" borderId="42" xfId="4" applyNumberFormat="1" applyFont="1" applyFill="1" applyBorder="1" applyAlignment="1">
      <alignment horizontal="center" vertical="center" wrapText="1"/>
    </xf>
    <xf numFmtId="9" fontId="2" fillId="3" borderId="2" xfId="6" applyFont="1" applyFill="1" applyBorder="1" applyAlignment="1">
      <alignment horizontal="center" vertical="center" wrapText="1"/>
    </xf>
    <xf numFmtId="0" fontId="2" fillId="8" borderId="47" xfId="1" applyFont="1" applyFill="1" applyBorder="1" applyAlignment="1">
      <alignment vertical="center" wrapText="1"/>
    </xf>
    <xf numFmtId="0" fontId="2" fillId="3" borderId="64" xfId="0" applyFont="1" applyFill="1" applyBorder="1" applyAlignment="1">
      <alignment vertical="center" wrapText="1"/>
    </xf>
    <xf numFmtId="0" fontId="4" fillId="3" borderId="47" xfId="1" applyFont="1" applyFill="1" applyBorder="1" applyAlignment="1">
      <alignment horizontal="center" vertical="center" wrapText="1"/>
    </xf>
    <xf numFmtId="0" fontId="2" fillId="8" borderId="16" xfId="1" applyFont="1" applyFill="1" applyBorder="1" applyAlignment="1">
      <alignment vertical="center" wrapText="1"/>
    </xf>
    <xf numFmtId="0" fontId="2" fillId="3" borderId="60" xfId="0" applyFont="1" applyFill="1" applyBorder="1" applyAlignment="1">
      <alignment vertical="center" wrapText="1"/>
    </xf>
    <xf numFmtId="0" fontId="2" fillId="3" borderId="16" xfId="1" applyFont="1" applyFill="1" applyBorder="1" applyAlignment="1">
      <alignment vertical="center" wrapText="1"/>
    </xf>
    <xf numFmtId="0" fontId="2" fillId="0" borderId="74" xfId="1" applyFont="1" applyBorder="1" applyAlignment="1">
      <alignment vertical="center" wrapText="1"/>
    </xf>
    <xf numFmtId="0" fontId="4" fillId="0" borderId="74" xfId="1" applyFont="1" applyBorder="1" applyAlignment="1">
      <alignment horizontal="center" vertical="center" wrapText="1"/>
    </xf>
    <xf numFmtId="0" fontId="2" fillId="3" borderId="61" xfId="1" applyFont="1" applyFill="1" applyBorder="1" applyAlignment="1">
      <alignment vertical="center" wrapText="1"/>
    </xf>
    <xf numFmtId="10" fontId="2" fillId="3" borderId="63" xfId="1" applyNumberFormat="1" applyFont="1" applyFill="1" applyBorder="1" applyAlignment="1">
      <alignment vertical="center" wrapText="1"/>
    </xf>
    <xf numFmtId="10" fontId="2" fillId="0" borderId="63" xfId="1" applyNumberFormat="1" applyFont="1" applyFill="1" applyBorder="1" applyAlignment="1">
      <alignment horizontal="justify" vertical="center" wrapText="1"/>
    </xf>
    <xf numFmtId="10" fontId="2" fillId="3" borderId="63" xfId="1" applyNumberFormat="1" applyFont="1" applyFill="1" applyBorder="1" applyAlignment="1">
      <alignment horizontal="justify" vertical="center" wrapText="1"/>
    </xf>
    <xf numFmtId="10" fontId="2" fillId="3" borderId="3" xfId="2" applyFont="1" applyFill="1" applyBorder="1" applyAlignment="1">
      <alignment horizontal="left" vertical="center" wrapText="1"/>
    </xf>
    <xf numFmtId="10" fontId="2" fillId="3" borderId="3" xfId="2" applyFont="1" applyFill="1" applyBorder="1" applyAlignment="1">
      <alignment horizontal="center" vertical="center" wrapText="1"/>
    </xf>
    <xf numFmtId="2" fontId="2" fillId="3" borderId="3" xfId="1" applyNumberFormat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9" fontId="4" fillId="7" borderId="67" xfId="1" applyNumberFormat="1" applyFont="1" applyFill="1" applyBorder="1" applyAlignment="1">
      <alignment horizontal="center" vertical="center" wrapText="1"/>
    </xf>
    <xf numFmtId="9" fontId="4" fillId="7" borderId="67" xfId="6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vertical="center" wrapText="1"/>
    </xf>
    <xf numFmtId="4" fontId="8" fillId="0" borderId="1" xfId="1" applyNumberFormat="1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vertical="center" wrapText="1"/>
    </xf>
    <xf numFmtId="9" fontId="2" fillId="8" borderId="3" xfId="6" applyFont="1" applyFill="1" applyBorder="1" applyAlignment="1">
      <alignment horizontal="center" vertical="center" wrapText="1"/>
    </xf>
    <xf numFmtId="2" fontId="2" fillId="8" borderId="3" xfId="1" applyNumberFormat="1" applyFont="1" applyFill="1" applyBorder="1" applyAlignment="1">
      <alignment horizontal="center" vertical="center" wrapText="1"/>
    </xf>
    <xf numFmtId="9" fontId="2" fillId="8" borderId="3" xfId="3" applyFont="1" applyFill="1" applyBorder="1" applyAlignment="1">
      <alignment horizontal="center" vertical="center" wrapText="1"/>
    </xf>
    <xf numFmtId="0" fontId="2" fillId="8" borderId="73" xfId="0" applyFont="1" applyFill="1" applyBorder="1" applyAlignment="1">
      <alignment vertical="center" wrapText="1"/>
    </xf>
    <xf numFmtId="0" fontId="4" fillId="8" borderId="47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2" fillId="8" borderId="3" xfId="1" applyFont="1" applyFill="1" applyBorder="1" applyAlignment="1">
      <alignment vertical="center" wrapText="1"/>
    </xf>
    <xf numFmtId="0" fontId="2" fillId="8" borderId="73" xfId="1" applyFont="1" applyFill="1" applyBorder="1" applyAlignment="1">
      <alignment vertical="center" wrapText="1"/>
    </xf>
    <xf numFmtId="0" fontId="2" fillId="8" borderId="81" xfId="1" applyFont="1" applyFill="1" applyBorder="1" applyAlignment="1">
      <alignment vertical="center" wrapText="1"/>
    </xf>
    <xf numFmtId="0" fontId="2" fillId="8" borderId="39" xfId="1" applyFont="1" applyFill="1" applyBorder="1" applyAlignment="1">
      <alignment horizontal="center" vertical="center" wrapText="1"/>
    </xf>
    <xf numFmtId="0" fontId="2" fillId="8" borderId="81" xfId="1" applyFont="1" applyFill="1" applyBorder="1" applyAlignment="1">
      <alignment horizontal="center" vertical="center" wrapText="1"/>
    </xf>
    <xf numFmtId="10" fontId="2" fillId="3" borderId="72" xfId="2" applyFont="1" applyFill="1" applyBorder="1" applyAlignment="1">
      <alignment horizontal="center" vertical="center" wrapText="1"/>
    </xf>
    <xf numFmtId="10" fontId="2" fillId="3" borderId="62" xfId="2" applyFont="1" applyFill="1" applyBorder="1" applyAlignment="1">
      <alignment horizontal="center" vertical="center" wrapText="1"/>
    </xf>
    <xf numFmtId="0" fontId="2" fillId="8" borderId="62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2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0" fontId="2" fillId="0" borderId="20" xfId="1" applyFont="1" applyBorder="1" applyAlignment="1">
      <alignment vertical="center" wrapText="1"/>
    </xf>
    <xf numFmtId="0" fontId="2" fillId="0" borderId="19" xfId="1" applyFont="1" applyBorder="1" applyAlignment="1">
      <alignment vertical="center" wrapText="1"/>
    </xf>
    <xf numFmtId="167" fontId="4" fillId="6" borderId="1" xfId="0" applyNumberFormat="1" applyFont="1" applyFill="1" applyBorder="1" applyAlignment="1">
      <alignment horizontal="center" vertical="center" wrapText="1"/>
    </xf>
    <xf numFmtId="4" fontId="4" fillId="6" borderId="1" xfId="0" applyNumberFormat="1" applyFont="1" applyFill="1" applyBorder="1" applyAlignment="1">
      <alignment horizontal="center" vertical="center" wrapText="1"/>
    </xf>
    <xf numFmtId="0" fontId="4" fillId="0" borderId="50" xfId="0" applyNumberFormat="1" applyFont="1" applyBorder="1" applyAlignment="1">
      <alignment horizontal="center" vertical="center" wrapText="1"/>
    </xf>
    <xf numFmtId="0" fontId="2" fillId="3" borderId="62" xfId="1" applyFont="1" applyFill="1" applyBorder="1" applyAlignment="1">
      <alignment horizontal="center" vertical="center" wrapText="1"/>
    </xf>
    <xf numFmtId="0" fontId="2" fillId="3" borderId="64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45" xfId="0" applyNumberFormat="1" applyFont="1" applyBorder="1" applyAlignment="1">
      <alignment vertical="center" wrapText="1"/>
    </xf>
    <xf numFmtId="0" fontId="15" fillId="3" borderId="1" xfId="0" applyNumberFormat="1" applyFont="1" applyFill="1" applyBorder="1" applyAlignment="1">
      <alignment vertical="center" wrapText="1"/>
    </xf>
    <xf numFmtId="0" fontId="8" fillId="0" borderId="0" xfId="0" applyNumberFormat="1" applyFont="1" applyFill="1" applyBorder="1" applyAlignment="1">
      <alignment vertical="center" wrapText="1"/>
    </xf>
    <xf numFmtId="0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1" xfId="0" applyNumberFormat="1" applyFont="1" applyFill="1" applyBorder="1" applyAlignment="1" applyProtection="1">
      <alignment vertical="center" wrapText="1"/>
      <protection locked="0"/>
    </xf>
    <xf numFmtId="1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2" xfId="0" applyNumberFormat="1" applyFont="1" applyFill="1" applyBorder="1" applyAlignment="1" applyProtection="1">
      <alignment vertical="center" wrapText="1"/>
      <protection locked="0"/>
    </xf>
    <xf numFmtId="4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27" fillId="9" borderId="1" xfId="0" applyNumberFormat="1" applyFont="1" applyFill="1" applyBorder="1" applyAlignment="1" applyProtection="1">
      <alignment horizontal="center" vertical="center" wrapText="1"/>
      <protection locked="0"/>
    </xf>
    <xf numFmtId="166" fontId="4" fillId="6" borderId="1" xfId="0" applyNumberFormat="1" applyFont="1" applyFill="1" applyBorder="1" applyAlignment="1">
      <alignment horizontal="center" vertical="center" wrapText="1"/>
    </xf>
    <xf numFmtId="2" fontId="4" fillId="6" borderId="1" xfId="0" applyNumberFormat="1" applyFont="1" applyFill="1" applyBorder="1" applyAlignment="1">
      <alignment horizontal="center" vertical="center" wrapText="1"/>
    </xf>
    <xf numFmtId="9" fontId="4" fillId="0" borderId="0" xfId="6" applyFont="1" applyFill="1" applyBorder="1" applyAlignment="1">
      <alignment horizontal="center" vertical="center" wrapText="1"/>
    </xf>
    <xf numFmtId="4" fontId="26" fillId="0" borderId="0" xfId="0" applyNumberFormat="1" applyFont="1" applyAlignment="1" applyProtection="1">
      <alignment horizontal="center" vertical="center"/>
      <protection locked="0"/>
    </xf>
    <xf numFmtId="0" fontId="26" fillId="0" borderId="0" xfId="0" applyNumberFormat="1" applyFont="1" applyBorder="1" applyAlignment="1" applyProtection="1">
      <alignment horizontal="left" vertical="center" wrapText="1"/>
      <protection locked="0"/>
    </xf>
    <xf numFmtId="4" fontId="27" fillId="10" borderId="1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0" xfId="6" applyFont="1"/>
    <xf numFmtId="0" fontId="25" fillId="0" borderId="1" xfId="0" applyFont="1" applyFill="1" applyBorder="1" applyAlignment="1" applyProtection="1">
      <alignment vertical="center" wrapText="1"/>
      <protection locked="0"/>
    </xf>
    <xf numFmtId="0" fontId="26" fillId="0" borderId="0" xfId="0" applyNumberFormat="1" applyFont="1" applyFill="1" applyBorder="1" applyAlignment="1" applyProtection="1">
      <alignment horizontal="justify" vertical="center" wrapText="1"/>
      <protection locked="0"/>
    </xf>
    <xf numFmtId="167" fontId="4" fillId="6" borderId="42" xfId="0" applyNumberFormat="1" applyFont="1" applyFill="1" applyBorder="1" applyAlignment="1">
      <alignment horizontal="center" vertical="center" wrapText="1"/>
    </xf>
    <xf numFmtId="9" fontId="1" fillId="0" borderId="0" xfId="6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28" fillId="0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wrapText="1"/>
    </xf>
    <xf numFmtId="0" fontId="28" fillId="0" borderId="1" xfId="0" applyFont="1" applyFill="1" applyBorder="1" applyAlignment="1">
      <alignment vertical="center" wrapText="1"/>
    </xf>
    <xf numFmtId="0" fontId="28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7" fontId="24" fillId="6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 applyProtection="1">
      <alignment horizontal="center" vertical="center" wrapText="1"/>
      <protection locked="0"/>
    </xf>
    <xf numFmtId="0" fontId="29" fillId="0" borderId="0" xfId="0" applyNumberFormat="1" applyFont="1" applyBorder="1" applyAlignment="1" applyProtection="1">
      <alignment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>
      <alignment horizontal="center" vertical="center" wrapText="1"/>
    </xf>
    <xf numFmtId="0" fontId="30" fillId="3" borderId="1" xfId="0" applyNumberFormat="1" applyFont="1" applyFill="1" applyBorder="1" applyAlignment="1">
      <alignment vertical="center" wrapText="1"/>
    </xf>
    <xf numFmtId="167" fontId="30" fillId="0" borderId="1" xfId="0" applyNumberFormat="1" applyFont="1" applyBorder="1" applyAlignment="1">
      <alignment horizontal="center" vertical="center" wrapText="1"/>
    </xf>
    <xf numFmtId="0" fontId="8" fillId="0" borderId="0" xfId="8" applyNumberFormat="1" applyFont="1" applyAlignment="1">
      <alignment horizontal="center" vertical="center"/>
    </xf>
    <xf numFmtId="0" fontId="8" fillId="0" borderId="0" xfId="0" applyFont="1"/>
    <xf numFmtId="9" fontId="4" fillId="0" borderId="50" xfId="6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justify" vertical="center" wrapText="1"/>
    </xf>
    <xf numFmtId="167" fontId="2" fillId="11" borderId="1" xfId="0" applyNumberFormat="1" applyFont="1" applyFill="1" applyBorder="1" applyAlignment="1">
      <alignment horizontal="center" vertical="center" wrapText="1"/>
    </xf>
    <xf numFmtId="0" fontId="1" fillId="11" borderId="0" xfId="0" applyFont="1" applyFill="1"/>
    <xf numFmtId="0" fontId="2" fillId="12" borderId="1" xfId="0" applyNumberFormat="1" applyFont="1" applyFill="1" applyBorder="1" applyAlignment="1">
      <alignment horizontal="center" vertical="center" wrapText="1"/>
    </xf>
    <xf numFmtId="0" fontId="2" fillId="12" borderId="16" xfId="0" applyNumberFormat="1" applyFont="1" applyFill="1" applyBorder="1" applyAlignment="1">
      <alignment horizontal="justify" vertical="center" wrapText="1"/>
    </xf>
    <xf numFmtId="167" fontId="2" fillId="1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2" xfId="0" applyNumberFormat="1" applyFont="1" applyBorder="1" applyAlignment="1">
      <alignment horizontal="justify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wrapText="1"/>
      <protection locked="0"/>
    </xf>
    <xf numFmtId="0" fontId="25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2" fillId="0" borderId="0" xfId="0" applyFont="1" applyAlignment="1" applyProtection="1">
      <alignment horizontal="justify" vertical="center" wrapText="1"/>
      <protection locked="0"/>
    </xf>
    <xf numFmtId="0" fontId="33" fillId="0" borderId="0" xfId="0" applyFont="1" applyAlignment="1" applyProtection="1">
      <alignment wrapText="1"/>
      <protection locked="0"/>
    </xf>
    <xf numFmtId="0" fontId="31" fillId="0" borderId="2" xfId="0" applyFont="1" applyFill="1" applyBorder="1" applyAlignment="1" applyProtection="1">
      <alignment horizontal="center" vertical="center"/>
      <protection locked="0"/>
    </xf>
    <xf numFmtId="0" fontId="31" fillId="0" borderId="2" xfId="0" applyFont="1" applyFill="1" applyBorder="1" applyAlignment="1" applyProtection="1">
      <alignment wrapText="1"/>
      <protection locked="0"/>
    </xf>
    <xf numFmtId="0" fontId="8" fillId="0" borderId="0" xfId="0" applyFont="1" applyFill="1"/>
    <xf numFmtId="0" fontId="8" fillId="0" borderId="0" xfId="0" applyNumberFormat="1" applyFont="1" applyBorder="1" applyAlignment="1">
      <alignment vertical="center" wrapText="1"/>
    </xf>
    <xf numFmtId="0" fontId="34" fillId="0" borderId="0" xfId="0" applyFont="1"/>
    <xf numFmtId="0" fontId="29" fillId="0" borderId="1" xfId="0" applyNumberFormat="1" applyFont="1" applyBorder="1" applyAlignment="1">
      <alignment horizontal="center" vertical="center" wrapText="1"/>
    </xf>
    <xf numFmtId="167" fontId="29" fillId="0" borderId="1" xfId="0" applyNumberFormat="1" applyFont="1" applyBorder="1" applyAlignment="1">
      <alignment horizontal="center" vertical="center" wrapText="1"/>
    </xf>
    <xf numFmtId="0" fontId="3" fillId="10" borderId="1" xfId="0" applyNumberFormat="1" applyFont="1" applyFill="1" applyBorder="1" applyAlignment="1">
      <alignment horizontal="center" vertical="center" wrapText="1"/>
    </xf>
    <xf numFmtId="0" fontId="3" fillId="10" borderId="1" xfId="0" applyNumberFormat="1" applyFont="1" applyFill="1" applyBorder="1" applyAlignment="1">
      <alignment vertical="center" wrapText="1"/>
    </xf>
    <xf numFmtId="167" fontId="3" fillId="10" borderId="1" xfId="0" applyNumberFormat="1" applyFont="1" applyFill="1" applyBorder="1" applyAlignment="1">
      <alignment horizontal="center" vertical="center" wrapText="1"/>
    </xf>
    <xf numFmtId="0" fontId="3" fillId="10" borderId="0" xfId="0" applyFont="1" applyFill="1"/>
    <xf numFmtId="0" fontId="2" fillId="10" borderId="0" xfId="0" applyFont="1" applyFill="1"/>
    <xf numFmtId="167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1" xfId="0" applyNumberFormat="1" applyFont="1" applyBorder="1" applyAlignment="1" applyProtection="1">
      <alignment horizontal="center" vertical="center" wrapText="1"/>
      <protection locked="0"/>
    </xf>
    <xf numFmtId="0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35" fillId="0" borderId="1" xfId="0" applyNumberFormat="1" applyFont="1" applyBorder="1" applyAlignment="1" applyProtection="1">
      <alignment horizontal="center" vertical="center" wrapText="1"/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 applyProtection="1">
      <alignment wrapText="1"/>
      <protection locked="0"/>
    </xf>
    <xf numFmtId="167" fontId="29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1" xfId="0" applyFont="1" applyFill="1" applyBorder="1" applyAlignment="1" applyProtection="1">
      <alignment vertical="center"/>
      <protection locked="0"/>
    </xf>
    <xf numFmtId="0" fontId="2" fillId="3" borderId="73" xfId="0" applyFont="1" applyFill="1" applyBorder="1" applyAlignment="1">
      <alignment vertical="center" wrapText="1"/>
    </xf>
    <xf numFmtId="166" fontId="2" fillId="8" borderId="1" xfId="0" applyNumberFormat="1" applyFont="1" applyFill="1" applyBorder="1" applyAlignment="1">
      <alignment horizontal="center" vertical="center" wrapText="1"/>
    </xf>
    <xf numFmtId="0" fontId="2" fillId="8" borderId="1" xfId="1" applyFont="1" applyFill="1" applyBorder="1" applyAlignment="1">
      <alignment horizontal="center" vertical="center"/>
    </xf>
    <xf numFmtId="9" fontId="2" fillId="8" borderId="1" xfId="6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3" borderId="66" xfId="0" applyFont="1" applyFill="1" applyBorder="1" applyAlignment="1">
      <alignment vertical="center" wrapText="1"/>
    </xf>
    <xf numFmtId="0" fontId="4" fillId="0" borderId="26" xfId="1" applyFont="1" applyBorder="1" applyAlignment="1">
      <alignment horizontal="left" vertical="center" wrapText="1"/>
    </xf>
    <xf numFmtId="0" fontId="7" fillId="0" borderId="24" xfId="0" applyFont="1" applyBorder="1" applyAlignment="1">
      <alignment horizontal="center" wrapText="1"/>
    </xf>
    <xf numFmtId="0" fontId="7" fillId="0" borderId="26" xfId="0" applyFont="1" applyBorder="1" applyAlignment="1">
      <alignment horizontal="center" wrapText="1"/>
    </xf>
    <xf numFmtId="0" fontId="7" fillId="0" borderId="25" xfId="0" applyFont="1" applyBorder="1" applyAlignment="1">
      <alignment horizontal="center" wrapText="1"/>
    </xf>
    <xf numFmtId="0" fontId="2" fillId="8" borderId="2" xfId="1" applyFont="1" applyFill="1" applyBorder="1" applyAlignment="1">
      <alignment horizontal="center" vertical="center" wrapText="1"/>
    </xf>
    <xf numFmtId="0" fontId="2" fillId="8" borderId="3" xfId="1" applyFont="1" applyFill="1" applyBorder="1" applyAlignment="1">
      <alignment horizontal="center" vertical="center" wrapText="1"/>
    </xf>
    <xf numFmtId="0" fontId="4" fillId="7" borderId="70" xfId="1" applyFont="1" applyFill="1" applyBorder="1" applyAlignment="1">
      <alignment horizontal="center" vertical="center" wrapText="1"/>
    </xf>
    <xf numFmtId="0" fontId="4" fillId="7" borderId="1" xfId="1" applyFont="1" applyFill="1" applyBorder="1" applyAlignment="1">
      <alignment horizontal="center" vertical="center" wrapText="1"/>
    </xf>
    <xf numFmtId="0" fontId="4" fillId="7" borderId="67" xfId="1" applyFont="1" applyFill="1" applyBorder="1" applyAlignment="1">
      <alignment horizontal="center" vertical="center" wrapText="1"/>
    </xf>
    <xf numFmtId="0" fontId="4" fillId="7" borderId="76" xfId="1" applyFont="1" applyFill="1" applyBorder="1" applyAlignment="1">
      <alignment horizontal="center" vertical="center" wrapText="1"/>
    </xf>
    <xf numFmtId="0" fontId="4" fillId="7" borderId="42" xfId="1" applyFont="1" applyFill="1" applyBorder="1" applyAlignment="1">
      <alignment horizontal="center" vertical="center" wrapText="1"/>
    </xf>
    <xf numFmtId="0" fontId="4" fillId="7" borderId="78" xfId="1" applyFont="1" applyFill="1" applyBorder="1" applyAlignment="1">
      <alignment horizontal="center" vertical="center" wrapText="1"/>
    </xf>
    <xf numFmtId="0" fontId="4" fillId="7" borderId="69" xfId="1" applyFont="1" applyFill="1" applyBorder="1" applyAlignment="1">
      <alignment horizontal="center" vertical="center" wrapText="1"/>
    </xf>
    <xf numFmtId="0" fontId="4" fillId="7" borderId="62" xfId="1" applyFont="1" applyFill="1" applyBorder="1" applyAlignment="1">
      <alignment horizontal="center" vertical="center" wrapText="1"/>
    </xf>
    <xf numFmtId="0" fontId="4" fillId="7" borderId="66" xfId="1" applyFont="1" applyFill="1" applyBorder="1" applyAlignment="1">
      <alignment horizontal="center" vertical="center" wrapText="1"/>
    </xf>
    <xf numFmtId="0" fontId="4" fillId="7" borderId="71" xfId="1" applyFont="1" applyFill="1" applyBorder="1" applyAlignment="1">
      <alignment horizontal="center" vertical="center" wrapText="1"/>
    </xf>
    <xf numFmtId="0" fontId="4" fillId="7" borderId="63" xfId="1" applyFont="1" applyFill="1" applyBorder="1" applyAlignment="1">
      <alignment horizontal="center" vertical="center" wrapText="1"/>
    </xf>
    <xf numFmtId="0" fontId="4" fillId="7" borderId="68" xfId="1" applyFont="1" applyFill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53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5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4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2" fillId="0" borderId="24" xfId="1" applyFont="1" applyBorder="1" applyAlignment="1">
      <alignment horizontal="left" vertical="center" wrapText="1"/>
    </xf>
    <xf numFmtId="0" fontId="2" fillId="0" borderId="26" xfId="1" applyFont="1" applyBorder="1" applyAlignment="1">
      <alignment horizontal="left" vertical="center" wrapText="1"/>
    </xf>
    <xf numFmtId="0" fontId="2" fillId="0" borderId="25" xfId="1" applyFont="1" applyBorder="1" applyAlignment="1">
      <alignment horizontal="left" vertical="center" wrapText="1"/>
    </xf>
    <xf numFmtId="0" fontId="4" fillId="7" borderId="58" xfId="1" applyFont="1" applyFill="1" applyBorder="1" applyAlignment="1">
      <alignment horizontal="center" vertical="center" wrapText="1"/>
    </xf>
    <xf numFmtId="0" fontId="4" fillId="7" borderId="52" xfId="1" applyFont="1" applyFill="1" applyBorder="1" applyAlignment="1">
      <alignment horizontal="center" vertical="center" wrapText="1"/>
    </xf>
    <xf numFmtId="0" fontId="4" fillId="7" borderId="79" xfId="1" applyFont="1" applyFill="1" applyBorder="1" applyAlignment="1">
      <alignment horizontal="center" vertical="center" wrapText="1"/>
    </xf>
    <xf numFmtId="0" fontId="4" fillId="7" borderId="57" xfId="1" applyFont="1" applyFill="1" applyBorder="1" applyAlignment="1">
      <alignment horizontal="center" vertical="center" wrapText="1"/>
    </xf>
    <xf numFmtId="0" fontId="4" fillId="7" borderId="59" xfId="1" applyFont="1" applyFill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0" fontId="4" fillId="0" borderId="26" xfId="1" applyFont="1" applyBorder="1" applyAlignment="1">
      <alignment horizontal="left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3" borderId="62" xfId="1" applyFont="1" applyFill="1" applyBorder="1" applyAlignment="1">
      <alignment horizontal="center" vertical="center" wrapText="1"/>
    </xf>
    <xf numFmtId="0" fontId="2" fillId="3" borderId="64" xfId="1" applyFont="1" applyFill="1" applyBorder="1" applyAlignment="1">
      <alignment horizontal="center" vertical="center" wrapText="1"/>
    </xf>
    <xf numFmtId="0" fontId="4" fillId="7" borderId="0" xfId="1" applyFont="1" applyFill="1" applyBorder="1" applyAlignment="1">
      <alignment horizontal="center" vertical="center" wrapText="1"/>
    </xf>
    <xf numFmtId="0" fontId="4" fillId="7" borderId="75" xfId="1" applyFont="1" applyFill="1" applyBorder="1" applyAlignment="1">
      <alignment horizontal="center" vertical="center" wrapText="1"/>
    </xf>
    <xf numFmtId="0" fontId="4" fillId="7" borderId="77" xfId="1" applyFont="1" applyFill="1" applyBorder="1" applyAlignment="1">
      <alignment horizontal="center" vertical="center" wrapText="1"/>
    </xf>
    <xf numFmtId="0" fontId="4" fillId="7" borderId="30" xfId="1" applyFont="1" applyFill="1" applyBorder="1" applyAlignment="1">
      <alignment horizontal="center" vertical="center" wrapText="1"/>
    </xf>
    <xf numFmtId="0" fontId="4" fillId="7" borderId="80" xfId="1" applyFont="1" applyFill="1" applyBorder="1" applyAlignment="1">
      <alignment horizontal="center" vertical="center" wrapText="1"/>
    </xf>
    <xf numFmtId="0" fontId="29" fillId="4" borderId="45" xfId="0" applyNumberFormat="1" applyFont="1" applyFill="1" applyBorder="1" applyAlignment="1">
      <alignment horizontal="center" vertical="center" wrapText="1"/>
    </xf>
    <xf numFmtId="0" fontId="29" fillId="4" borderId="50" xfId="0" applyNumberFormat="1" applyFont="1" applyFill="1" applyBorder="1" applyAlignment="1">
      <alignment horizontal="center" vertical="center" wrapText="1"/>
    </xf>
    <xf numFmtId="0" fontId="29" fillId="4" borderId="42" xfId="0" applyNumberFormat="1" applyFont="1" applyFill="1" applyBorder="1" applyAlignment="1">
      <alignment horizontal="center" vertical="center" wrapText="1"/>
    </xf>
    <xf numFmtId="0" fontId="29" fillId="6" borderId="51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16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11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47" xfId="0" applyNumberFormat="1" applyFont="1" applyFill="1" applyBorder="1" applyAlignment="1" applyProtection="1">
      <alignment horizontal="center" vertical="center" wrapText="1"/>
      <protection locked="0"/>
    </xf>
    <xf numFmtId="4" fontId="36" fillId="6" borderId="1" xfId="0" applyNumberFormat="1" applyFont="1" applyFill="1" applyBorder="1" applyAlignment="1" applyProtection="1">
      <alignment horizontal="center" vertical="center"/>
      <protection locked="0"/>
    </xf>
    <xf numFmtId="0" fontId="36" fillId="6" borderId="1" xfId="0" applyFont="1" applyFill="1" applyBorder="1" applyAlignment="1" applyProtection="1">
      <alignment horizontal="center" vertical="center"/>
      <protection locked="0"/>
    </xf>
    <xf numFmtId="0" fontId="4" fillId="6" borderId="51" xfId="0" applyNumberFormat="1" applyFont="1" applyFill="1" applyBorder="1" applyAlignment="1">
      <alignment horizontal="center" vertical="center" wrapText="1"/>
    </xf>
    <xf numFmtId="0" fontId="4" fillId="6" borderId="14" xfId="0" applyNumberFormat="1" applyFont="1" applyFill="1" applyBorder="1" applyAlignment="1">
      <alignment horizontal="center" vertical="center" wrapText="1"/>
    </xf>
    <xf numFmtId="0" fontId="4" fillId="6" borderId="16" xfId="0" applyNumberFormat="1" applyFont="1" applyFill="1" applyBorder="1" applyAlignment="1">
      <alignment horizontal="center" vertical="center" wrapText="1"/>
    </xf>
    <xf numFmtId="0" fontId="4" fillId="6" borderId="49" xfId="0" applyNumberFormat="1" applyFont="1" applyFill="1" applyBorder="1" applyAlignment="1">
      <alignment horizontal="center" vertical="center" wrapText="1"/>
    </xf>
    <xf numFmtId="0" fontId="4" fillId="6" borderId="11" xfId="0" applyNumberFormat="1" applyFont="1" applyFill="1" applyBorder="1" applyAlignment="1">
      <alignment horizontal="center" vertical="center" wrapText="1"/>
    </xf>
    <xf numFmtId="0" fontId="4" fillId="6" borderId="47" xfId="0" applyNumberFormat="1" applyFont="1" applyFill="1" applyBorder="1" applyAlignment="1">
      <alignment horizontal="center" vertical="center" wrapText="1"/>
    </xf>
    <xf numFmtId="167" fontId="4" fillId="6" borderId="1" xfId="0" applyNumberFormat="1" applyFont="1" applyFill="1" applyBorder="1" applyAlignment="1">
      <alignment horizontal="center" vertical="center" wrapText="1"/>
    </xf>
    <xf numFmtId="0" fontId="4" fillId="6" borderId="1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4" fillId="6" borderId="0" xfId="0" applyNumberFormat="1" applyFont="1" applyFill="1" applyBorder="1" applyAlignment="1">
      <alignment horizontal="center" vertical="center" wrapText="1"/>
    </xf>
    <xf numFmtId="4" fontId="4" fillId="6" borderId="1" xfId="0" applyNumberFormat="1" applyFont="1" applyFill="1" applyBorder="1" applyAlignment="1">
      <alignment horizontal="center" vertical="center" wrapText="1"/>
    </xf>
    <xf numFmtId="0" fontId="24" fillId="6" borderId="1" xfId="0" applyNumberFormat="1" applyFont="1" applyFill="1" applyBorder="1" applyAlignment="1">
      <alignment horizontal="center" vertical="center" wrapText="1"/>
    </xf>
    <xf numFmtId="167" fontId="24" fillId="6" borderId="1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 applyProtection="1">
      <alignment vertical="center" wrapText="1"/>
      <protection locked="0"/>
    </xf>
    <xf numFmtId="0" fontId="25" fillId="0" borderId="52" xfId="0" applyFont="1" applyFill="1" applyBorder="1" applyAlignment="1" applyProtection="1">
      <alignment vertical="center" wrapText="1"/>
      <protection locked="0"/>
    </xf>
    <xf numFmtId="0" fontId="25" fillId="0" borderId="3" xfId="0" applyFont="1" applyFill="1" applyBorder="1" applyAlignment="1" applyProtection="1">
      <alignment vertical="center" wrapText="1"/>
      <protection locked="0"/>
    </xf>
    <xf numFmtId="0" fontId="24" fillId="6" borderId="51" xfId="0" applyNumberFormat="1" applyFont="1" applyFill="1" applyBorder="1" applyAlignment="1">
      <alignment horizontal="center" vertical="center" wrapText="1"/>
    </xf>
    <xf numFmtId="0" fontId="24" fillId="6" borderId="14" xfId="0" applyNumberFormat="1" applyFont="1" applyFill="1" applyBorder="1" applyAlignment="1">
      <alignment horizontal="center" vertical="center" wrapText="1"/>
    </xf>
    <xf numFmtId="0" fontId="24" fillId="6" borderId="16" xfId="0" applyNumberFormat="1" applyFont="1" applyFill="1" applyBorder="1" applyAlignment="1">
      <alignment horizontal="center" vertical="center" wrapText="1"/>
    </xf>
    <xf numFmtId="0" fontId="24" fillId="6" borderId="49" xfId="0" applyNumberFormat="1" applyFont="1" applyFill="1" applyBorder="1" applyAlignment="1">
      <alignment horizontal="center" vertical="center" wrapText="1"/>
    </xf>
    <xf numFmtId="0" fontId="24" fillId="6" borderId="11" xfId="0" applyNumberFormat="1" applyFont="1" applyFill="1" applyBorder="1" applyAlignment="1">
      <alignment horizontal="center" vertical="center" wrapText="1"/>
    </xf>
    <xf numFmtId="0" fontId="24" fillId="6" borderId="47" xfId="0" applyNumberFormat="1" applyFont="1" applyFill="1" applyBorder="1" applyAlignment="1">
      <alignment horizontal="center" vertical="center" wrapText="1"/>
    </xf>
    <xf numFmtId="0" fontId="4" fillId="0" borderId="50" xfId="0" applyNumberFormat="1" applyFont="1" applyBorder="1" applyAlignment="1">
      <alignment horizontal="center" vertical="center" wrapText="1"/>
    </xf>
    <xf numFmtId="0" fontId="4" fillId="0" borderId="14" xfId="0" applyNumberFormat="1" applyFont="1" applyBorder="1" applyAlignment="1">
      <alignment horizontal="center" vertical="center" wrapText="1"/>
    </xf>
    <xf numFmtId="4" fontId="4" fillId="6" borderId="45" xfId="0" applyNumberFormat="1" applyFont="1" applyFill="1" applyBorder="1" applyAlignment="1">
      <alignment horizontal="center" vertical="center" wrapText="1"/>
    </xf>
    <xf numFmtId="0" fontId="24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 wrapText="1"/>
    </xf>
    <xf numFmtId="4" fontId="14" fillId="4" borderId="45" xfId="0" applyNumberFormat="1" applyFont="1" applyFill="1" applyBorder="1" applyAlignment="1">
      <alignment horizontal="center" vertical="center"/>
    </xf>
    <xf numFmtId="0" fontId="14" fillId="4" borderId="50" xfId="0" applyFont="1" applyFill="1" applyBorder="1" applyAlignment="1">
      <alignment horizontal="center" vertical="center"/>
    </xf>
    <xf numFmtId="0" fontId="14" fillId="4" borderId="42" xfId="0" applyFont="1" applyFill="1" applyBorder="1" applyAlignment="1">
      <alignment horizontal="center" vertical="center"/>
    </xf>
    <xf numFmtId="0" fontId="2" fillId="8" borderId="63" xfId="1" applyFont="1" applyFill="1" applyBorder="1" applyAlignment="1">
      <alignment horizontal="justify" vertical="center" wrapText="1"/>
    </xf>
    <xf numFmtId="0" fontId="2" fillId="0" borderId="0" xfId="1" applyFont="1" applyAlignment="1">
      <alignment horizontal="justify" vertical="center" wrapText="1"/>
    </xf>
    <xf numFmtId="0" fontId="2" fillId="0" borderId="20" xfId="1" applyFont="1" applyBorder="1" applyAlignment="1">
      <alignment horizontal="justify" vertical="center" wrapText="1"/>
    </xf>
    <xf numFmtId="49" fontId="2" fillId="0" borderId="0" xfId="1" applyNumberFormat="1" applyFont="1" applyBorder="1" applyAlignment="1">
      <alignment horizontal="justify" vertical="center" wrapText="1"/>
    </xf>
    <xf numFmtId="0" fontId="4" fillId="0" borderId="25" xfId="1" applyFont="1" applyBorder="1" applyAlignment="1">
      <alignment horizontal="justify" vertical="center" wrapText="1"/>
    </xf>
    <xf numFmtId="0" fontId="2" fillId="0" borderId="0" xfId="1" applyFont="1" applyBorder="1" applyAlignment="1">
      <alignment horizontal="justify" vertical="center" wrapText="1"/>
    </xf>
    <xf numFmtId="0" fontId="4" fillId="7" borderId="71" xfId="1" applyFont="1" applyFill="1" applyBorder="1" applyAlignment="1">
      <alignment horizontal="justify" vertical="center" wrapText="1"/>
    </xf>
    <xf numFmtId="0" fontId="4" fillId="7" borderId="63" xfId="1" applyFont="1" applyFill="1" applyBorder="1" applyAlignment="1">
      <alignment horizontal="justify" vertical="center" wrapText="1"/>
    </xf>
    <xf numFmtId="0" fontId="4" fillId="7" borderId="68" xfId="1" applyFont="1" applyFill="1" applyBorder="1" applyAlignment="1">
      <alignment horizontal="justify" vertical="center" wrapText="1"/>
    </xf>
    <xf numFmtId="10" fontId="2" fillId="3" borderId="73" xfId="2" applyFont="1" applyFill="1" applyBorder="1" applyAlignment="1">
      <alignment horizontal="justify" vertical="center" wrapText="1"/>
    </xf>
    <xf numFmtId="10" fontId="2" fillId="3" borderId="63" xfId="2" applyFont="1" applyFill="1" applyBorder="1" applyAlignment="1">
      <alignment horizontal="justify" vertical="center" wrapText="1"/>
    </xf>
    <xf numFmtId="10" fontId="2" fillId="3" borderId="65" xfId="2" applyFont="1" applyFill="1" applyBorder="1" applyAlignment="1">
      <alignment horizontal="justify" vertical="center" wrapText="1"/>
    </xf>
    <xf numFmtId="0" fontId="2" fillId="8" borderId="61" xfId="1" applyFont="1" applyFill="1" applyBorder="1" applyAlignment="1">
      <alignment horizontal="justify" vertical="center" wrapText="1"/>
    </xf>
    <xf numFmtId="0" fontId="2" fillId="8" borderId="65" xfId="1" applyFont="1" applyFill="1" applyBorder="1" applyAlignment="1">
      <alignment horizontal="justify" vertical="center" wrapText="1"/>
    </xf>
    <xf numFmtId="0" fontId="2" fillId="3" borderId="61" xfId="1" applyFont="1" applyFill="1" applyBorder="1" applyAlignment="1">
      <alignment horizontal="justify" vertical="center" wrapText="1"/>
    </xf>
    <xf numFmtId="0" fontId="2" fillId="3" borderId="63" xfId="1" applyFont="1" applyFill="1" applyBorder="1" applyAlignment="1">
      <alignment horizontal="justify" vertical="center" wrapText="1"/>
    </xf>
    <xf numFmtId="0" fontId="2" fillId="0" borderId="63" xfId="1" applyFont="1" applyBorder="1" applyAlignment="1">
      <alignment horizontal="justify" vertical="center" wrapText="1"/>
    </xf>
    <xf numFmtId="0" fontId="2" fillId="3" borderId="65" xfId="1" applyFont="1" applyFill="1" applyBorder="1" applyAlignment="1">
      <alignment horizontal="justify" vertical="center" wrapText="1"/>
    </xf>
    <xf numFmtId="0" fontId="2" fillId="3" borderId="68" xfId="1" applyFont="1" applyFill="1" applyBorder="1" applyAlignment="1">
      <alignment horizontal="justify" vertical="center" wrapText="1"/>
    </xf>
    <xf numFmtId="0" fontId="4" fillId="0" borderId="0" xfId="1" applyFont="1" applyBorder="1" applyAlignment="1">
      <alignment horizontal="justify" vertical="center" wrapText="1"/>
    </xf>
    <xf numFmtId="0" fontId="4" fillId="7" borderId="70" xfId="1" applyFont="1" applyFill="1" applyBorder="1" applyAlignment="1">
      <alignment horizontal="justify" vertical="center" wrapText="1"/>
    </xf>
    <xf numFmtId="0" fontId="4" fillId="7" borderId="1" xfId="1" applyFont="1" applyFill="1" applyBorder="1" applyAlignment="1">
      <alignment horizontal="justify" vertical="center" wrapText="1"/>
    </xf>
    <xf numFmtId="0" fontId="4" fillId="7" borderId="67" xfId="1" applyFont="1" applyFill="1" applyBorder="1" applyAlignment="1">
      <alignment horizontal="justify" vertical="center" wrapText="1"/>
    </xf>
    <xf numFmtId="10" fontId="2" fillId="3" borderId="3" xfId="2" applyFont="1" applyFill="1" applyBorder="1" applyAlignment="1">
      <alignment horizontal="justify" vertical="center" wrapText="1"/>
    </xf>
    <xf numFmtId="10" fontId="2" fillId="3" borderId="1" xfId="2" applyFont="1" applyFill="1" applyBorder="1" applyAlignment="1">
      <alignment horizontal="justify" vertical="center" wrapText="1"/>
    </xf>
    <xf numFmtId="10" fontId="2" fillId="3" borderId="36" xfId="2" applyFont="1" applyFill="1" applyBorder="1" applyAlignment="1">
      <alignment horizontal="justify" vertical="center" wrapText="1"/>
    </xf>
    <xf numFmtId="0" fontId="2" fillId="8" borderId="28" xfId="1" applyFont="1" applyFill="1" applyBorder="1" applyAlignment="1">
      <alignment horizontal="justify" vertical="center" wrapText="1"/>
    </xf>
    <xf numFmtId="0" fontId="2" fillId="8" borderId="1" xfId="1" applyFont="1" applyFill="1" applyBorder="1" applyAlignment="1">
      <alignment horizontal="justify" vertical="center" wrapText="1"/>
    </xf>
    <xf numFmtId="0" fontId="2" fillId="8" borderId="36" xfId="1" applyFont="1" applyFill="1" applyBorder="1" applyAlignment="1">
      <alignment horizontal="justify" vertical="center" wrapText="1"/>
    </xf>
    <xf numFmtId="0" fontId="2" fillId="3" borderId="28" xfId="1" applyFont="1" applyFill="1" applyBorder="1" applyAlignment="1">
      <alignment horizontal="justify" vertical="center" wrapText="1"/>
    </xf>
    <xf numFmtId="0" fontId="2" fillId="3" borderId="1" xfId="1" applyFont="1" applyFill="1" applyBorder="1" applyAlignment="1">
      <alignment horizontal="justify" vertical="center" wrapText="1"/>
    </xf>
    <xf numFmtId="0" fontId="2" fillId="0" borderId="1" xfId="1" applyFont="1" applyBorder="1" applyAlignment="1">
      <alignment horizontal="justify" vertical="center" wrapText="1"/>
    </xf>
    <xf numFmtId="0" fontId="2" fillId="3" borderId="36" xfId="1" applyFont="1" applyFill="1" applyBorder="1" applyAlignment="1">
      <alignment horizontal="justify" vertical="center" wrapText="1"/>
    </xf>
    <xf numFmtId="0" fontId="2" fillId="8" borderId="39" xfId="1" applyFont="1" applyFill="1" applyBorder="1" applyAlignment="1">
      <alignment horizontal="justify" vertical="center" wrapText="1"/>
    </xf>
    <xf numFmtId="0" fontId="2" fillId="3" borderId="67" xfId="1" applyFont="1" applyFill="1" applyBorder="1" applyAlignment="1">
      <alignment horizontal="justify" vertical="center" wrapText="1"/>
    </xf>
    <xf numFmtId="0" fontId="2" fillId="0" borderId="20" xfId="1" applyFont="1" applyBorder="1" applyAlignment="1">
      <alignment horizontal="left" vertical="center" wrapText="1"/>
    </xf>
    <xf numFmtId="0" fontId="4" fillId="7" borderId="70" xfId="1" applyFont="1" applyFill="1" applyBorder="1" applyAlignment="1">
      <alignment horizontal="left" vertical="center" wrapText="1"/>
    </xf>
    <xf numFmtId="0" fontId="4" fillId="7" borderId="1" xfId="1" applyFont="1" applyFill="1" applyBorder="1" applyAlignment="1">
      <alignment horizontal="left" vertical="center" wrapText="1"/>
    </xf>
    <xf numFmtId="0" fontId="4" fillId="7" borderId="67" xfId="1" applyFont="1" applyFill="1" applyBorder="1" applyAlignment="1">
      <alignment horizontal="left" vertical="center" wrapText="1"/>
    </xf>
    <xf numFmtId="0" fontId="2" fillId="8" borderId="52" xfId="1" applyFont="1" applyFill="1" applyBorder="1" applyAlignment="1">
      <alignment horizontal="left" vertical="center" wrapText="1"/>
    </xf>
    <xf numFmtId="0" fontId="2" fillId="8" borderId="3" xfId="1" applyFont="1" applyFill="1" applyBorder="1" applyAlignment="1">
      <alignment horizontal="left" vertical="center" wrapText="1"/>
    </xf>
    <xf numFmtId="0" fontId="2" fillId="3" borderId="39" xfId="1" applyFont="1" applyFill="1" applyBorder="1" applyAlignment="1">
      <alignment horizontal="left" vertical="center" wrapText="1"/>
    </xf>
  </cellXfs>
  <cellStyles count="11">
    <cellStyle name="Euro" xfId="5"/>
    <cellStyle name="Millares" xfId="7" builtinId="3"/>
    <cellStyle name="Millares [0]" xfId="8" builtinId="6"/>
    <cellStyle name="Millares 2" xfId="4"/>
    <cellStyle name="Millares 7 4" xfId="9"/>
    <cellStyle name="Normal" xfId="0" builtinId="0"/>
    <cellStyle name="Normal 2" xfId="1"/>
    <cellStyle name="Normal_EVALUACION GESTION  CALDAS A 31-MAR-06" xfId="2"/>
    <cellStyle name="Porcentaje" xfId="6" builtinId="5"/>
    <cellStyle name="Porcentual 2" xfId="3"/>
    <cellStyle name="Porcentual 7 3" xfId="1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F6F9"/>
      <color rgb="FFE2F1F6"/>
      <color rgb="FFF3F9FB"/>
      <color rgb="FFDDBD37"/>
      <color rgb="FFE9CE2B"/>
      <color rgb="FFF9DF1B"/>
      <color rgb="FFE4CA06"/>
      <color rgb="FFE88B02"/>
      <color rgb="FFA7413F"/>
      <color rgb="FFCC43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1445147</xdr:colOff>
      <xdr:row>1</xdr:row>
      <xdr:rowOff>141287</xdr:rowOff>
    </xdr:from>
    <xdr:to>
      <xdr:col>2</xdr:col>
      <xdr:colOff>971210</xdr:colOff>
      <xdr:row>6</xdr:row>
      <xdr:rowOff>5004</xdr:rowOff>
    </xdr:to>
    <xdr:pic>
      <xdr:nvPicPr>
        <xdr:cNvPr id="2" name="2 Imagen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0897" y="355600"/>
          <a:ext cx="1002438" cy="9352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varelam/Desktop/Planeaci&#243;n/PLANEACI&#211;N%202018/MIPG/PAA%20V.1.1/Plan%20de%20Acci&#243;n%202018%20V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íticas Vs Dimensión"/>
      <sheetName val="D1 TH"/>
      <sheetName val="D2 DE"/>
      <sheetName val="D3 GV"/>
      <sheetName val="D4 ER"/>
      <sheetName val="D5 IC"/>
      <sheetName val="D6 GC"/>
      <sheetName val="D7 CI"/>
      <sheetName val="Desagregado"/>
      <sheetName val="PROYEC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zoomScale="90" zoomScaleNormal="90" workbookViewId="0"/>
  </sheetViews>
  <sheetFormatPr baseColWidth="10" defaultRowHeight="15" x14ac:dyDescent="0.25"/>
  <cols>
    <col min="1" max="1" width="77.28515625" bestFit="1" customWidth="1"/>
    <col min="2" max="7" width="17.42578125" customWidth="1"/>
    <col min="8" max="8" width="15" customWidth="1"/>
  </cols>
  <sheetData>
    <row r="1" spans="1:9" ht="15.75" thickBot="1" x14ac:dyDescent="0.3">
      <c r="B1" s="474" t="s">
        <v>23</v>
      </c>
      <c r="C1" s="475"/>
      <c r="D1" s="475"/>
      <c r="E1" s="475"/>
      <c r="F1" s="475"/>
      <c r="G1" s="475"/>
      <c r="H1" s="476"/>
    </row>
    <row r="2" spans="1:9" ht="45" x14ac:dyDescent="0.25">
      <c r="A2" s="6" t="s">
        <v>24</v>
      </c>
      <c r="B2" s="7" t="s">
        <v>25</v>
      </c>
      <c r="C2" s="8" t="s">
        <v>26</v>
      </c>
      <c r="D2" s="8" t="s">
        <v>27</v>
      </c>
      <c r="E2" s="8" t="s">
        <v>28</v>
      </c>
      <c r="F2" s="8" t="s">
        <v>29</v>
      </c>
      <c r="G2" s="8" t="s">
        <v>30</v>
      </c>
      <c r="H2" s="9" t="s">
        <v>31</v>
      </c>
    </row>
    <row r="3" spans="1:9" x14ac:dyDescent="0.25">
      <c r="A3" s="10" t="s">
        <v>50</v>
      </c>
      <c r="B3" s="11"/>
      <c r="C3" s="12" t="s">
        <v>32</v>
      </c>
      <c r="D3" s="12"/>
      <c r="E3" s="12"/>
      <c r="F3" s="12"/>
      <c r="G3" s="12"/>
      <c r="H3" s="13"/>
      <c r="I3" s="14">
        <f>COUNTIF(B3:H3,"X")</f>
        <v>1</v>
      </c>
    </row>
    <row r="4" spans="1:9" x14ac:dyDescent="0.25">
      <c r="A4" s="10" t="s">
        <v>51</v>
      </c>
      <c r="B4" s="11"/>
      <c r="C4" s="12" t="s">
        <v>32</v>
      </c>
      <c r="D4" s="12" t="s">
        <v>32</v>
      </c>
      <c r="E4" s="12"/>
      <c r="F4" s="12"/>
      <c r="G4" s="12"/>
      <c r="H4" s="13"/>
      <c r="I4" s="14">
        <f t="shared" ref="I4:I18" si="0">COUNTIF(B4:H4,"X")</f>
        <v>2</v>
      </c>
    </row>
    <row r="5" spans="1:9" x14ac:dyDescent="0.25">
      <c r="A5" s="10" t="s">
        <v>52</v>
      </c>
      <c r="B5" s="11" t="s">
        <v>32</v>
      </c>
      <c r="C5" s="12"/>
      <c r="D5" s="12"/>
      <c r="E5" s="12"/>
      <c r="F5" s="12"/>
      <c r="G5" s="12"/>
      <c r="H5" s="13"/>
      <c r="I5" s="14">
        <f t="shared" si="0"/>
        <v>1</v>
      </c>
    </row>
    <row r="6" spans="1:9" x14ac:dyDescent="0.25">
      <c r="A6" s="10" t="s">
        <v>53</v>
      </c>
      <c r="B6" s="11" t="s">
        <v>32</v>
      </c>
      <c r="C6" s="12"/>
      <c r="D6" s="12"/>
      <c r="E6" s="12"/>
      <c r="F6" s="12"/>
      <c r="G6" s="12"/>
      <c r="H6" s="13"/>
      <c r="I6" s="14">
        <f t="shared" si="0"/>
        <v>1</v>
      </c>
    </row>
    <row r="7" spans="1:9" x14ac:dyDescent="0.25">
      <c r="A7" s="10" t="s">
        <v>54</v>
      </c>
      <c r="B7" s="11"/>
      <c r="C7" s="12"/>
      <c r="D7" s="12"/>
      <c r="E7" s="12"/>
      <c r="F7" s="12" t="s">
        <v>32</v>
      </c>
      <c r="G7" s="12"/>
      <c r="H7" s="13"/>
      <c r="I7" s="14">
        <f t="shared" si="0"/>
        <v>1</v>
      </c>
    </row>
    <row r="8" spans="1:9" x14ac:dyDescent="0.25">
      <c r="A8" s="10" t="s">
        <v>55</v>
      </c>
      <c r="B8" s="11"/>
      <c r="C8" s="12"/>
      <c r="D8" s="12" t="s">
        <v>32</v>
      </c>
      <c r="E8" s="12"/>
      <c r="F8" s="12"/>
      <c r="G8" s="12"/>
      <c r="H8" s="13"/>
      <c r="I8" s="14">
        <f t="shared" si="0"/>
        <v>1</v>
      </c>
    </row>
    <row r="9" spans="1:9" x14ac:dyDescent="0.25">
      <c r="A9" s="10" t="s">
        <v>56</v>
      </c>
      <c r="B9" s="11"/>
      <c r="C9" s="12"/>
      <c r="D9" s="12" t="s">
        <v>32</v>
      </c>
      <c r="E9" s="12"/>
      <c r="F9" s="12"/>
      <c r="G9" s="12"/>
      <c r="H9" s="13"/>
      <c r="I9" s="14">
        <f t="shared" si="0"/>
        <v>1</v>
      </c>
    </row>
    <row r="10" spans="1:9" x14ac:dyDescent="0.25">
      <c r="A10" s="40" t="s">
        <v>57</v>
      </c>
      <c r="B10" s="11"/>
      <c r="C10" s="12"/>
      <c r="D10" s="12" t="s">
        <v>32</v>
      </c>
      <c r="E10" s="12"/>
      <c r="F10" s="12"/>
      <c r="G10" s="12"/>
      <c r="H10" s="13"/>
      <c r="I10" s="14">
        <f t="shared" si="0"/>
        <v>1</v>
      </c>
    </row>
    <row r="11" spans="1:9" x14ac:dyDescent="0.25">
      <c r="A11" s="10" t="s">
        <v>58</v>
      </c>
      <c r="B11" s="11"/>
      <c r="C11" s="12"/>
      <c r="D11" s="12" t="s">
        <v>32</v>
      </c>
      <c r="E11" s="12"/>
      <c r="F11" s="12"/>
      <c r="G11" s="12"/>
      <c r="H11" s="13"/>
      <c r="I11" s="14">
        <f t="shared" si="0"/>
        <v>1</v>
      </c>
    </row>
    <row r="12" spans="1:9" x14ac:dyDescent="0.25">
      <c r="A12" s="10" t="s">
        <v>59</v>
      </c>
      <c r="B12" s="11"/>
      <c r="C12" s="12"/>
      <c r="D12" s="12"/>
      <c r="E12" s="12"/>
      <c r="F12" s="12" t="s">
        <v>32</v>
      </c>
      <c r="G12" s="12"/>
      <c r="H12" s="13"/>
      <c r="I12" s="14">
        <f t="shared" si="0"/>
        <v>1</v>
      </c>
    </row>
    <row r="13" spans="1:9" x14ac:dyDescent="0.25">
      <c r="A13" s="10" t="s">
        <v>60</v>
      </c>
      <c r="B13" s="11"/>
      <c r="C13" s="12"/>
      <c r="D13" s="12" t="s">
        <v>32</v>
      </c>
      <c r="E13" s="12"/>
      <c r="F13" s="12"/>
      <c r="G13" s="12"/>
      <c r="H13" s="13"/>
      <c r="I13" s="14">
        <f t="shared" si="0"/>
        <v>1</v>
      </c>
    </row>
    <row r="14" spans="1:9" x14ac:dyDescent="0.25">
      <c r="A14" s="10" t="s">
        <v>61</v>
      </c>
      <c r="B14" s="11"/>
      <c r="C14" s="12"/>
      <c r="D14" s="12" t="s">
        <v>32</v>
      </c>
      <c r="E14" s="12"/>
      <c r="F14" s="12"/>
      <c r="G14" s="12"/>
      <c r="H14" s="13"/>
      <c r="I14" s="14">
        <f t="shared" si="0"/>
        <v>1</v>
      </c>
    </row>
    <row r="15" spans="1:9" x14ac:dyDescent="0.25">
      <c r="A15" s="40" t="s">
        <v>62</v>
      </c>
      <c r="B15" s="11"/>
      <c r="C15" s="12"/>
      <c r="D15" s="12" t="s">
        <v>32</v>
      </c>
      <c r="E15" s="12"/>
      <c r="F15" s="12"/>
      <c r="G15" s="12"/>
      <c r="H15" s="13"/>
      <c r="I15" s="14">
        <f t="shared" si="0"/>
        <v>1</v>
      </c>
    </row>
    <row r="16" spans="1:9" x14ac:dyDescent="0.25">
      <c r="A16" s="10" t="s">
        <v>63</v>
      </c>
      <c r="B16" s="11"/>
      <c r="C16" s="12"/>
      <c r="D16" s="12"/>
      <c r="E16" s="12"/>
      <c r="F16" s="12"/>
      <c r="G16" s="12" t="s">
        <v>32</v>
      </c>
      <c r="H16" s="13"/>
      <c r="I16" s="14">
        <f t="shared" si="0"/>
        <v>1</v>
      </c>
    </row>
    <row r="17" spans="1:9" x14ac:dyDescent="0.25">
      <c r="A17" s="10" t="s">
        <v>64</v>
      </c>
      <c r="B17" s="11"/>
      <c r="C17" s="12"/>
      <c r="D17" s="12"/>
      <c r="E17" s="12"/>
      <c r="F17" s="12"/>
      <c r="G17" s="12"/>
      <c r="H17" s="13" t="s">
        <v>32</v>
      </c>
      <c r="I17" s="14">
        <f t="shared" si="0"/>
        <v>1</v>
      </c>
    </row>
    <row r="18" spans="1:9" ht="15.75" thickBot="1" x14ac:dyDescent="0.3">
      <c r="A18" s="15" t="s">
        <v>65</v>
      </c>
      <c r="B18" s="16"/>
      <c r="C18" s="17"/>
      <c r="D18" s="17"/>
      <c r="E18" s="17" t="s">
        <v>32</v>
      </c>
      <c r="F18" s="17"/>
      <c r="G18" s="17"/>
      <c r="H18" s="18"/>
      <c r="I18" s="14">
        <f t="shared" si="0"/>
        <v>1</v>
      </c>
    </row>
    <row r="19" spans="1:9" x14ac:dyDescent="0.25">
      <c r="A19" s="19"/>
      <c r="B19" s="20">
        <f>COUNTIF(B3:B18,"X")</f>
        <v>2</v>
      </c>
      <c r="C19" s="20">
        <f t="shared" ref="C19:H19" si="1">COUNTIF(C3:C18,"X")</f>
        <v>2</v>
      </c>
      <c r="D19" s="20">
        <f t="shared" si="1"/>
        <v>8</v>
      </c>
      <c r="E19" s="20">
        <f t="shared" si="1"/>
        <v>1</v>
      </c>
      <c r="F19" s="20">
        <f t="shared" si="1"/>
        <v>2</v>
      </c>
      <c r="G19" s="20">
        <f t="shared" si="1"/>
        <v>1</v>
      </c>
      <c r="H19" s="20">
        <f t="shared" si="1"/>
        <v>1</v>
      </c>
    </row>
    <row r="20" spans="1:9" x14ac:dyDescent="0.25">
      <c r="A20" s="19"/>
      <c r="B20" s="19"/>
      <c r="C20" s="19"/>
      <c r="D20" s="19"/>
      <c r="E20" s="19"/>
      <c r="F20" s="19"/>
      <c r="G20" s="19"/>
    </row>
    <row r="21" spans="1:9" ht="15.75" thickBot="1" x14ac:dyDescent="0.3">
      <c r="A21" s="21"/>
      <c r="B21" s="21"/>
      <c r="C21" s="21"/>
      <c r="D21" s="21"/>
      <c r="E21" s="21"/>
      <c r="F21" s="21"/>
    </row>
    <row r="22" spans="1:9" ht="15.75" thickBot="1" x14ac:dyDescent="0.3">
      <c r="B22" s="474" t="s">
        <v>23</v>
      </c>
      <c r="C22" s="475"/>
      <c r="D22" s="475"/>
      <c r="E22" s="475"/>
      <c r="F22" s="475"/>
      <c r="G22" s="475"/>
      <c r="H22" s="476"/>
    </row>
    <row r="23" spans="1:9" ht="45.75" thickBot="1" x14ac:dyDescent="0.3">
      <c r="A23" s="6" t="s">
        <v>33</v>
      </c>
      <c r="B23" s="22" t="s">
        <v>25</v>
      </c>
      <c r="C23" s="23" t="s">
        <v>26</v>
      </c>
      <c r="D23" s="23" t="s">
        <v>27</v>
      </c>
      <c r="E23" s="23" t="s">
        <v>28</v>
      </c>
      <c r="F23" s="23" t="s">
        <v>29</v>
      </c>
      <c r="G23" s="23" t="s">
        <v>30</v>
      </c>
      <c r="H23" s="24" t="s">
        <v>31</v>
      </c>
    </row>
    <row r="24" spans="1:9" ht="30" x14ac:dyDescent="0.25">
      <c r="A24" s="25" t="s">
        <v>34</v>
      </c>
      <c r="B24" s="7" t="s">
        <v>32</v>
      </c>
      <c r="C24" s="8"/>
      <c r="D24" s="8"/>
      <c r="E24" s="8"/>
      <c r="F24" s="8"/>
      <c r="G24" s="8"/>
      <c r="H24" s="26"/>
      <c r="I24" s="14">
        <f>COUNTIF(B24:H24,"X")</f>
        <v>1</v>
      </c>
    </row>
    <row r="25" spans="1:9" ht="30" x14ac:dyDescent="0.25">
      <c r="A25" s="39" t="s">
        <v>35</v>
      </c>
      <c r="B25" s="27"/>
      <c r="C25" s="28" t="s">
        <v>32</v>
      </c>
      <c r="D25" s="28" t="s">
        <v>32</v>
      </c>
      <c r="E25" s="28"/>
      <c r="F25" s="28"/>
      <c r="G25" s="28"/>
      <c r="H25" s="13"/>
      <c r="I25" s="14">
        <f>COUNTIF(B25:H25,"X")</f>
        <v>2</v>
      </c>
    </row>
    <row r="26" spans="1:9" ht="30" x14ac:dyDescent="0.25">
      <c r="A26" s="25" t="s">
        <v>36</v>
      </c>
      <c r="B26" s="27"/>
      <c r="C26" s="28"/>
      <c r="D26" s="28"/>
      <c r="E26" s="28" t="s">
        <v>32</v>
      </c>
      <c r="F26" s="28" t="s">
        <v>32</v>
      </c>
      <c r="G26" s="28" t="s">
        <v>32</v>
      </c>
      <c r="H26" s="13" t="s">
        <v>32</v>
      </c>
      <c r="I26" s="14">
        <f>COUNTIF(B26:H26,"X")</f>
        <v>4</v>
      </c>
    </row>
    <row r="27" spans="1:9" ht="30" x14ac:dyDescent="0.25">
      <c r="A27" s="39" t="s">
        <v>37</v>
      </c>
      <c r="B27" s="27"/>
      <c r="C27" s="28"/>
      <c r="D27" s="28" t="s">
        <v>32</v>
      </c>
      <c r="E27" s="28"/>
      <c r="F27" s="28"/>
      <c r="G27" s="28"/>
      <c r="H27" s="13"/>
      <c r="I27" s="14">
        <f>COUNTIF(B27:H27,"X")</f>
        <v>1</v>
      </c>
    </row>
    <row r="28" spans="1:9" ht="30.75" thickBot="1" x14ac:dyDescent="0.3">
      <c r="A28" s="29" t="s">
        <v>38</v>
      </c>
      <c r="B28" s="30"/>
      <c r="C28" s="31"/>
      <c r="D28" s="32" t="s">
        <v>32</v>
      </c>
      <c r="E28" s="31"/>
      <c r="F28" s="31"/>
      <c r="G28" s="31"/>
      <c r="H28" s="18"/>
      <c r="I28" s="14">
        <f>COUNTIF(B28:H28,"X")</f>
        <v>1</v>
      </c>
    </row>
    <row r="29" spans="1:9" x14ac:dyDescent="0.25">
      <c r="B29" s="14">
        <f>COUNTIF(B24:B28,"X")</f>
        <v>1</v>
      </c>
      <c r="C29" s="14">
        <f t="shared" ref="C29:H29" si="2">COUNTIF(C24:C28,"X")</f>
        <v>1</v>
      </c>
      <c r="D29" s="14">
        <f t="shared" si="2"/>
        <v>3</v>
      </c>
      <c r="E29" s="14">
        <f t="shared" si="2"/>
        <v>1</v>
      </c>
      <c r="F29" s="14">
        <f t="shared" si="2"/>
        <v>1</v>
      </c>
      <c r="G29" s="14">
        <f t="shared" si="2"/>
        <v>1</v>
      </c>
      <c r="H29" s="14">
        <f t="shared" si="2"/>
        <v>1</v>
      </c>
    </row>
    <row r="30" spans="1:9" ht="15.75" thickBot="1" x14ac:dyDescent="0.3"/>
    <row r="31" spans="1:9" ht="15.75" thickBot="1" x14ac:dyDescent="0.3">
      <c r="B31" s="474" t="s">
        <v>23</v>
      </c>
      <c r="C31" s="475"/>
      <c r="D31" s="475"/>
      <c r="E31" s="475"/>
      <c r="F31" s="475"/>
      <c r="G31" s="475"/>
      <c r="H31" s="476"/>
    </row>
    <row r="32" spans="1:9" ht="45.75" thickBot="1" x14ac:dyDescent="0.3">
      <c r="A32" s="33" t="s">
        <v>39</v>
      </c>
      <c r="B32" s="22" t="s">
        <v>25</v>
      </c>
      <c r="C32" s="23" t="s">
        <v>26</v>
      </c>
      <c r="D32" s="23" t="s">
        <v>27</v>
      </c>
      <c r="E32" s="23" t="s">
        <v>28</v>
      </c>
      <c r="F32" s="23" t="s">
        <v>29</v>
      </c>
      <c r="G32" s="23" t="s">
        <v>30</v>
      </c>
      <c r="H32" s="24" t="s">
        <v>31</v>
      </c>
    </row>
    <row r="33" spans="1:9" x14ac:dyDescent="0.25">
      <c r="A33" s="34" t="s">
        <v>40</v>
      </c>
      <c r="B33" s="35"/>
      <c r="C33" s="28"/>
      <c r="D33" s="28" t="s">
        <v>32</v>
      </c>
      <c r="E33" s="28"/>
      <c r="F33" s="28" t="s">
        <v>32</v>
      </c>
      <c r="G33" s="28"/>
      <c r="H33" s="36"/>
      <c r="I33" s="14">
        <f t="shared" ref="I33:I44" si="3">COUNTIF(B33:H33,"X")</f>
        <v>2</v>
      </c>
    </row>
    <row r="34" spans="1:9" x14ac:dyDescent="0.25">
      <c r="A34" s="37" t="s">
        <v>41</v>
      </c>
      <c r="B34" s="35"/>
      <c r="C34" s="36" t="s">
        <v>32</v>
      </c>
      <c r="D34" s="28" t="s">
        <v>32</v>
      </c>
      <c r="E34" s="28" t="s">
        <v>32</v>
      </c>
      <c r="F34" s="28"/>
      <c r="G34" s="28"/>
      <c r="H34" s="36"/>
      <c r="I34" s="14">
        <f t="shared" si="3"/>
        <v>3</v>
      </c>
    </row>
    <row r="35" spans="1:9" x14ac:dyDescent="0.25">
      <c r="A35" s="42" t="s">
        <v>66</v>
      </c>
      <c r="B35" s="35"/>
      <c r="C35" s="28"/>
      <c r="D35" s="28" t="s">
        <v>32</v>
      </c>
      <c r="E35" s="28"/>
      <c r="F35" s="28"/>
      <c r="G35" s="28"/>
      <c r="H35" s="36"/>
      <c r="I35" s="14">
        <f t="shared" si="3"/>
        <v>1</v>
      </c>
    </row>
    <row r="36" spans="1:9" ht="30" x14ac:dyDescent="0.25">
      <c r="A36" s="42" t="s">
        <v>67</v>
      </c>
      <c r="B36" s="35"/>
      <c r="C36" s="28"/>
      <c r="D36" s="28" t="s">
        <v>32</v>
      </c>
      <c r="E36" s="28"/>
      <c r="F36" s="28"/>
      <c r="G36" s="28"/>
      <c r="H36" s="36"/>
      <c r="I36" s="14">
        <f t="shared" si="3"/>
        <v>1</v>
      </c>
    </row>
    <row r="37" spans="1:9" x14ac:dyDescent="0.25">
      <c r="A37" s="37" t="s">
        <v>42</v>
      </c>
      <c r="B37" s="35"/>
      <c r="C37" s="28"/>
      <c r="D37" s="28" t="s">
        <v>32</v>
      </c>
      <c r="E37" s="28"/>
      <c r="F37" s="28"/>
      <c r="G37" s="28"/>
      <c r="H37" s="36"/>
      <c r="I37" s="14">
        <f t="shared" si="3"/>
        <v>1</v>
      </c>
    </row>
    <row r="38" spans="1:9" x14ac:dyDescent="0.25">
      <c r="A38" s="37" t="s">
        <v>43</v>
      </c>
      <c r="B38" s="35"/>
      <c r="C38" s="28"/>
      <c r="D38" s="28" t="s">
        <v>32</v>
      </c>
      <c r="E38" s="28"/>
      <c r="F38" s="28"/>
      <c r="G38" s="28"/>
      <c r="H38" s="36"/>
      <c r="I38" s="14">
        <f t="shared" si="3"/>
        <v>1</v>
      </c>
    </row>
    <row r="39" spans="1:9" x14ac:dyDescent="0.25">
      <c r="A39" s="37" t="s">
        <v>44</v>
      </c>
      <c r="B39" s="35"/>
      <c r="C39" s="28"/>
      <c r="D39" s="28" t="s">
        <v>32</v>
      </c>
      <c r="E39" s="28"/>
      <c r="F39" s="28" t="s">
        <v>32</v>
      </c>
      <c r="G39" s="28"/>
      <c r="H39" s="36"/>
      <c r="I39" s="14">
        <f t="shared" si="3"/>
        <v>2</v>
      </c>
    </row>
    <row r="40" spans="1:9" x14ac:dyDescent="0.25">
      <c r="A40" s="37" t="s">
        <v>45</v>
      </c>
      <c r="B40" s="35"/>
      <c r="C40" s="28"/>
      <c r="D40" s="28" t="s">
        <v>32</v>
      </c>
      <c r="E40" s="28"/>
      <c r="F40" s="28"/>
      <c r="G40" s="28"/>
      <c r="H40" s="36"/>
      <c r="I40" s="14">
        <f t="shared" si="3"/>
        <v>1</v>
      </c>
    </row>
    <row r="41" spans="1:9" x14ac:dyDescent="0.25">
      <c r="A41" s="37" t="s">
        <v>46</v>
      </c>
      <c r="B41" s="35" t="s">
        <v>32</v>
      </c>
      <c r="C41" s="28"/>
      <c r="D41" s="28" t="s">
        <v>32</v>
      </c>
      <c r="E41" s="28"/>
      <c r="F41" s="28"/>
      <c r="G41" s="28" t="s">
        <v>32</v>
      </c>
      <c r="H41" s="36"/>
      <c r="I41" s="14">
        <f t="shared" si="3"/>
        <v>3</v>
      </c>
    </row>
    <row r="42" spans="1:9" x14ac:dyDescent="0.25">
      <c r="A42" s="37" t="s">
        <v>47</v>
      </c>
      <c r="B42" s="35"/>
      <c r="C42" s="28"/>
      <c r="D42" s="28" t="s">
        <v>32</v>
      </c>
      <c r="E42" s="28"/>
      <c r="F42" s="28"/>
      <c r="G42" s="28"/>
      <c r="H42" s="12"/>
      <c r="I42" s="14">
        <f t="shared" si="3"/>
        <v>1</v>
      </c>
    </row>
    <row r="43" spans="1:9" x14ac:dyDescent="0.25">
      <c r="A43" s="37" t="s">
        <v>48</v>
      </c>
      <c r="B43" s="35"/>
      <c r="C43" s="28"/>
      <c r="D43" s="28" t="s">
        <v>32</v>
      </c>
      <c r="E43" s="28"/>
      <c r="F43" s="28"/>
      <c r="G43" s="28"/>
      <c r="H43" s="12"/>
      <c r="I43" s="14">
        <f t="shared" si="3"/>
        <v>1</v>
      </c>
    </row>
    <row r="44" spans="1:9" ht="15.75" thickBot="1" x14ac:dyDescent="0.3">
      <c r="A44" s="38" t="s">
        <v>49</v>
      </c>
      <c r="B44" s="35"/>
      <c r="C44" s="28"/>
      <c r="D44" s="28" t="s">
        <v>32</v>
      </c>
      <c r="E44" s="28" t="s">
        <v>32</v>
      </c>
      <c r="F44" s="28"/>
      <c r="G44" s="28"/>
      <c r="H44" s="12" t="s">
        <v>32</v>
      </c>
      <c r="I44" s="14">
        <f t="shared" si="3"/>
        <v>3</v>
      </c>
    </row>
    <row r="45" spans="1:9" x14ac:dyDescent="0.25">
      <c r="B45" s="14">
        <f t="shared" ref="B45:H45" si="4">COUNTIF(B33:B44,"X")</f>
        <v>1</v>
      </c>
      <c r="C45" s="14">
        <f t="shared" si="4"/>
        <v>1</v>
      </c>
      <c r="D45" s="14">
        <f t="shared" si="4"/>
        <v>12</v>
      </c>
      <c r="E45" s="14">
        <f t="shared" si="4"/>
        <v>2</v>
      </c>
      <c r="F45" s="14">
        <f t="shared" si="4"/>
        <v>2</v>
      </c>
      <c r="G45" s="14">
        <f t="shared" si="4"/>
        <v>1</v>
      </c>
      <c r="H45" s="14">
        <f t="shared" si="4"/>
        <v>1</v>
      </c>
    </row>
    <row r="48" spans="1:9" x14ac:dyDescent="0.25">
      <c r="A48" s="60" t="s">
        <v>235</v>
      </c>
    </row>
    <row r="49" spans="1:1" x14ac:dyDescent="0.25">
      <c r="A49" s="59" t="s">
        <v>276</v>
      </c>
    </row>
    <row r="50" spans="1:1" x14ac:dyDescent="0.25">
      <c r="A50" s="59" t="s">
        <v>277</v>
      </c>
    </row>
    <row r="51" spans="1:1" x14ac:dyDescent="0.25">
      <c r="A51" s="59" t="s">
        <v>278</v>
      </c>
    </row>
    <row r="52" spans="1:1" x14ac:dyDescent="0.25">
      <c r="A52" s="59" t="s">
        <v>279</v>
      </c>
    </row>
    <row r="53" spans="1:1" x14ac:dyDescent="0.25">
      <c r="A53" s="59" t="s">
        <v>234</v>
      </c>
    </row>
  </sheetData>
  <autoFilter ref="A2:I19"/>
  <mergeCells count="3">
    <mergeCell ref="B1:H1"/>
    <mergeCell ref="B22:H22"/>
    <mergeCell ref="B31:H31"/>
  </mergeCells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257"/>
  <sheetViews>
    <sheetView showGridLines="0" tabSelected="1" zoomScale="70" zoomScaleNormal="70" zoomScaleSheetLayoutView="80" zoomScalePageLayoutView="70" workbookViewId="0">
      <selection activeCell="G172" sqref="G172"/>
    </sheetView>
  </sheetViews>
  <sheetFormatPr baseColWidth="10" defaultColWidth="10.85546875" defaultRowHeight="16.5" x14ac:dyDescent="0.25"/>
  <cols>
    <col min="1" max="1" width="4.28515625" style="157" customWidth="1"/>
    <col min="2" max="2" width="22" style="2" customWidth="1"/>
    <col min="3" max="3" width="42" style="581" customWidth="1"/>
    <col min="4" max="4" width="17.85546875" style="5" customWidth="1"/>
    <col min="5" max="5" width="24.42578125" style="50" customWidth="1"/>
    <col min="6" max="6" width="37.28515625" style="581" customWidth="1"/>
    <col min="7" max="7" width="17.42578125" style="5" customWidth="1"/>
    <col min="8" max="8" width="35.5703125" style="5" customWidth="1"/>
    <col min="9" max="9" width="26.42578125" style="5" customWidth="1"/>
    <col min="10" max="10" width="16.42578125" style="5" customWidth="1"/>
    <col min="11" max="11" width="15.7109375" style="5" customWidth="1"/>
    <col min="12" max="12" width="14" style="5" customWidth="1"/>
    <col min="13" max="13" width="9.5703125" style="165" customWidth="1"/>
    <col min="14" max="14" width="15.5703125" style="5" customWidth="1"/>
    <col min="15" max="15" width="9.28515625" style="165" customWidth="1"/>
    <col min="16" max="16" width="13.140625" style="5" customWidth="1"/>
    <col min="17" max="17" width="8.7109375" style="166" customWidth="1"/>
    <col min="18" max="18" width="13" style="382" customWidth="1"/>
    <col min="19" max="19" width="8.7109375" style="166" customWidth="1"/>
    <col min="20" max="20" width="38.7109375" style="1" customWidth="1"/>
    <col min="21" max="21" width="25.42578125" style="1" customWidth="1"/>
    <col min="22" max="22" width="22.85546875" style="234" customWidth="1"/>
    <col min="23" max="23" width="21.5703125" style="234" customWidth="1"/>
    <col min="24" max="24" width="23.7109375" style="234" customWidth="1"/>
    <col min="25" max="25" width="16" style="1" customWidth="1"/>
    <col min="26" max="26" width="15.7109375" style="1" customWidth="1"/>
    <col min="27" max="27" width="20.7109375" style="1" customWidth="1"/>
    <col min="28" max="28" width="22.85546875" style="234" customWidth="1"/>
    <col min="29" max="29" width="25.42578125" style="1" customWidth="1"/>
    <col min="30" max="30" width="20.85546875" style="234" customWidth="1"/>
    <col min="31" max="31" width="33.42578125" style="234" customWidth="1"/>
    <col min="32" max="32" width="25.140625" style="234" customWidth="1"/>
    <col min="33" max="33" width="24.28515625" style="234" customWidth="1"/>
    <col min="34" max="34" width="30" style="1" customWidth="1"/>
    <col min="35" max="16384" width="10.85546875" style="157"/>
  </cols>
  <sheetData>
    <row r="1" spans="1:34" s="3" customFormat="1" ht="17.25" thickBot="1" x14ac:dyDescent="0.3">
      <c r="A1" s="157"/>
      <c r="B1" s="2"/>
      <c r="C1" s="581"/>
      <c r="D1" s="5"/>
      <c r="E1" s="50"/>
      <c r="F1" s="581"/>
      <c r="G1" s="5"/>
      <c r="H1" s="5"/>
      <c r="I1" s="5"/>
      <c r="J1" s="5"/>
      <c r="K1" s="5"/>
      <c r="L1" s="5"/>
      <c r="M1" s="165"/>
      <c r="N1" s="5"/>
      <c r="O1" s="165"/>
      <c r="P1" s="5"/>
      <c r="Q1" s="256"/>
      <c r="R1" s="45"/>
      <c r="S1" s="256"/>
      <c r="V1" s="254"/>
      <c r="W1" s="254"/>
      <c r="X1" s="254"/>
      <c r="AB1" s="254"/>
      <c r="AD1" s="254"/>
      <c r="AE1" s="254"/>
      <c r="AF1" s="254"/>
      <c r="AG1" s="254"/>
    </row>
    <row r="2" spans="1:34" s="3" customFormat="1" x14ac:dyDescent="0.25">
      <c r="A2" s="157"/>
      <c r="B2" s="526"/>
      <c r="C2" s="492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  <c r="P2" s="491"/>
      <c r="Q2" s="491"/>
      <c r="R2" s="491"/>
      <c r="S2" s="491"/>
      <c r="T2" s="491"/>
      <c r="U2" s="491"/>
      <c r="V2" s="491"/>
      <c r="W2" s="491"/>
      <c r="X2" s="491"/>
      <c r="Y2" s="491"/>
      <c r="Z2" s="491"/>
      <c r="AA2" s="491"/>
      <c r="AB2" s="491"/>
      <c r="AC2" s="491"/>
      <c r="AD2" s="492"/>
      <c r="AE2" s="499" t="s">
        <v>1</v>
      </c>
      <c r="AF2" s="500" t="s">
        <v>969</v>
      </c>
      <c r="AG2" s="501"/>
      <c r="AH2" s="502"/>
    </row>
    <row r="3" spans="1:34" s="3" customFormat="1" x14ac:dyDescent="0.25">
      <c r="A3" s="157"/>
      <c r="B3" s="527"/>
      <c r="C3" s="494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493"/>
      <c r="AA3" s="493"/>
      <c r="AB3" s="493"/>
      <c r="AC3" s="493"/>
      <c r="AD3" s="494"/>
      <c r="AE3" s="498"/>
      <c r="AF3" s="503"/>
      <c r="AG3" s="504"/>
      <c r="AH3" s="505"/>
    </row>
    <row r="4" spans="1:34" s="3" customFormat="1" ht="16.5" customHeight="1" x14ac:dyDescent="0.25">
      <c r="A4" s="157"/>
      <c r="B4" s="527"/>
      <c r="C4" s="494"/>
      <c r="D4" s="495" t="s">
        <v>20</v>
      </c>
      <c r="E4" s="495"/>
      <c r="F4" s="495"/>
      <c r="G4" s="495"/>
      <c r="H4" s="495"/>
      <c r="I4" s="495"/>
      <c r="J4" s="495"/>
      <c r="K4" s="495"/>
      <c r="L4" s="495"/>
      <c r="M4" s="495"/>
      <c r="N4" s="495"/>
      <c r="O4" s="495"/>
      <c r="P4" s="495"/>
      <c r="Q4" s="495"/>
      <c r="R4" s="495"/>
      <c r="S4" s="495"/>
      <c r="T4" s="495"/>
      <c r="U4" s="495"/>
      <c r="V4" s="495"/>
      <c r="W4" s="495"/>
      <c r="X4" s="495"/>
      <c r="Y4" s="495"/>
      <c r="Z4" s="495"/>
      <c r="AA4" s="495"/>
      <c r="AB4" s="495"/>
      <c r="AC4" s="495"/>
      <c r="AD4" s="496"/>
      <c r="AE4" s="497" t="s">
        <v>2</v>
      </c>
      <c r="AF4" s="506">
        <v>1</v>
      </c>
      <c r="AG4" s="507"/>
      <c r="AH4" s="508"/>
    </row>
    <row r="5" spans="1:34" s="3" customFormat="1" ht="16.5" customHeight="1" x14ac:dyDescent="0.25">
      <c r="A5" s="157"/>
      <c r="B5" s="527"/>
      <c r="C5" s="494"/>
      <c r="D5" s="495" t="s">
        <v>968</v>
      </c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R5" s="495"/>
      <c r="S5" s="495"/>
      <c r="T5" s="495"/>
      <c r="U5" s="495"/>
      <c r="V5" s="495"/>
      <c r="W5" s="495"/>
      <c r="X5" s="495"/>
      <c r="Y5" s="495"/>
      <c r="Z5" s="495"/>
      <c r="AA5" s="495"/>
      <c r="AB5" s="495"/>
      <c r="AC5" s="495"/>
      <c r="AD5" s="496"/>
      <c r="AE5" s="498"/>
      <c r="AF5" s="503"/>
      <c r="AG5" s="504"/>
      <c r="AH5" s="505"/>
    </row>
    <row r="6" spans="1:34" s="3" customFormat="1" ht="16.5" customHeight="1" x14ac:dyDescent="0.25">
      <c r="A6" s="157"/>
      <c r="B6" s="527"/>
      <c r="C6" s="494"/>
      <c r="D6" s="495" t="s">
        <v>3</v>
      </c>
      <c r="E6" s="495"/>
      <c r="F6" s="495"/>
      <c r="G6" s="495"/>
      <c r="H6" s="495"/>
      <c r="I6" s="495"/>
      <c r="J6" s="495"/>
      <c r="K6" s="495"/>
      <c r="L6" s="495"/>
      <c r="M6" s="495"/>
      <c r="N6" s="495"/>
      <c r="O6" s="495"/>
      <c r="P6" s="495"/>
      <c r="Q6" s="495"/>
      <c r="R6" s="495"/>
      <c r="S6" s="495"/>
      <c r="T6" s="495"/>
      <c r="U6" s="495"/>
      <c r="V6" s="495"/>
      <c r="W6" s="495"/>
      <c r="X6" s="495"/>
      <c r="Y6" s="495"/>
      <c r="Z6" s="495"/>
      <c r="AA6" s="495"/>
      <c r="AB6" s="495"/>
      <c r="AC6" s="495"/>
      <c r="AD6" s="496"/>
      <c r="AE6" s="497" t="s">
        <v>4</v>
      </c>
      <c r="AF6" s="514">
        <v>1</v>
      </c>
      <c r="AG6" s="511" t="s">
        <v>5</v>
      </c>
      <c r="AH6" s="509">
        <v>1</v>
      </c>
    </row>
    <row r="7" spans="1:34" s="3" customFormat="1" ht="17.25" thickBot="1" x14ac:dyDescent="0.3">
      <c r="A7" s="157"/>
      <c r="B7" s="528"/>
      <c r="C7" s="529"/>
      <c r="D7" s="375"/>
      <c r="E7" s="615"/>
      <c r="F7" s="582"/>
      <c r="G7" s="375"/>
      <c r="H7" s="375"/>
      <c r="I7" s="375"/>
      <c r="J7" s="375"/>
      <c r="K7" s="375"/>
      <c r="L7" s="375"/>
      <c r="M7" s="375"/>
      <c r="N7" s="375"/>
      <c r="O7" s="375"/>
      <c r="P7" s="375"/>
      <c r="Q7" s="375"/>
      <c r="R7" s="375"/>
      <c r="S7" s="375"/>
      <c r="T7" s="375"/>
      <c r="U7" s="375"/>
      <c r="V7" s="375"/>
      <c r="W7" s="375"/>
      <c r="X7" s="375"/>
      <c r="Y7" s="375"/>
      <c r="Z7" s="375"/>
      <c r="AA7" s="375"/>
      <c r="AB7" s="375"/>
      <c r="AC7" s="375"/>
      <c r="AD7" s="376"/>
      <c r="AE7" s="513"/>
      <c r="AF7" s="515"/>
      <c r="AG7" s="512"/>
      <c r="AH7" s="510"/>
    </row>
    <row r="8" spans="1:34" s="3" customFormat="1" ht="17.25" thickBot="1" x14ac:dyDescent="0.3">
      <c r="A8" s="157"/>
      <c r="B8" s="41"/>
      <c r="C8" s="585"/>
      <c r="D8" s="382"/>
      <c r="E8" s="41"/>
      <c r="F8" s="583"/>
      <c r="G8" s="47"/>
      <c r="H8" s="48"/>
      <c r="I8" s="47"/>
      <c r="J8" s="48"/>
      <c r="K8" s="47"/>
      <c r="L8" s="48"/>
      <c r="M8" s="166"/>
      <c r="N8" s="382"/>
      <c r="O8" s="166"/>
      <c r="P8" s="382"/>
      <c r="Q8" s="256"/>
      <c r="R8" s="45"/>
      <c r="S8" s="256"/>
      <c r="V8" s="254"/>
      <c r="W8" s="254"/>
      <c r="X8" s="254"/>
      <c r="AB8" s="254"/>
      <c r="AD8" s="254"/>
      <c r="AE8" s="254"/>
      <c r="AF8" s="254"/>
      <c r="AG8" s="254"/>
    </row>
    <row r="9" spans="1:34" s="3" customFormat="1" ht="17.25" customHeight="1" thickBot="1" x14ac:dyDescent="0.3">
      <c r="A9" s="157"/>
      <c r="B9" s="524" t="s">
        <v>6</v>
      </c>
      <c r="C9" s="525"/>
      <c r="D9" s="525"/>
      <c r="E9" s="473"/>
      <c r="F9" s="584"/>
      <c r="G9" s="516" t="s">
        <v>7</v>
      </c>
      <c r="H9" s="517"/>
      <c r="I9" s="517"/>
      <c r="J9" s="517"/>
      <c r="K9" s="517"/>
      <c r="L9" s="517"/>
      <c r="M9" s="517"/>
      <c r="N9" s="517"/>
      <c r="O9" s="517"/>
      <c r="P9" s="517"/>
      <c r="Q9" s="517"/>
      <c r="R9" s="517"/>
      <c r="S9" s="517"/>
      <c r="T9" s="517"/>
      <c r="U9" s="517"/>
      <c r="V9" s="517"/>
      <c r="W9" s="517"/>
      <c r="X9" s="517"/>
      <c r="Y9" s="517"/>
      <c r="Z9" s="517"/>
      <c r="AA9" s="517"/>
      <c r="AB9" s="517"/>
      <c r="AC9" s="517"/>
      <c r="AD9" s="517"/>
      <c r="AE9" s="517"/>
      <c r="AF9" s="517"/>
      <c r="AG9" s="517"/>
      <c r="AH9" s="518"/>
    </row>
    <row r="10" spans="1:34" s="3" customFormat="1" ht="17.25" customHeight="1" thickBot="1" x14ac:dyDescent="0.3">
      <c r="A10" s="157"/>
      <c r="B10" s="524" t="s">
        <v>8</v>
      </c>
      <c r="C10" s="525"/>
      <c r="D10" s="525"/>
      <c r="E10" s="473"/>
      <c r="F10" s="584"/>
      <c r="G10" s="516" t="s">
        <v>378</v>
      </c>
      <c r="H10" s="517"/>
      <c r="I10" s="517"/>
      <c r="J10" s="517"/>
      <c r="K10" s="517"/>
      <c r="L10" s="517"/>
      <c r="M10" s="517"/>
      <c r="N10" s="517"/>
      <c r="O10" s="517"/>
      <c r="P10" s="517"/>
      <c r="Q10" s="517"/>
      <c r="R10" s="517"/>
      <c r="S10" s="517"/>
      <c r="T10" s="517"/>
      <c r="U10" s="517"/>
      <c r="V10" s="517"/>
      <c r="W10" s="517"/>
      <c r="X10" s="517"/>
      <c r="Y10" s="517"/>
      <c r="Z10" s="517"/>
      <c r="AA10" s="517"/>
      <c r="AB10" s="517"/>
      <c r="AC10" s="517"/>
      <c r="AD10" s="517"/>
      <c r="AE10" s="517"/>
      <c r="AF10" s="517"/>
      <c r="AG10" s="517"/>
      <c r="AH10" s="518"/>
    </row>
    <row r="11" spans="1:34" s="3" customFormat="1" ht="17.25" customHeight="1" thickBot="1" x14ac:dyDescent="0.3">
      <c r="A11" s="157"/>
      <c r="B11" s="524" t="s">
        <v>9</v>
      </c>
      <c r="C11" s="525"/>
      <c r="D11" s="525"/>
      <c r="E11" s="473"/>
      <c r="F11" s="584"/>
      <c r="G11" s="516" t="s">
        <v>606</v>
      </c>
      <c r="H11" s="517"/>
      <c r="I11" s="517"/>
      <c r="J11" s="517"/>
      <c r="K11" s="517"/>
      <c r="L11" s="517"/>
      <c r="M11" s="517"/>
      <c r="N11" s="517"/>
      <c r="O11" s="517"/>
      <c r="P11" s="517"/>
      <c r="Q11" s="517"/>
      <c r="R11" s="517"/>
      <c r="S11" s="517"/>
      <c r="T11" s="517"/>
      <c r="U11" s="517"/>
      <c r="V11" s="517"/>
      <c r="W11" s="517"/>
      <c r="X11" s="517"/>
      <c r="Y11" s="517"/>
      <c r="Z11" s="517"/>
      <c r="AA11" s="517"/>
      <c r="AB11" s="517"/>
      <c r="AC11" s="517"/>
      <c r="AD11" s="517"/>
      <c r="AE11" s="517"/>
      <c r="AF11" s="517"/>
      <c r="AG11" s="517"/>
      <c r="AH11" s="518"/>
    </row>
    <row r="12" spans="1:34" s="1" customFormat="1" ht="18" customHeight="1" thickBot="1" x14ac:dyDescent="0.3">
      <c r="A12" s="157"/>
      <c r="B12" s="524" t="s">
        <v>10</v>
      </c>
      <c r="C12" s="525"/>
      <c r="D12" s="525"/>
      <c r="E12" s="473"/>
      <c r="F12" s="584"/>
      <c r="G12" s="516">
        <v>2018</v>
      </c>
      <c r="H12" s="517"/>
      <c r="I12" s="517"/>
      <c r="J12" s="517"/>
      <c r="K12" s="517"/>
      <c r="L12" s="517"/>
      <c r="M12" s="517"/>
      <c r="N12" s="517"/>
      <c r="O12" s="517"/>
      <c r="P12" s="517"/>
      <c r="Q12" s="517"/>
      <c r="R12" s="517"/>
      <c r="S12" s="517"/>
      <c r="T12" s="517"/>
      <c r="U12" s="517"/>
      <c r="V12" s="517"/>
      <c r="W12" s="517"/>
      <c r="X12" s="517"/>
      <c r="Y12" s="517"/>
      <c r="Z12" s="517"/>
      <c r="AA12" s="517"/>
      <c r="AB12" s="517"/>
      <c r="AC12" s="517"/>
      <c r="AD12" s="517"/>
      <c r="AE12" s="517"/>
      <c r="AF12" s="517"/>
      <c r="AG12" s="517"/>
      <c r="AH12" s="518"/>
    </row>
    <row r="13" spans="1:34" s="1" customFormat="1" ht="17.25" thickBot="1" x14ac:dyDescent="0.3">
      <c r="A13" s="157"/>
      <c r="B13" s="62"/>
      <c r="C13" s="599"/>
      <c r="D13" s="234"/>
      <c r="E13" s="41"/>
      <c r="F13" s="585"/>
      <c r="G13" s="382"/>
      <c r="H13" s="41"/>
      <c r="I13" s="41"/>
      <c r="J13" s="41"/>
      <c r="K13" s="382"/>
      <c r="L13" s="382"/>
      <c r="M13" s="166"/>
      <c r="N13" s="382"/>
      <c r="O13" s="166"/>
      <c r="P13" s="382"/>
      <c r="Q13" s="166"/>
      <c r="R13" s="382"/>
      <c r="S13" s="166"/>
      <c r="U13" s="340"/>
      <c r="V13" s="341"/>
      <c r="W13" s="341"/>
      <c r="X13" s="341"/>
      <c r="Y13" s="340"/>
      <c r="Z13" s="340"/>
      <c r="AA13" s="340"/>
      <c r="AB13" s="341"/>
      <c r="AC13" s="340"/>
      <c r="AD13" s="341"/>
      <c r="AE13" s="341"/>
      <c r="AF13" s="341"/>
      <c r="AG13" s="341"/>
      <c r="AH13" s="340"/>
    </row>
    <row r="14" spans="1:34" ht="18" thickTop="1" thickBot="1" x14ac:dyDescent="0.3">
      <c r="B14" s="522" t="s">
        <v>880</v>
      </c>
      <c r="C14" s="519"/>
      <c r="D14" s="519"/>
      <c r="E14" s="519"/>
      <c r="F14" s="523"/>
      <c r="G14" s="522" t="s">
        <v>894</v>
      </c>
      <c r="H14" s="519"/>
      <c r="I14" s="519"/>
      <c r="J14" s="519"/>
      <c r="K14" s="519"/>
      <c r="L14" s="519"/>
      <c r="M14" s="519"/>
      <c r="N14" s="519"/>
      <c r="O14" s="519"/>
      <c r="P14" s="519"/>
      <c r="Q14" s="519"/>
      <c r="R14" s="519"/>
      <c r="S14" s="519"/>
      <c r="T14" s="523"/>
      <c r="U14" s="532" t="s">
        <v>893</v>
      </c>
      <c r="V14" s="532"/>
      <c r="W14" s="532"/>
      <c r="X14" s="532"/>
      <c r="Y14" s="532"/>
      <c r="Z14" s="532"/>
      <c r="AA14" s="532"/>
      <c r="AB14" s="532"/>
      <c r="AC14" s="532"/>
      <c r="AD14" s="532"/>
      <c r="AE14" s="532"/>
      <c r="AF14" s="532"/>
      <c r="AG14" s="532"/>
      <c r="AH14" s="533"/>
    </row>
    <row r="15" spans="1:34" ht="17.25" thickTop="1" x14ac:dyDescent="0.25">
      <c r="B15" s="485" t="s">
        <v>341</v>
      </c>
      <c r="C15" s="600" t="s">
        <v>881</v>
      </c>
      <c r="D15" s="479" t="s">
        <v>23</v>
      </c>
      <c r="E15" s="616" t="s">
        <v>22</v>
      </c>
      <c r="F15" s="586" t="s">
        <v>882</v>
      </c>
      <c r="G15" s="485" t="s">
        <v>21</v>
      </c>
      <c r="H15" s="479" t="s">
        <v>178</v>
      </c>
      <c r="I15" s="479" t="s">
        <v>181</v>
      </c>
      <c r="J15" s="479" t="s">
        <v>180</v>
      </c>
      <c r="K15" s="479" t="s">
        <v>0</v>
      </c>
      <c r="L15" s="479" t="s">
        <v>11</v>
      </c>
      <c r="M15" s="479"/>
      <c r="N15" s="479"/>
      <c r="O15" s="479"/>
      <c r="P15" s="479"/>
      <c r="Q15" s="479"/>
      <c r="R15" s="479"/>
      <c r="S15" s="479"/>
      <c r="T15" s="488" t="s">
        <v>12</v>
      </c>
      <c r="U15" s="482" t="s">
        <v>883</v>
      </c>
      <c r="V15" s="479" t="s">
        <v>895</v>
      </c>
      <c r="W15" s="479" t="s">
        <v>919</v>
      </c>
      <c r="X15" s="519" t="s">
        <v>920</v>
      </c>
      <c r="Y15" s="479" t="s">
        <v>884</v>
      </c>
      <c r="Z15" s="479" t="s">
        <v>885</v>
      </c>
      <c r="AA15" s="479" t="s">
        <v>889</v>
      </c>
      <c r="AB15" s="479" t="s">
        <v>886</v>
      </c>
      <c r="AC15" s="479" t="s">
        <v>887</v>
      </c>
      <c r="AD15" s="479" t="s">
        <v>888</v>
      </c>
      <c r="AE15" s="479" t="s">
        <v>890</v>
      </c>
      <c r="AF15" s="479" t="s">
        <v>891</v>
      </c>
      <c r="AG15" s="534" t="s">
        <v>892</v>
      </c>
      <c r="AH15" s="488" t="s">
        <v>13</v>
      </c>
    </row>
    <row r="16" spans="1:34" ht="30.75" customHeight="1" x14ac:dyDescent="0.25">
      <c r="B16" s="486"/>
      <c r="C16" s="601"/>
      <c r="D16" s="480"/>
      <c r="E16" s="617"/>
      <c r="F16" s="587"/>
      <c r="G16" s="486"/>
      <c r="H16" s="480"/>
      <c r="I16" s="480"/>
      <c r="J16" s="480"/>
      <c r="K16" s="480"/>
      <c r="L16" s="480" t="s">
        <v>14</v>
      </c>
      <c r="M16" s="480"/>
      <c r="N16" s="480" t="s">
        <v>15</v>
      </c>
      <c r="O16" s="480"/>
      <c r="P16" s="480" t="s">
        <v>16</v>
      </c>
      <c r="Q16" s="480"/>
      <c r="R16" s="480" t="s">
        <v>17</v>
      </c>
      <c r="S16" s="480"/>
      <c r="T16" s="489"/>
      <c r="U16" s="483"/>
      <c r="V16" s="480"/>
      <c r="W16" s="480"/>
      <c r="X16" s="520"/>
      <c r="Y16" s="480"/>
      <c r="Z16" s="480"/>
      <c r="AA16" s="480"/>
      <c r="AB16" s="480"/>
      <c r="AC16" s="480"/>
      <c r="AD16" s="480"/>
      <c r="AE16" s="480"/>
      <c r="AF16" s="480"/>
      <c r="AG16" s="535"/>
      <c r="AH16" s="489"/>
    </row>
    <row r="17" spans="2:34" ht="34.5" customHeight="1" thickBot="1" x14ac:dyDescent="0.3">
      <c r="B17" s="487"/>
      <c r="C17" s="602"/>
      <c r="D17" s="481"/>
      <c r="E17" s="618"/>
      <c r="F17" s="588"/>
      <c r="G17" s="487"/>
      <c r="H17" s="481"/>
      <c r="I17" s="481"/>
      <c r="J17" s="481"/>
      <c r="K17" s="481"/>
      <c r="L17" s="350" t="s">
        <v>18</v>
      </c>
      <c r="M17" s="351" t="s">
        <v>19</v>
      </c>
      <c r="N17" s="350" t="s">
        <v>18</v>
      </c>
      <c r="O17" s="351" t="s">
        <v>19</v>
      </c>
      <c r="P17" s="350" t="s">
        <v>18</v>
      </c>
      <c r="Q17" s="351" t="s">
        <v>19</v>
      </c>
      <c r="R17" s="350" t="s">
        <v>18</v>
      </c>
      <c r="S17" s="351" t="s">
        <v>19</v>
      </c>
      <c r="T17" s="490"/>
      <c r="U17" s="484"/>
      <c r="V17" s="481"/>
      <c r="W17" s="481"/>
      <c r="X17" s="521"/>
      <c r="Y17" s="481"/>
      <c r="Z17" s="481"/>
      <c r="AA17" s="481"/>
      <c r="AB17" s="481"/>
      <c r="AC17" s="481"/>
      <c r="AD17" s="481"/>
      <c r="AE17" s="481"/>
      <c r="AF17" s="481"/>
      <c r="AG17" s="536"/>
      <c r="AH17" s="490"/>
    </row>
    <row r="18" spans="2:34" ht="99.75" thickTop="1" x14ac:dyDescent="0.25">
      <c r="B18" s="315" t="s">
        <v>337</v>
      </c>
      <c r="C18" s="603" t="s">
        <v>343</v>
      </c>
      <c r="D18" s="347" t="s">
        <v>25</v>
      </c>
      <c r="E18" s="346" t="s">
        <v>897</v>
      </c>
      <c r="F18" s="589" t="s">
        <v>896</v>
      </c>
      <c r="G18" s="366" t="s">
        <v>25</v>
      </c>
      <c r="H18" s="292" t="s">
        <v>218</v>
      </c>
      <c r="I18" s="292" t="s">
        <v>100</v>
      </c>
      <c r="J18" s="293" t="s">
        <v>666</v>
      </c>
      <c r="K18" s="348">
        <v>1</v>
      </c>
      <c r="L18" s="348">
        <v>1</v>
      </c>
      <c r="M18" s="294">
        <v>1</v>
      </c>
      <c r="N18" s="348">
        <v>1</v>
      </c>
      <c r="O18" s="294">
        <v>1</v>
      </c>
      <c r="P18" s="348">
        <v>1</v>
      </c>
      <c r="Q18" s="294">
        <v>1</v>
      </c>
      <c r="R18" s="348">
        <v>1</v>
      </c>
      <c r="S18" s="294">
        <v>1</v>
      </c>
      <c r="T18" s="467" t="s">
        <v>102</v>
      </c>
      <c r="U18" s="336"/>
      <c r="V18" s="349"/>
      <c r="W18" s="349"/>
      <c r="X18" s="349"/>
      <c r="Y18" s="349"/>
      <c r="Z18" s="349"/>
      <c r="AA18" s="349" t="s">
        <v>32</v>
      </c>
      <c r="AB18" s="349" t="s">
        <v>32</v>
      </c>
      <c r="AC18" s="349"/>
      <c r="AD18" s="349"/>
      <c r="AE18" s="349"/>
      <c r="AF18" s="349"/>
      <c r="AG18" s="349"/>
      <c r="AH18" s="317"/>
    </row>
    <row r="19" spans="2:34" ht="99" x14ac:dyDescent="0.25">
      <c r="B19" s="380" t="s">
        <v>337</v>
      </c>
      <c r="C19" s="604" t="s">
        <v>343</v>
      </c>
      <c r="D19" s="235" t="s">
        <v>25</v>
      </c>
      <c r="E19" s="170" t="s">
        <v>897</v>
      </c>
      <c r="F19" s="590" t="s">
        <v>896</v>
      </c>
      <c r="G19" s="367" t="s">
        <v>25</v>
      </c>
      <c r="H19" s="131" t="s">
        <v>219</v>
      </c>
      <c r="I19" s="131" t="s">
        <v>100</v>
      </c>
      <c r="J19" s="171" t="s">
        <v>666</v>
      </c>
      <c r="K19" s="44">
        <v>1</v>
      </c>
      <c r="L19" s="44"/>
      <c r="M19" s="168">
        <v>0</v>
      </c>
      <c r="N19" s="44"/>
      <c r="O19" s="168">
        <v>0.25</v>
      </c>
      <c r="P19" s="44"/>
      <c r="Q19" s="168">
        <v>0.75</v>
      </c>
      <c r="R19" s="44"/>
      <c r="S19" s="168">
        <v>1</v>
      </c>
      <c r="T19" s="284" t="s">
        <v>102</v>
      </c>
      <c r="U19" s="277"/>
      <c r="V19" s="63"/>
      <c r="W19" s="63"/>
      <c r="X19" s="63"/>
      <c r="Y19" s="63"/>
      <c r="Z19" s="63"/>
      <c r="AA19" s="63" t="s">
        <v>32</v>
      </c>
      <c r="AB19" s="63" t="s">
        <v>32</v>
      </c>
      <c r="AC19" s="63"/>
      <c r="AD19" s="63"/>
      <c r="AE19" s="63"/>
      <c r="AF19" s="63"/>
      <c r="AG19" s="63"/>
      <c r="AH19" s="301"/>
    </row>
    <row r="20" spans="2:34" ht="99" x14ac:dyDescent="0.25">
      <c r="B20" s="380" t="s">
        <v>337</v>
      </c>
      <c r="C20" s="604" t="s">
        <v>343</v>
      </c>
      <c r="D20" s="235" t="s">
        <v>25</v>
      </c>
      <c r="E20" s="170" t="s">
        <v>897</v>
      </c>
      <c r="F20" s="590" t="s">
        <v>896</v>
      </c>
      <c r="G20" s="367" t="s">
        <v>25</v>
      </c>
      <c r="H20" s="131" t="s">
        <v>220</v>
      </c>
      <c r="I20" s="131" t="s">
        <v>101</v>
      </c>
      <c r="J20" s="171" t="s">
        <v>666</v>
      </c>
      <c r="K20" s="44">
        <v>1</v>
      </c>
      <c r="L20" s="44">
        <v>1</v>
      </c>
      <c r="M20" s="168">
        <v>1</v>
      </c>
      <c r="N20" s="44">
        <v>1</v>
      </c>
      <c r="O20" s="168">
        <v>1</v>
      </c>
      <c r="P20" s="44">
        <v>1</v>
      </c>
      <c r="Q20" s="168">
        <v>1</v>
      </c>
      <c r="R20" s="44">
        <v>1</v>
      </c>
      <c r="S20" s="168">
        <v>1</v>
      </c>
      <c r="T20" s="284" t="s">
        <v>102</v>
      </c>
      <c r="U20" s="277"/>
      <c r="V20" s="63"/>
      <c r="W20" s="63"/>
      <c r="X20" s="63"/>
      <c r="Y20" s="63"/>
      <c r="Z20" s="63"/>
      <c r="AA20" s="63" t="s">
        <v>32</v>
      </c>
      <c r="AB20" s="63" t="s">
        <v>32</v>
      </c>
      <c r="AC20" s="63"/>
      <c r="AD20" s="63"/>
      <c r="AE20" s="63"/>
      <c r="AF20" s="63"/>
      <c r="AG20" s="63"/>
      <c r="AH20" s="301"/>
    </row>
    <row r="21" spans="2:34" ht="99" x14ac:dyDescent="0.25">
      <c r="B21" s="380" t="s">
        <v>337</v>
      </c>
      <c r="C21" s="604" t="s">
        <v>343</v>
      </c>
      <c r="D21" s="235" t="s">
        <v>25</v>
      </c>
      <c r="E21" s="170" t="s">
        <v>897</v>
      </c>
      <c r="F21" s="590" t="s">
        <v>896</v>
      </c>
      <c r="G21" s="367" t="s">
        <v>25</v>
      </c>
      <c r="H21" s="131" t="s">
        <v>293</v>
      </c>
      <c r="I21" s="131" t="s">
        <v>379</v>
      </c>
      <c r="J21" s="171" t="s">
        <v>666</v>
      </c>
      <c r="K21" s="44">
        <v>1</v>
      </c>
      <c r="L21" s="44">
        <v>1</v>
      </c>
      <c r="M21" s="168">
        <v>1</v>
      </c>
      <c r="N21" s="44">
        <v>1</v>
      </c>
      <c r="O21" s="168">
        <v>1</v>
      </c>
      <c r="P21" s="44">
        <v>1</v>
      </c>
      <c r="Q21" s="168">
        <v>1</v>
      </c>
      <c r="R21" s="44">
        <v>1</v>
      </c>
      <c r="S21" s="168">
        <v>1</v>
      </c>
      <c r="T21" s="284" t="s">
        <v>102</v>
      </c>
      <c r="U21" s="259" t="s">
        <v>453</v>
      </c>
      <c r="V21" s="63"/>
      <c r="W21" s="63"/>
      <c r="X21" s="63"/>
      <c r="Y21" s="63"/>
      <c r="Z21" s="63"/>
      <c r="AA21" s="63" t="s">
        <v>32</v>
      </c>
      <c r="AB21" s="63" t="s">
        <v>32</v>
      </c>
      <c r="AC21" s="63"/>
      <c r="AD21" s="63"/>
      <c r="AE21" s="63"/>
      <c r="AF21" s="63"/>
      <c r="AG21" s="63"/>
      <c r="AH21" s="301"/>
    </row>
    <row r="22" spans="2:34" ht="99" x14ac:dyDescent="0.25">
      <c r="B22" s="380" t="s">
        <v>337</v>
      </c>
      <c r="C22" s="604" t="s">
        <v>343</v>
      </c>
      <c r="D22" s="235" t="s">
        <v>25</v>
      </c>
      <c r="E22" s="170" t="s">
        <v>897</v>
      </c>
      <c r="F22" s="590" t="s">
        <v>896</v>
      </c>
      <c r="G22" s="367" t="s">
        <v>25</v>
      </c>
      <c r="H22" s="131" t="s">
        <v>610</v>
      </c>
      <c r="I22" s="131" t="s">
        <v>380</v>
      </c>
      <c r="J22" s="171" t="s">
        <v>666</v>
      </c>
      <c r="K22" s="172">
        <v>1</v>
      </c>
      <c r="L22" s="171"/>
      <c r="M22" s="168">
        <v>1</v>
      </c>
      <c r="N22" s="168"/>
      <c r="O22" s="168">
        <v>1</v>
      </c>
      <c r="P22" s="168"/>
      <c r="Q22" s="168">
        <v>1</v>
      </c>
      <c r="R22" s="168"/>
      <c r="S22" s="168">
        <v>1</v>
      </c>
      <c r="T22" s="284" t="s">
        <v>246</v>
      </c>
      <c r="U22" s="259" t="s">
        <v>235</v>
      </c>
      <c r="V22" s="63"/>
      <c r="W22" s="63"/>
      <c r="X22" s="63"/>
      <c r="Y22" s="63"/>
      <c r="Z22" s="63"/>
      <c r="AA22" s="63" t="s">
        <v>32</v>
      </c>
      <c r="AB22" s="63" t="s">
        <v>32</v>
      </c>
      <c r="AC22" s="63"/>
      <c r="AD22" s="63"/>
      <c r="AE22" s="63"/>
      <c r="AF22" s="63"/>
      <c r="AG22" s="63"/>
      <c r="AH22" s="301"/>
    </row>
    <row r="23" spans="2:34" ht="99" x14ac:dyDescent="0.25">
      <c r="B23" s="380" t="s">
        <v>337</v>
      </c>
      <c r="C23" s="604" t="s">
        <v>343</v>
      </c>
      <c r="D23" s="235" t="s">
        <v>25</v>
      </c>
      <c r="E23" s="170" t="s">
        <v>897</v>
      </c>
      <c r="F23" s="590" t="s">
        <v>896</v>
      </c>
      <c r="G23" s="367" t="s">
        <v>25</v>
      </c>
      <c r="H23" s="131" t="s">
        <v>381</v>
      </c>
      <c r="I23" s="131" t="s">
        <v>372</v>
      </c>
      <c r="J23" s="171" t="s">
        <v>666</v>
      </c>
      <c r="K23" s="44">
        <v>1</v>
      </c>
      <c r="L23" s="44">
        <v>1</v>
      </c>
      <c r="M23" s="168">
        <f>+L23/K23</f>
        <v>1</v>
      </c>
      <c r="N23" s="44">
        <v>1</v>
      </c>
      <c r="O23" s="168">
        <f>+N23/K23</f>
        <v>1</v>
      </c>
      <c r="P23" s="44">
        <v>1</v>
      </c>
      <c r="Q23" s="168">
        <f>+P23/K23</f>
        <v>1</v>
      </c>
      <c r="R23" s="44">
        <v>1</v>
      </c>
      <c r="S23" s="168">
        <f>+R23/K23</f>
        <v>1</v>
      </c>
      <c r="T23" s="284" t="s">
        <v>102</v>
      </c>
      <c r="U23" s="277"/>
      <c r="V23" s="63"/>
      <c r="W23" s="63"/>
      <c r="X23" s="63"/>
      <c r="Y23" s="63"/>
      <c r="Z23" s="63"/>
      <c r="AA23" s="63" t="s">
        <v>32</v>
      </c>
      <c r="AB23" s="63"/>
      <c r="AC23" s="63"/>
      <c r="AD23" s="63"/>
      <c r="AE23" s="63"/>
      <c r="AF23" s="63"/>
      <c r="AG23" s="63"/>
      <c r="AH23" s="301"/>
    </row>
    <row r="24" spans="2:34" ht="99" x14ac:dyDescent="0.25">
      <c r="B24" s="380" t="s">
        <v>337</v>
      </c>
      <c r="C24" s="604" t="s">
        <v>343</v>
      </c>
      <c r="D24" s="235" t="s">
        <v>25</v>
      </c>
      <c r="E24" s="170" t="s">
        <v>897</v>
      </c>
      <c r="F24" s="590" t="s">
        <v>896</v>
      </c>
      <c r="G24" s="367" t="s">
        <v>25</v>
      </c>
      <c r="H24" s="131" t="s">
        <v>671</v>
      </c>
      <c r="I24" s="131" t="s">
        <v>182</v>
      </c>
      <c r="J24" s="171" t="s">
        <v>668</v>
      </c>
      <c r="K24" s="168">
        <v>1</v>
      </c>
      <c r="L24" s="44"/>
      <c r="M24" s="168">
        <v>0.25</v>
      </c>
      <c r="N24" s="44"/>
      <c r="O24" s="168">
        <v>0.5</v>
      </c>
      <c r="P24" s="44"/>
      <c r="Q24" s="168">
        <v>0.75</v>
      </c>
      <c r="R24" s="44"/>
      <c r="S24" s="168">
        <v>1</v>
      </c>
      <c r="T24" s="284" t="s">
        <v>102</v>
      </c>
      <c r="U24" s="277"/>
      <c r="V24" s="63"/>
      <c r="W24" s="63"/>
      <c r="X24" s="63"/>
      <c r="Y24" s="63"/>
      <c r="Z24" s="63"/>
      <c r="AA24" s="63" t="s">
        <v>32</v>
      </c>
      <c r="AB24" s="63" t="s">
        <v>32</v>
      </c>
      <c r="AC24" s="63"/>
      <c r="AD24" s="63"/>
      <c r="AE24" s="63"/>
      <c r="AF24" s="63"/>
      <c r="AG24" s="63"/>
      <c r="AH24" s="301"/>
    </row>
    <row r="25" spans="2:34" ht="99" x14ac:dyDescent="0.25">
      <c r="B25" s="380" t="s">
        <v>337</v>
      </c>
      <c r="C25" s="604" t="s">
        <v>343</v>
      </c>
      <c r="D25" s="235" t="s">
        <v>25</v>
      </c>
      <c r="E25" s="170" t="s">
        <v>897</v>
      </c>
      <c r="F25" s="590" t="s">
        <v>896</v>
      </c>
      <c r="G25" s="367" t="s">
        <v>25</v>
      </c>
      <c r="H25" s="131" t="s">
        <v>382</v>
      </c>
      <c r="I25" s="131" t="s">
        <v>383</v>
      </c>
      <c r="J25" s="171" t="s">
        <v>668</v>
      </c>
      <c r="K25" s="168">
        <v>1</v>
      </c>
      <c r="L25" s="44"/>
      <c r="M25" s="168">
        <v>0.25</v>
      </c>
      <c r="N25" s="44"/>
      <c r="O25" s="168">
        <v>0.5</v>
      </c>
      <c r="P25" s="44"/>
      <c r="Q25" s="168">
        <v>0.75</v>
      </c>
      <c r="R25" s="44"/>
      <c r="S25" s="168">
        <v>1</v>
      </c>
      <c r="T25" s="284" t="s">
        <v>102</v>
      </c>
      <c r="U25" s="277"/>
      <c r="V25" s="63"/>
      <c r="W25" s="63"/>
      <c r="X25" s="63"/>
      <c r="Y25" s="63"/>
      <c r="Z25" s="63"/>
      <c r="AA25" s="63" t="s">
        <v>32</v>
      </c>
      <c r="AB25" s="63" t="s">
        <v>32</v>
      </c>
      <c r="AC25" s="63"/>
      <c r="AD25" s="63"/>
      <c r="AE25" s="63"/>
      <c r="AF25" s="63"/>
      <c r="AG25" s="63"/>
      <c r="AH25" s="301"/>
    </row>
    <row r="26" spans="2:34" ht="99" x14ac:dyDescent="0.25">
      <c r="B26" s="380" t="s">
        <v>337</v>
      </c>
      <c r="C26" s="604" t="s">
        <v>343</v>
      </c>
      <c r="D26" s="235" t="s">
        <v>25</v>
      </c>
      <c r="E26" s="170" t="s">
        <v>897</v>
      </c>
      <c r="F26" s="590" t="s">
        <v>896</v>
      </c>
      <c r="G26" s="367" t="s">
        <v>25</v>
      </c>
      <c r="H26" s="131" t="s">
        <v>916</v>
      </c>
      <c r="I26" s="131" t="s">
        <v>672</v>
      </c>
      <c r="J26" s="171" t="s">
        <v>673</v>
      </c>
      <c r="K26" s="168">
        <v>1</v>
      </c>
      <c r="L26" s="44"/>
      <c r="M26" s="168">
        <v>0</v>
      </c>
      <c r="N26" s="44"/>
      <c r="O26" s="168">
        <v>0</v>
      </c>
      <c r="P26" s="44"/>
      <c r="Q26" s="168">
        <v>1</v>
      </c>
      <c r="R26" s="44"/>
      <c r="S26" s="168">
        <v>1</v>
      </c>
      <c r="T26" s="284" t="s">
        <v>102</v>
      </c>
      <c r="U26" s="277"/>
      <c r="V26" s="63"/>
      <c r="W26" s="63"/>
      <c r="X26" s="63"/>
      <c r="Y26" s="63"/>
      <c r="Z26" s="63"/>
      <c r="AA26" s="63" t="s">
        <v>32</v>
      </c>
      <c r="AB26" s="63"/>
      <c r="AC26" s="63"/>
      <c r="AD26" s="63"/>
      <c r="AE26" s="63"/>
      <c r="AF26" s="63"/>
      <c r="AG26" s="63"/>
      <c r="AH26" s="301"/>
    </row>
    <row r="27" spans="2:34" ht="99" x14ac:dyDescent="0.25">
      <c r="B27" s="380" t="s">
        <v>337</v>
      </c>
      <c r="C27" s="604" t="s">
        <v>343</v>
      </c>
      <c r="D27" s="235" t="s">
        <v>25</v>
      </c>
      <c r="E27" s="170" t="s">
        <v>897</v>
      </c>
      <c r="F27" s="590" t="s">
        <v>896</v>
      </c>
      <c r="G27" s="367" t="s">
        <v>25</v>
      </c>
      <c r="H27" s="131" t="s">
        <v>183</v>
      </c>
      <c r="I27" s="131" t="s">
        <v>659</v>
      </c>
      <c r="J27" s="171" t="s">
        <v>666</v>
      </c>
      <c r="K27" s="168">
        <v>1</v>
      </c>
      <c r="L27" s="44"/>
      <c r="M27" s="168">
        <v>0</v>
      </c>
      <c r="N27" s="44"/>
      <c r="O27" s="168">
        <v>1</v>
      </c>
      <c r="P27" s="44"/>
      <c r="Q27" s="168">
        <v>1</v>
      </c>
      <c r="R27" s="44"/>
      <c r="S27" s="168">
        <v>1</v>
      </c>
      <c r="T27" s="284" t="s">
        <v>184</v>
      </c>
      <c r="U27" s="277"/>
      <c r="V27" s="63"/>
      <c r="W27" s="63"/>
      <c r="X27" s="63"/>
      <c r="Y27" s="63"/>
      <c r="Z27" s="63"/>
      <c r="AA27" s="63" t="s">
        <v>32</v>
      </c>
      <c r="AB27" s="63"/>
      <c r="AC27" s="63"/>
      <c r="AD27" s="63"/>
      <c r="AE27" s="63"/>
      <c r="AF27" s="63"/>
      <c r="AG27" s="63"/>
      <c r="AH27" s="301"/>
    </row>
    <row r="28" spans="2:34" ht="99" x14ac:dyDescent="0.25">
      <c r="B28" s="380" t="s">
        <v>337</v>
      </c>
      <c r="C28" s="604" t="s">
        <v>343</v>
      </c>
      <c r="D28" s="235" t="s">
        <v>25</v>
      </c>
      <c r="E28" s="170" t="s">
        <v>897</v>
      </c>
      <c r="F28" s="590" t="s">
        <v>896</v>
      </c>
      <c r="G28" s="367" t="s">
        <v>25</v>
      </c>
      <c r="H28" s="131" t="s">
        <v>929</v>
      </c>
      <c r="I28" s="131" t="s">
        <v>660</v>
      </c>
      <c r="J28" s="171" t="s">
        <v>666</v>
      </c>
      <c r="K28" s="44">
        <v>100</v>
      </c>
      <c r="L28" s="44"/>
      <c r="M28" s="168">
        <v>0.5</v>
      </c>
      <c r="N28" s="44"/>
      <c r="O28" s="168">
        <v>1</v>
      </c>
      <c r="P28" s="44"/>
      <c r="Q28" s="168">
        <v>1</v>
      </c>
      <c r="R28" s="44"/>
      <c r="S28" s="168">
        <v>1</v>
      </c>
      <c r="T28" s="284" t="s">
        <v>184</v>
      </c>
      <c r="U28" s="277"/>
      <c r="V28" s="63"/>
      <c r="W28" s="63"/>
      <c r="X28" s="63"/>
      <c r="Y28" s="63"/>
      <c r="Z28" s="63"/>
      <c r="AA28" s="63" t="s">
        <v>32</v>
      </c>
      <c r="AB28" s="63"/>
      <c r="AC28" s="63"/>
      <c r="AD28" s="63"/>
      <c r="AE28" s="63"/>
      <c r="AF28" s="63"/>
      <c r="AG28" s="63"/>
      <c r="AH28" s="301"/>
    </row>
    <row r="29" spans="2:34" ht="99" x14ac:dyDescent="0.25">
      <c r="B29" s="380" t="s">
        <v>337</v>
      </c>
      <c r="C29" s="604" t="s">
        <v>343</v>
      </c>
      <c r="D29" s="235" t="s">
        <v>25</v>
      </c>
      <c r="E29" s="170" t="s">
        <v>897</v>
      </c>
      <c r="F29" s="590" t="s">
        <v>896</v>
      </c>
      <c r="G29" s="367" t="s">
        <v>25</v>
      </c>
      <c r="H29" s="131" t="s">
        <v>1041</v>
      </c>
      <c r="I29" s="131" t="s">
        <v>169</v>
      </c>
      <c r="J29" s="171" t="s">
        <v>666</v>
      </c>
      <c r="K29" s="44">
        <v>1</v>
      </c>
      <c r="L29" s="44">
        <v>1</v>
      </c>
      <c r="M29" s="168">
        <v>1</v>
      </c>
      <c r="N29" s="44">
        <v>1</v>
      </c>
      <c r="O29" s="168">
        <v>1</v>
      </c>
      <c r="P29" s="44">
        <v>1</v>
      </c>
      <c r="Q29" s="168">
        <v>1</v>
      </c>
      <c r="R29" s="44">
        <v>1</v>
      </c>
      <c r="S29" s="168">
        <v>1</v>
      </c>
      <c r="T29" s="284" t="s">
        <v>102</v>
      </c>
      <c r="U29" s="277"/>
      <c r="V29" s="63"/>
      <c r="W29" s="63"/>
      <c r="X29" s="63"/>
      <c r="Y29" s="63"/>
      <c r="Z29" s="63"/>
      <c r="AA29" s="63" t="s">
        <v>32</v>
      </c>
      <c r="AB29" s="63"/>
      <c r="AC29" s="63" t="s">
        <v>32</v>
      </c>
      <c r="AD29" s="63"/>
      <c r="AE29" s="63"/>
      <c r="AF29" s="63"/>
      <c r="AG29" s="63"/>
      <c r="AH29" s="301"/>
    </row>
    <row r="30" spans="2:34" ht="99" x14ac:dyDescent="0.25">
      <c r="B30" s="380" t="s">
        <v>337</v>
      </c>
      <c r="C30" s="604" t="s">
        <v>343</v>
      </c>
      <c r="D30" s="235" t="s">
        <v>25</v>
      </c>
      <c r="E30" s="170" t="s">
        <v>897</v>
      </c>
      <c r="F30" s="590" t="s">
        <v>896</v>
      </c>
      <c r="G30" s="367" t="s">
        <v>25</v>
      </c>
      <c r="H30" s="131" t="s">
        <v>930</v>
      </c>
      <c r="I30" s="131" t="s">
        <v>169</v>
      </c>
      <c r="J30" s="171" t="s">
        <v>666</v>
      </c>
      <c r="K30" s="44">
        <v>1</v>
      </c>
      <c r="L30" s="44"/>
      <c r="M30" s="168">
        <v>0</v>
      </c>
      <c r="N30" s="44"/>
      <c r="O30" s="168">
        <v>0.25</v>
      </c>
      <c r="P30" s="44"/>
      <c r="Q30" s="168">
        <v>0.75</v>
      </c>
      <c r="R30" s="44"/>
      <c r="S30" s="168">
        <v>1</v>
      </c>
      <c r="T30" s="284" t="s">
        <v>102</v>
      </c>
      <c r="U30" s="277"/>
      <c r="V30" s="63"/>
      <c r="W30" s="63"/>
      <c r="X30" s="63"/>
      <c r="Y30" s="63"/>
      <c r="Z30" s="63"/>
      <c r="AA30" s="63" t="s">
        <v>32</v>
      </c>
      <c r="AB30" s="63"/>
      <c r="AC30" s="63" t="s">
        <v>32</v>
      </c>
      <c r="AD30" s="63"/>
      <c r="AE30" s="63"/>
      <c r="AF30" s="63"/>
      <c r="AG30" s="63"/>
      <c r="AH30" s="301"/>
    </row>
    <row r="31" spans="2:34" ht="99" x14ac:dyDescent="0.25">
      <c r="B31" s="380" t="s">
        <v>337</v>
      </c>
      <c r="C31" s="604" t="s">
        <v>343</v>
      </c>
      <c r="D31" s="235" t="s">
        <v>25</v>
      </c>
      <c r="E31" s="170" t="s">
        <v>897</v>
      </c>
      <c r="F31" s="590" t="s">
        <v>896</v>
      </c>
      <c r="G31" s="367" t="s">
        <v>25</v>
      </c>
      <c r="H31" s="131" t="s">
        <v>215</v>
      </c>
      <c r="I31" s="131" t="s">
        <v>384</v>
      </c>
      <c r="J31" s="171" t="s">
        <v>667</v>
      </c>
      <c r="K31" s="173">
        <v>1</v>
      </c>
      <c r="L31" s="44"/>
      <c r="M31" s="168">
        <v>0.25</v>
      </c>
      <c r="N31" s="44"/>
      <c r="O31" s="168">
        <v>0.5</v>
      </c>
      <c r="P31" s="44"/>
      <c r="Q31" s="168">
        <v>0.75</v>
      </c>
      <c r="R31" s="44"/>
      <c r="S31" s="168">
        <v>1</v>
      </c>
      <c r="T31" s="284" t="s">
        <v>102</v>
      </c>
      <c r="U31" s="277"/>
      <c r="V31" s="63"/>
      <c r="W31" s="63"/>
      <c r="X31" s="63"/>
      <c r="Y31" s="63"/>
      <c r="Z31" s="63"/>
      <c r="AA31" s="63" t="s">
        <v>32</v>
      </c>
      <c r="AB31" s="63"/>
      <c r="AC31" s="63"/>
      <c r="AD31" s="63" t="s">
        <v>32</v>
      </c>
      <c r="AE31" s="63"/>
      <c r="AF31" s="63"/>
      <c r="AG31" s="63"/>
      <c r="AH31" s="301"/>
    </row>
    <row r="32" spans="2:34" ht="99" x14ac:dyDescent="0.25">
      <c r="B32" s="380" t="s">
        <v>337</v>
      </c>
      <c r="C32" s="604" t="s">
        <v>343</v>
      </c>
      <c r="D32" s="235" t="s">
        <v>25</v>
      </c>
      <c r="E32" s="170" t="s">
        <v>897</v>
      </c>
      <c r="F32" s="590" t="s">
        <v>896</v>
      </c>
      <c r="G32" s="367" t="s">
        <v>25</v>
      </c>
      <c r="H32" s="131" t="s">
        <v>931</v>
      </c>
      <c r="I32" s="131" t="s">
        <v>385</v>
      </c>
      <c r="J32" s="171" t="s">
        <v>666</v>
      </c>
      <c r="K32" s="168">
        <v>1</v>
      </c>
      <c r="L32" s="44"/>
      <c r="M32" s="168">
        <v>0</v>
      </c>
      <c r="N32" s="44"/>
      <c r="O32" s="168">
        <v>0</v>
      </c>
      <c r="P32" s="44"/>
      <c r="Q32" s="168">
        <v>0.5</v>
      </c>
      <c r="R32" s="44"/>
      <c r="S32" s="168">
        <v>1</v>
      </c>
      <c r="T32" s="284" t="s">
        <v>102</v>
      </c>
      <c r="U32" s="277"/>
      <c r="V32" s="63"/>
      <c r="W32" s="63"/>
      <c r="X32" s="63"/>
      <c r="Y32" s="63"/>
      <c r="Z32" s="63"/>
      <c r="AA32" s="63" t="s">
        <v>32</v>
      </c>
      <c r="AB32" s="63"/>
      <c r="AC32" s="63"/>
      <c r="AD32" s="63"/>
      <c r="AE32" s="63"/>
      <c r="AF32" s="63"/>
      <c r="AG32" s="63"/>
      <c r="AH32" s="301"/>
    </row>
    <row r="33" spans="2:34" ht="99" x14ac:dyDescent="0.25">
      <c r="B33" s="380" t="s">
        <v>337</v>
      </c>
      <c r="C33" s="604" t="s">
        <v>343</v>
      </c>
      <c r="D33" s="235" t="s">
        <v>25</v>
      </c>
      <c r="E33" s="170" t="s">
        <v>897</v>
      </c>
      <c r="F33" s="590" t="s">
        <v>896</v>
      </c>
      <c r="G33" s="367" t="s">
        <v>25</v>
      </c>
      <c r="H33" s="131" t="s">
        <v>628</v>
      </c>
      <c r="I33" s="131" t="s">
        <v>185</v>
      </c>
      <c r="J33" s="171" t="s">
        <v>666</v>
      </c>
      <c r="K33" s="168">
        <v>1</v>
      </c>
      <c r="L33" s="44"/>
      <c r="M33" s="168">
        <v>0</v>
      </c>
      <c r="N33" s="44"/>
      <c r="O33" s="168">
        <v>0</v>
      </c>
      <c r="P33" s="44"/>
      <c r="Q33" s="168">
        <v>0.5</v>
      </c>
      <c r="R33" s="44"/>
      <c r="S33" s="168">
        <v>1</v>
      </c>
      <c r="T33" s="284" t="s">
        <v>103</v>
      </c>
      <c r="U33" s="277"/>
      <c r="V33" s="63"/>
      <c r="W33" s="63"/>
      <c r="X33" s="63"/>
      <c r="Y33" s="63"/>
      <c r="Z33" s="63"/>
      <c r="AA33" s="63" t="s">
        <v>32</v>
      </c>
      <c r="AB33" s="63"/>
      <c r="AC33" s="63"/>
      <c r="AD33" s="63"/>
      <c r="AE33" s="63"/>
      <c r="AF33" s="63"/>
      <c r="AG33" s="63"/>
      <c r="AH33" s="301"/>
    </row>
    <row r="34" spans="2:34" ht="99" x14ac:dyDescent="0.25">
      <c r="B34" s="380" t="s">
        <v>337</v>
      </c>
      <c r="C34" s="604" t="s">
        <v>343</v>
      </c>
      <c r="D34" s="235" t="s">
        <v>25</v>
      </c>
      <c r="E34" s="170" t="s">
        <v>897</v>
      </c>
      <c r="F34" s="590" t="s">
        <v>896</v>
      </c>
      <c r="G34" s="380" t="s">
        <v>53</v>
      </c>
      <c r="H34" s="131" t="s">
        <v>611</v>
      </c>
      <c r="I34" s="131" t="s">
        <v>612</v>
      </c>
      <c r="J34" s="171" t="s">
        <v>666</v>
      </c>
      <c r="K34" s="168">
        <v>1</v>
      </c>
      <c r="L34" s="174"/>
      <c r="M34" s="168">
        <v>0</v>
      </c>
      <c r="N34" s="177"/>
      <c r="O34" s="168">
        <v>1</v>
      </c>
      <c r="P34" s="177"/>
      <c r="Q34" s="168">
        <v>1</v>
      </c>
      <c r="R34" s="176"/>
      <c r="S34" s="168">
        <v>1</v>
      </c>
      <c r="T34" s="284" t="s">
        <v>102</v>
      </c>
      <c r="U34" s="259" t="s">
        <v>136</v>
      </c>
      <c r="V34" s="63"/>
      <c r="W34" s="63"/>
      <c r="X34" s="63"/>
      <c r="Y34" s="63"/>
      <c r="Z34" s="63"/>
      <c r="AA34" s="63" t="s">
        <v>32</v>
      </c>
      <c r="AB34" s="63"/>
      <c r="AC34" s="63"/>
      <c r="AD34" s="63"/>
      <c r="AE34" s="63"/>
      <c r="AF34" s="63"/>
      <c r="AG34" s="63"/>
      <c r="AH34" s="301"/>
    </row>
    <row r="35" spans="2:34" ht="99.75" thickBot="1" x14ac:dyDescent="0.3">
      <c r="B35" s="381" t="s">
        <v>337</v>
      </c>
      <c r="C35" s="605" t="s">
        <v>343</v>
      </c>
      <c r="D35" s="236" t="s">
        <v>25</v>
      </c>
      <c r="E35" s="258" t="s">
        <v>897</v>
      </c>
      <c r="F35" s="591" t="s">
        <v>896</v>
      </c>
      <c r="G35" s="381" t="s">
        <v>53</v>
      </c>
      <c r="H35" s="192" t="s">
        <v>186</v>
      </c>
      <c r="I35" s="192" t="s">
        <v>386</v>
      </c>
      <c r="J35" s="142" t="s">
        <v>666</v>
      </c>
      <c r="K35" s="193">
        <v>1</v>
      </c>
      <c r="L35" s="194"/>
      <c r="M35" s="193">
        <v>0</v>
      </c>
      <c r="N35" s="194"/>
      <c r="O35" s="193">
        <v>0.33</v>
      </c>
      <c r="P35" s="194"/>
      <c r="Q35" s="193">
        <v>0.66</v>
      </c>
      <c r="R35" s="194"/>
      <c r="S35" s="193">
        <v>1</v>
      </c>
      <c r="T35" s="285" t="s">
        <v>103</v>
      </c>
      <c r="U35" s="260" t="s">
        <v>136</v>
      </c>
      <c r="V35" s="195"/>
      <c r="W35" s="195"/>
      <c r="X35" s="195"/>
      <c r="Y35" s="195"/>
      <c r="Z35" s="195"/>
      <c r="AA35" s="195" t="s">
        <v>32</v>
      </c>
      <c r="AB35" s="195"/>
      <c r="AC35" s="195"/>
      <c r="AD35" s="195"/>
      <c r="AE35" s="195"/>
      <c r="AF35" s="195"/>
      <c r="AG35" s="195"/>
      <c r="AH35" s="302"/>
    </row>
    <row r="36" spans="2:34" ht="131.25" customHeight="1" x14ac:dyDescent="0.25">
      <c r="B36" s="263" t="s">
        <v>337</v>
      </c>
      <c r="C36" s="606" t="s">
        <v>344</v>
      </c>
      <c r="D36" s="209" t="s">
        <v>26</v>
      </c>
      <c r="E36" s="239" t="s">
        <v>972</v>
      </c>
      <c r="F36" s="592" t="s">
        <v>1050</v>
      </c>
      <c r="G36" s="263" t="s">
        <v>50</v>
      </c>
      <c r="H36" s="210" t="s">
        <v>373</v>
      </c>
      <c r="I36" s="210" t="s">
        <v>374</v>
      </c>
      <c r="J36" s="211" t="s">
        <v>666</v>
      </c>
      <c r="K36" s="212">
        <v>1</v>
      </c>
      <c r="L36" s="212"/>
      <c r="M36" s="213">
        <v>0.5</v>
      </c>
      <c r="N36" s="212">
        <v>1</v>
      </c>
      <c r="O36" s="213">
        <v>1</v>
      </c>
      <c r="P36" s="212">
        <v>1</v>
      </c>
      <c r="Q36" s="213">
        <v>1</v>
      </c>
      <c r="R36" s="212">
        <v>1</v>
      </c>
      <c r="S36" s="213">
        <v>1</v>
      </c>
      <c r="T36" s="286" t="s">
        <v>120</v>
      </c>
      <c r="U36" s="278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303"/>
    </row>
    <row r="37" spans="2:34" ht="129.75" customHeight="1" x14ac:dyDescent="0.25">
      <c r="B37" s="264" t="s">
        <v>337</v>
      </c>
      <c r="C37" s="607" t="s">
        <v>344</v>
      </c>
      <c r="D37" s="215" t="s">
        <v>26</v>
      </c>
      <c r="E37" s="239" t="s">
        <v>972</v>
      </c>
      <c r="F37" s="580" t="s">
        <v>1050</v>
      </c>
      <c r="G37" s="264" t="s">
        <v>50</v>
      </c>
      <c r="H37" s="216" t="s">
        <v>137</v>
      </c>
      <c r="I37" s="216" t="s">
        <v>138</v>
      </c>
      <c r="J37" s="217" t="s">
        <v>666</v>
      </c>
      <c r="K37" s="218">
        <v>1</v>
      </c>
      <c r="L37" s="218"/>
      <c r="M37" s="219">
        <v>0.5</v>
      </c>
      <c r="N37" s="218">
        <v>1</v>
      </c>
      <c r="O37" s="219">
        <v>1</v>
      </c>
      <c r="P37" s="218">
        <v>1</v>
      </c>
      <c r="Q37" s="219">
        <v>1</v>
      </c>
      <c r="R37" s="218">
        <v>1</v>
      </c>
      <c r="S37" s="219">
        <v>1</v>
      </c>
      <c r="T37" s="287" t="s">
        <v>120</v>
      </c>
      <c r="U37" s="279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304"/>
    </row>
    <row r="38" spans="2:34" ht="147.75" customHeight="1" x14ac:dyDescent="0.25">
      <c r="B38" s="264" t="s">
        <v>337</v>
      </c>
      <c r="C38" s="607" t="s">
        <v>344</v>
      </c>
      <c r="D38" s="215" t="s">
        <v>26</v>
      </c>
      <c r="E38" s="239" t="s">
        <v>972</v>
      </c>
      <c r="F38" s="580" t="s">
        <v>1050</v>
      </c>
      <c r="G38" s="264" t="s">
        <v>50</v>
      </c>
      <c r="H38" s="216" t="s">
        <v>874</v>
      </c>
      <c r="I38" s="216" t="s">
        <v>170</v>
      </c>
      <c r="J38" s="217" t="s">
        <v>666</v>
      </c>
      <c r="K38" s="218">
        <v>2</v>
      </c>
      <c r="L38" s="218">
        <v>2</v>
      </c>
      <c r="M38" s="219">
        <v>1</v>
      </c>
      <c r="N38" s="218">
        <v>2</v>
      </c>
      <c r="O38" s="219">
        <v>1</v>
      </c>
      <c r="P38" s="218">
        <v>2</v>
      </c>
      <c r="Q38" s="219">
        <v>1</v>
      </c>
      <c r="R38" s="218">
        <v>2</v>
      </c>
      <c r="S38" s="219">
        <v>1</v>
      </c>
      <c r="T38" s="287" t="s">
        <v>120</v>
      </c>
      <c r="U38" s="279" t="s">
        <v>32</v>
      </c>
      <c r="V38" s="220" t="s">
        <v>32</v>
      </c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304"/>
    </row>
    <row r="39" spans="2:34" ht="146.25" customHeight="1" x14ac:dyDescent="0.25">
      <c r="B39" s="264" t="s">
        <v>337</v>
      </c>
      <c r="C39" s="607" t="s">
        <v>344</v>
      </c>
      <c r="D39" s="215" t="s">
        <v>26</v>
      </c>
      <c r="E39" s="239" t="s">
        <v>972</v>
      </c>
      <c r="F39" s="580" t="s">
        <v>1050</v>
      </c>
      <c r="G39" s="264" t="s">
        <v>50</v>
      </c>
      <c r="H39" s="216" t="s">
        <v>350</v>
      </c>
      <c r="I39" s="216" t="s">
        <v>351</v>
      </c>
      <c r="J39" s="217" t="s">
        <v>666</v>
      </c>
      <c r="K39" s="221">
        <v>150</v>
      </c>
      <c r="L39" s="222">
        <v>150</v>
      </c>
      <c r="M39" s="219">
        <f>+L39/K39</f>
        <v>1</v>
      </c>
      <c r="N39" s="223">
        <v>150</v>
      </c>
      <c r="O39" s="219">
        <f>+N39/K39</f>
        <v>1</v>
      </c>
      <c r="P39" s="223">
        <v>150</v>
      </c>
      <c r="Q39" s="219">
        <f>+P39/K39</f>
        <v>1</v>
      </c>
      <c r="R39" s="223">
        <v>150</v>
      </c>
      <c r="S39" s="219">
        <f>+R39/K39</f>
        <v>1</v>
      </c>
      <c r="T39" s="287" t="s">
        <v>223</v>
      </c>
      <c r="U39" s="279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304"/>
    </row>
    <row r="40" spans="2:34" ht="139.5" customHeight="1" x14ac:dyDescent="0.25">
      <c r="B40" s="264" t="s">
        <v>337</v>
      </c>
      <c r="C40" s="607" t="s">
        <v>344</v>
      </c>
      <c r="D40" s="215" t="s">
        <v>26</v>
      </c>
      <c r="E40" s="239" t="s">
        <v>972</v>
      </c>
      <c r="F40" s="580" t="s">
        <v>1049</v>
      </c>
      <c r="G40" s="264" t="s">
        <v>50</v>
      </c>
      <c r="H40" s="216" t="s">
        <v>674</v>
      </c>
      <c r="I40" s="216" t="s">
        <v>675</v>
      </c>
      <c r="J40" s="217" t="s">
        <v>666</v>
      </c>
      <c r="K40" s="219">
        <v>1</v>
      </c>
      <c r="L40" s="218"/>
      <c r="M40" s="219">
        <v>1</v>
      </c>
      <c r="N40" s="218"/>
      <c r="O40" s="219">
        <v>1</v>
      </c>
      <c r="P40" s="218"/>
      <c r="Q40" s="219">
        <v>1</v>
      </c>
      <c r="R40" s="218"/>
      <c r="S40" s="219">
        <v>1</v>
      </c>
      <c r="T40" s="287" t="s">
        <v>120</v>
      </c>
      <c r="U40" s="279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304"/>
    </row>
    <row r="41" spans="2:34" ht="149.25" customHeight="1" x14ac:dyDescent="0.25">
      <c r="B41" s="264" t="s">
        <v>337</v>
      </c>
      <c r="C41" s="607" t="s">
        <v>344</v>
      </c>
      <c r="D41" s="215" t="s">
        <v>26</v>
      </c>
      <c r="E41" s="619" t="s">
        <v>972</v>
      </c>
      <c r="F41" s="580" t="s">
        <v>1050</v>
      </c>
      <c r="G41" s="264" t="s">
        <v>50</v>
      </c>
      <c r="H41" s="216" t="s">
        <v>629</v>
      </c>
      <c r="I41" s="216" t="s">
        <v>630</v>
      </c>
      <c r="J41" s="217" t="s">
        <v>666</v>
      </c>
      <c r="K41" s="219">
        <v>1</v>
      </c>
      <c r="L41" s="218"/>
      <c r="M41" s="219">
        <v>0</v>
      </c>
      <c r="N41" s="218"/>
      <c r="O41" s="219">
        <v>0.5</v>
      </c>
      <c r="P41" s="218"/>
      <c r="Q41" s="219">
        <v>0.5</v>
      </c>
      <c r="R41" s="218"/>
      <c r="S41" s="219">
        <v>1</v>
      </c>
      <c r="T41" s="287" t="s">
        <v>231</v>
      </c>
      <c r="U41" s="279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304"/>
    </row>
    <row r="42" spans="2:34" ht="171" customHeight="1" x14ac:dyDescent="0.25">
      <c r="B42" s="264" t="s">
        <v>337</v>
      </c>
      <c r="C42" s="607" t="s">
        <v>344</v>
      </c>
      <c r="D42" s="215" t="s">
        <v>26</v>
      </c>
      <c r="E42" s="239" t="s">
        <v>972</v>
      </c>
      <c r="F42" s="580" t="s">
        <v>1050</v>
      </c>
      <c r="G42" s="264" t="s">
        <v>50</v>
      </c>
      <c r="H42" s="216" t="s">
        <v>139</v>
      </c>
      <c r="I42" s="216" t="s">
        <v>171</v>
      </c>
      <c r="J42" s="217" t="s">
        <v>666</v>
      </c>
      <c r="K42" s="218">
        <v>1</v>
      </c>
      <c r="L42" s="218">
        <v>1</v>
      </c>
      <c r="M42" s="219">
        <v>1</v>
      </c>
      <c r="N42" s="218">
        <v>1</v>
      </c>
      <c r="O42" s="219">
        <v>1</v>
      </c>
      <c r="P42" s="218">
        <v>1</v>
      </c>
      <c r="Q42" s="219">
        <v>1</v>
      </c>
      <c r="R42" s="218">
        <v>1</v>
      </c>
      <c r="S42" s="219">
        <v>1</v>
      </c>
      <c r="T42" s="287" t="s">
        <v>120</v>
      </c>
      <c r="U42" s="279" t="s">
        <v>970</v>
      </c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304"/>
    </row>
    <row r="43" spans="2:34" ht="264" x14ac:dyDescent="0.25">
      <c r="B43" s="264" t="s">
        <v>337</v>
      </c>
      <c r="C43" s="607" t="s">
        <v>344</v>
      </c>
      <c r="D43" s="215" t="s">
        <v>26</v>
      </c>
      <c r="E43" s="620" t="s">
        <v>972</v>
      </c>
      <c r="F43" s="580" t="s">
        <v>1050</v>
      </c>
      <c r="G43" s="264" t="s">
        <v>51</v>
      </c>
      <c r="H43" s="216" t="s">
        <v>387</v>
      </c>
      <c r="I43" s="216" t="s">
        <v>109</v>
      </c>
      <c r="J43" s="217" t="s">
        <v>666</v>
      </c>
      <c r="K43" s="244">
        <v>1</v>
      </c>
      <c r="L43" s="245"/>
      <c r="M43" s="219">
        <v>0.25</v>
      </c>
      <c r="N43" s="245"/>
      <c r="O43" s="219">
        <v>0.5</v>
      </c>
      <c r="P43" s="245"/>
      <c r="Q43" s="219">
        <v>0.75</v>
      </c>
      <c r="R43" s="245"/>
      <c r="S43" s="219">
        <v>1</v>
      </c>
      <c r="T43" s="287" t="s">
        <v>862</v>
      </c>
      <c r="U43" s="279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304"/>
    </row>
    <row r="44" spans="2:34" ht="131.25" customHeight="1" x14ac:dyDescent="0.25">
      <c r="B44" s="264" t="s">
        <v>337</v>
      </c>
      <c r="C44" s="607" t="s">
        <v>344</v>
      </c>
      <c r="D44" s="215" t="s">
        <v>26</v>
      </c>
      <c r="E44" s="620" t="s">
        <v>972</v>
      </c>
      <c r="F44" s="580" t="s">
        <v>1050</v>
      </c>
      <c r="G44" s="264" t="s">
        <v>51</v>
      </c>
      <c r="H44" s="216" t="s">
        <v>709</v>
      </c>
      <c r="I44" s="216" t="s">
        <v>110</v>
      </c>
      <c r="J44" s="217" t="s">
        <v>666</v>
      </c>
      <c r="K44" s="244">
        <v>1</v>
      </c>
      <c r="L44" s="245"/>
      <c r="M44" s="219">
        <v>0.5</v>
      </c>
      <c r="N44" s="245"/>
      <c r="O44" s="219">
        <v>1</v>
      </c>
      <c r="P44" s="218"/>
      <c r="Q44" s="219">
        <v>1</v>
      </c>
      <c r="R44" s="218"/>
      <c r="S44" s="219">
        <v>1</v>
      </c>
      <c r="T44" s="287" t="s">
        <v>120</v>
      </c>
      <c r="U44" s="279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304"/>
    </row>
    <row r="45" spans="2:34" ht="264" x14ac:dyDescent="0.25">
      <c r="B45" s="264" t="s">
        <v>337</v>
      </c>
      <c r="C45" s="607" t="s">
        <v>344</v>
      </c>
      <c r="D45" s="215" t="s">
        <v>26</v>
      </c>
      <c r="E45" s="620" t="s">
        <v>972</v>
      </c>
      <c r="F45" s="580" t="s">
        <v>1050</v>
      </c>
      <c r="G45" s="264" t="s">
        <v>51</v>
      </c>
      <c r="H45" s="216" t="s">
        <v>112</v>
      </c>
      <c r="I45" s="216" t="s">
        <v>113</v>
      </c>
      <c r="J45" s="217" t="s">
        <v>666</v>
      </c>
      <c r="K45" s="468">
        <v>1</v>
      </c>
      <c r="L45" s="245"/>
      <c r="M45" s="219">
        <v>0</v>
      </c>
      <c r="N45" s="245"/>
      <c r="O45" s="219">
        <v>0</v>
      </c>
      <c r="P45" s="218"/>
      <c r="Q45" s="219">
        <v>0</v>
      </c>
      <c r="R45" s="218"/>
      <c r="S45" s="219">
        <v>1</v>
      </c>
      <c r="T45" s="287" t="s">
        <v>121</v>
      </c>
      <c r="U45" s="279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304"/>
    </row>
    <row r="46" spans="2:34" ht="146.25" customHeight="1" x14ac:dyDescent="0.25">
      <c r="B46" s="264" t="s">
        <v>337</v>
      </c>
      <c r="C46" s="607" t="s">
        <v>344</v>
      </c>
      <c r="D46" s="215" t="s">
        <v>26</v>
      </c>
      <c r="E46" s="620" t="s">
        <v>972</v>
      </c>
      <c r="F46" s="580" t="s">
        <v>1050</v>
      </c>
      <c r="G46" s="264" t="s">
        <v>51</v>
      </c>
      <c r="H46" s="224" t="s">
        <v>676</v>
      </c>
      <c r="I46" s="216" t="s">
        <v>677</v>
      </c>
      <c r="J46" s="217" t="s">
        <v>666</v>
      </c>
      <c r="K46" s="225">
        <v>12</v>
      </c>
      <c r="L46" s="225">
        <v>3</v>
      </c>
      <c r="M46" s="219">
        <v>0.25</v>
      </c>
      <c r="N46" s="225">
        <v>6</v>
      </c>
      <c r="O46" s="219">
        <v>0.5</v>
      </c>
      <c r="P46" s="225">
        <v>9</v>
      </c>
      <c r="Q46" s="219">
        <v>0.75</v>
      </c>
      <c r="R46" s="225">
        <v>12</v>
      </c>
      <c r="S46" s="219">
        <v>1</v>
      </c>
      <c r="T46" s="287" t="s">
        <v>123</v>
      </c>
      <c r="U46" s="279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304"/>
    </row>
    <row r="47" spans="2:34" ht="137.25" customHeight="1" thickBot="1" x14ac:dyDescent="0.3">
      <c r="B47" s="265" t="s">
        <v>337</v>
      </c>
      <c r="C47" s="608" t="s">
        <v>344</v>
      </c>
      <c r="D47" s="226" t="s">
        <v>26</v>
      </c>
      <c r="E47" s="247" t="s">
        <v>972</v>
      </c>
      <c r="F47" s="593" t="s">
        <v>1050</v>
      </c>
      <c r="G47" s="265" t="s">
        <v>51</v>
      </c>
      <c r="H47" s="227" t="s">
        <v>607</v>
      </c>
      <c r="I47" s="227" t="s">
        <v>119</v>
      </c>
      <c r="J47" s="228" t="s">
        <v>666</v>
      </c>
      <c r="K47" s="229">
        <v>1</v>
      </c>
      <c r="L47" s="230">
        <v>1</v>
      </c>
      <c r="M47" s="231">
        <v>1</v>
      </c>
      <c r="N47" s="232">
        <v>1</v>
      </c>
      <c r="O47" s="231">
        <v>1</v>
      </c>
      <c r="P47" s="232">
        <v>1</v>
      </c>
      <c r="Q47" s="231">
        <v>1</v>
      </c>
      <c r="R47" s="232">
        <v>1</v>
      </c>
      <c r="S47" s="231">
        <v>1</v>
      </c>
      <c r="T47" s="288" t="s">
        <v>122</v>
      </c>
      <c r="U47" s="280" t="s">
        <v>971</v>
      </c>
      <c r="V47" s="233"/>
      <c r="W47" s="233"/>
      <c r="X47" s="233" t="s">
        <v>32</v>
      </c>
      <c r="Y47" s="233"/>
      <c r="Z47" s="233"/>
      <c r="AA47" s="233"/>
      <c r="AB47" s="233"/>
      <c r="AC47" s="233"/>
      <c r="AD47" s="233"/>
      <c r="AE47" s="233"/>
      <c r="AF47" s="233"/>
      <c r="AG47" s="233"/>
      <c r="AH47" s="305"/>
    </row>
    <row r="48" spans="2:34" ht="147.75" customHeight="1" x14ac:dyDescent="0.25">
      <c r="B48" s="262" t="s">
        <v>337</v>
      </c>
      <c r="C48" s="609" t="s">
        <v>388</v>
      </c>
      <c r="D48" s="158" t="s">
        <v>27</v>
      </c>
      <c r="E48" s="621" t="s">
        <v>925</v>
      </c>
      <c r="F48" s="594" t="s">
        <v>898</v>
      </c>
      <c r="G48" s="262" t="s">
        <v>60</v>
      </c>
      <c r="H48" s="160" t="s">
        <v>663</v>
      </c>
      <c r="I48" s="160" t="s">
        <v>389</v>
      </c>
      <c r="J48" s="141" t="s">
        <v>666</v>
      </c>
      <c r="K48" s="167">
        <v>1</v>
      </c>
      <c r="L48" s="196"/>
      <c r="M48" s="167">
        <v>0</v>
      </c>
      <c r="N48" s="196"/>
      <c r="O48" s="167">
        <v>0</v>
      </c>
      <c r="P48" s="196"/>
      <c r="Q48" s="167">
        <v>0</v>
      </c>
      <c r="R48" s="196"/>
      <c r="S48" s="167">
        <v>1</v>
      </c>
      <c r="T48" s="289" t="s">
        <v>102</v>
      </c>
      <c r="U48" s="276"/>
      <c r="V48" s="191"/>
      <c r="W48" s="191"/>
      <c r="X48" s="191"/>
      <c r="Y48" s="191"/>
      <c r="Z48" s="191"/>
      <c r="AA48" s="191"/>
      <c r="AB48" s="191"/>
      <c r="AC48" s="191"/>
      <c r="AD48" s="191"/>
      <c r="AE48" s="191" t="s">
        <v>32</v>
      </c>
      <c r="AF48" s="191"/>
      <c r="AG48" s="191"/>
      <c r="AH48" s="342"/>
    </row>
    <row r="49" spans="2:34" ht="150" customHeight="1" x14ac:dyDescent="0.25">
      <c r="B49" s="380" t="s">
        <v>337</v>
      </c>
      <c r="C49" s="610" t="s">
        <v>388</v>
      </c>
      <c r="D49" s="186" t="s">
        <v>27</v>
      </c>
      <c r="E49" s="162" t="s">
        <v>925</v>
      </c>
      <c r="F49" s="595" t="s">
        <v>898</v>
      </c>
      <c r="G49" s="380" t="s">
        <v>60</v>
      </c>
      <c r="H49" s="131" t="s">
        <v>635</v>
      </c>
      <c r="I49" s="131" t="s">
        <v>353</v>
      </c>
      <c r="J49" s="171" t="s">
        <v>666</v>
      </c>
      <c r="K49" s="168">
        <v>1</v>
      </c>
      <c r="L49" s="112"/>
      <c r="M49" s="168">
        <v>0</v>
      </c>
      <c r="N49" s="112"/>
      <c r="O49" s="168">
        <v>1</v>
      </c>
      <c r="P49" s="112"/>
      <c r="Q49" s="168">
        <v>1</v>
      </c>
      <c r="R49" s="112"/>
      <c r="S49" s="168">
        <v>1</v>
      </c>
      <c r="T49" s="284" t="s">
        <v>120</v>
      </c>
      <c r="U49" s="277"/>
      <c r="V49" s="63"/>
      <c r="W49" s="63"/>
      <c r="X49" s="63"/>
      <c r="Y49" s="63"/>
      <c r="Z49" s="63"/>
      <c r="AA49" s="63"/>
      <c r="AB49" s="63"/>
      <c r="AC49" s="63"/>
      <c r="AD49" s="63"/>
      <c r="AE49" s="63" t="s">
        <v>32</v>
      </c>
      <c r="AF49" s="63" t="s">
        <v>32</v>
      </c>
      <c r="AG49" s="63"/>
      <c r="AH49" s="301"/>
    </row>
    <row r="50" spans="2:34" ht="146.25" customHeight="1" x14ac:dyDescent="0.25">
      <c r="B50" s="380" t="s">
        <v>337</v>
      </c>
      <c r="C50" s="610" t="s">
        <v>388</v>
      </c>
      <c r="D50" s="186" t="s">
        <v>27</v>
      </c>
      <c r="E50" s="162" t="s">
        <v>925</v>
      </c>
      <c r="F50" s="595" t="s">
        <v>898</v>
      </c>
      <c r="G50" s="380" t="s">
        <v>60</v>
      </c>
      <c r="H50" s="131" t="s">
        <v>104</v>
      </c>
      <c r="I50" s="131" t="s">
        <v>105</v>
      </c>
      <c r="J50" s="171" t="s">
        <v>666</v>
      </c>
      <c r="K50" s="44">
        <v>1</v>
      </c>
      <c r="L50" s="44"/>
      <c r="M50" s="168">
        <v>0.25</v>
      </c>
      <c r="N50" s="44"/>
      <c r="O50" s="168">
        <v>0.5</v>
      </c>
      <c r="P50" s="44"/>
      <c r="Q50" s="168">
        <v>0.75</v>
      </c>
      <c r="R50" s="44">
        <v>1</v>
      </c>
      <c r="S50" s="168">
        <v>1</v>
      </c>
      <c r="T50" s="284" t="s">
        <v>352</v>
      </c>
      <c r="U50" s="277"/>
      <c r="V50" s="63"/>
      <c r="W50" s="63"/>
      <c r="X50" s="63"/>
      <c r="Y50" s="63"/>
      <c r="Z50" s="63"/>
      <c r="AA50" s="63"/>
      <c r="AB50" s="63"/>
      <c r="AC50" s="63"/>
      <c r="AD50" s="63"/>
      <c r="AE50" s="63" t="s">
        <v>32</v>
      </c>
      <c r="AF50" s="63"/>
      <c r="AG50" s="63"/>
      <c r="AH50" s="301"/>
    </row>
    <row r="51" spans="2:34" ht="144" customHeight="1" x14ac:dyDescent="0.25">
      <c r="B51" s="380" t="s">
        <v>337</v>
      </c>
      <c r="C51" s="610" t="s">
        <v>388</v>
      </c>
      <c r="D51" s="186" t="s">
        <v>27</v>
      </c>
      <c r="E51" s="162" t="s">
        <v>925</v>
      </c>
      <c r="F51" s="595" t="s">
        <v>898</v>
      </c>
      <c r="G51" s="380" t="s">
        <v>60</v>
      </c>
      <c r="H51" s="131" t="s">
        <v>361</v>
      </c>
      <c r="I51" s="131" t="s">
        <v>362</v>
      </c>
      <c r="J51" s="171" t="s">
        <v>666</v>
      </c>
      <c r="K51" s="168">
        <v>1</v>
      </c>
      <c r="L51" s="44"/>
      <c r="M51" s="168">
        <v>0</v>
      </c>
      <c r="N51" s="44"/>
      <c r="O51" s="168">
        <v>0</v>
      </c>
      <c r="P51" s="44"/>
      <c r="Q51" s="168">
        <v>0</v>
      </c>
      <c r="R51" s="44"/>
      <c r="S51" s="168">
        <v>1</v>
      </c>
      <c r="T51" s="284" t="s">
        <v>364</v>
      </c>
      <c r="U51" s="277"/>
      <c r="V51" s="63"/>
      <c r="W51" s="63"/>
      <c r="X51" s="63"/>
      <c r="Y51" s="63"/>
      <c r="Z51" s="63"/>
      <c r="AA51" s="63"/>
      <c r="AB51" s="63"/>
      <c r="AC51" s="63"/>
      <c r="AD51" s="63"/>
      <c r="AE51" s="63" t="s">
        <v>32</v>
      </c>
      <c r="AF51" s="63"/>
      <c r="AG51" s="63"/>
      <c r="AH51" s="301"/>
    </row>
    <row r="52" spans="2:34" ht="156.75" customHeight="1" x14ac:dyDescent="0.25">
      <c r="B52" s="380" t="s">
        <v>337</v>
      </c>
      <c r="C52" s="610" t="s">
        <v>388</v>
      </c>
      <c r="D52" s="186" t="s">
        <v>27</v>
      </c>
      <c r="E52" s="162" t="s">
        <v>925</v>
      </c>
      <c r="F52" s="595" t="s">
        <v>898</v>
      </c>
      <c r="G52" s="380" t="s">
        <v>60</v>
      </c>
      <c r="H52" s="131" t="s">
        <v>365</v>
      </c>
      <c r="I52" s="131" t="s">
        <v>366</v>
      </c>
      <c r="J52" s="171" t="s">
        <v>666</v>
      </c>
      <c r="K52" s="168">
        <v>1</v>
      </c>
      <c r="L52" s="44"/>
      <c r="M52" s="168">
        <v>0</v>
      </c>
      <c r="N52" s="44"/>
      <c r="O52" s="168">
        <v>0</v>
      </c>
      <c r="P52" s="44"/>
      <c r="Q52" s="168">
        <v>0.5</v>
      </c>
      <c r="R52" s="44"/>
      <c r="S52" s="168">
        <v>1</v>
      </c>
      <c r="T52" s="284" t="s">
        <v>364</v>
      </c>
      <c r="U52" s="277"/>
      <c r="V52" s="63"/>
      <c r="W52" s="63"/>
      <c r="X52" s="63"/>
      <c r="Y52" s="63"/>
      <c r="Z52" s="63"/>
      <c r="AA52" s="63"/>
      <c r="AB52" s="63"/>
      <c r="AC52" s="63"/>
      <c r="AD52" s="63"/>
      <c r="AE52" s="63" t="s">
        <v>32</v>
      </c>
      <c r="AF52" s="257"/>
      <c r="AG52" s="257" t="s">
        <v>32</v>
      </c>
      <c r="AH52" s="301"/>
    </row>
    <row r="53" spans="2:34" ht="156.75" customHeight="1" x14ac:dyDescent="0.25">
      <c r="B53" s="380" t="s">
        <v>337</v>
      </c>
      <c r="C53" s="610" t="s">
        <v>388</v>
      </c>
      <c r="D53" s="186" t="s">
        <v>27</v>
      </c>
      <c r="E53" s="162" t="s">
        <v>925</v>
      </c>
      <c r="F53" s="595" t="s">
        <v>898</v>
      </c>
      <c r="G53" s="380" t="s">
        <v>60</v>
      </c>
      <c r="H53" s="131" t="s">
        <v>367</v>
      </c>
      <c r="I53" s="131" t="s">
        <v>360</v>
      </c>
      <c r="J53" s="171" t="s">
        <v>666</v>
      </c>
      <c r="K53" s="168">
        <v>1</v>
      </c>
      <c r="L53" s="44"/>
      <c r="M53" s="168">
        <v>0</v>
      </c>
      <c r="N53" s="44"/>
      <c r="O53" s="168">
        <v>0.33</v>
      </c>
      <c r="P53" s="44"/>
      <c r="Q53" s="168">
        <v>0.66</v>
      </c>
      <c r="R53" s="44"/>
      <c r="S53" s="168">
        <v>1</v>
      </c>
      <c r="T53" s="284" t="s">
        <v>120</v>
      </c>
      <c r="U53" s="277"/>
      <c r="V53" s="63"/>
      <c r="W53" s="63"/>
      <c r="X53" s="63"/>
      <c r="Y53" s="63"/>
      <c r="Z53" s="63"/>
      <c r="AA53" s="63"/>
      <c r="AB53" s="63"/>
      <c r="AC53" s="63"/>
      <c r="AD53" s="63"/>
      <c r="AE53" s="63" t="s">
        <v>32</v>
      </c>
      <c r="AF53" s="63"/>
      <c r="AG53" s="63"/>
      <c r="AH53" s="301"/>
    </row>
    <row r="54" spans="2:34" ht="149.25" customHeight="1" x14ac:dyDescent="0.25">
      <c r="B54" s="380" t="s">
        <v>337</v>
      </c>
      <c r="C54" s="610" t="s">
        <v>388</v>
      </c>
      <c r="D54" s="186" t="s">
        <v>27</v>
      </c>
      <c r="E54" s="162" t="s">
        <v>925</v>
      </c>
      <c r="F54" s="595" t="s">
        <v>898</v>
      </c>
      <c r="G54" s="380" t="s">
        <v>60</v>
      </c>
      <c r="H54" s="131" t="s">
        <v>368</v>
      </c>
      <c r="I54" s="131" t="s">
        <v>369</v>
      </c>
      <c r="J54" s="171" t="s">
        <v>666</v>
      </c>
      <c r="K54" s="168">
        <v>1</v>
      </c>
      <c r="L54" s="44"/>
      <c r="M54" s="168">
        <v>0</v>
      </c>
      <c r="N54" s="44"/>
      <c r="O54" s="168">
        <v>0</v>
      </c>
      <c r="P54" s="44"/>
      <c r="Q54" s="168">
        <v>0.5</v>
      </c>
      <c r="R54" s="44"/>
      <c r="S54" s="168">
        <v>1</v>
      </c>
      <c r="T54" s="284" t="s">
        <v>120</v>
      </c>
      <c r="U54" s="277"/>
      <c r="V54" s="63"/>
      <c r="W54" s="63"/>
      <c r="X54" s="63"/>
      <c r="Y54" s="63"/>
      <c r="Z54" s="63"/>
      <c r="AA54" s="63"/>
      <c r="AB54" s="63"/>
      <c r="AC54" s="63"/>
      <c r="AD54" s="63"/>
      <c r="AE54" s="63" t="s">
        <v>32</v>
      </c>
      <c r="AF54" s="63"/>
      <c r="AG54" s="63"/>
      <c r="AH54" s="301"/>
    </row>
    <row r="55" spans="2:34" ht="147" customHeight="1" x14ac:dyDescent="0.25">
      <c r="B55" s="380" t="s">
        <v>337</v>
      </c>
      <c r="C55" s="610" t="s">
        <v>388</v>
      </c>
      <c r="D55" s="186" t="s">
        <v>27</v>
      </c>
      <c r="E55" s="162" t="s">
        <v>925</v>
      </c>
      <c r="F55" s="595" t="s">
        <v>898</v>
      </c>
      <c r="G55" s="380" t="s">
        <v>60</v>
      </c>
      <c r="H55" s="131" t="s">
        <v>921</v>
      </c>
      <c r="I55" s="131" t="s">
        <v>956</v>
      </c>
      <c r="J55" s="171" t="s">
        <v>666</v>
      </c>
      <c r="K55" s="168">
        <v>1</v>
      </c>
      <c r="L55" s="44"/>
      <c r="M55" s="168">
        <v>0</v>
      </c>
      <c r="N55" s="44"/>
      <c r="O55" s="168">
        <v>0</v>
      </c>
      <c r="P55" s="44"/>
      <c r="Q55" s="168">
        <v>1</v>
      </c>
      <c r="R55" s="44"/>
      <c r="S55" s="168">
        <v>1</v>
      </c>
      <c r="T55" s="284" t="s">
        <v>120</v>
      </c>
      <c r="U55" s="281"/>
      <c r="V55" s="63"/>
      <c r="W55" s="63"/>
      <c r="X55" s="63"/>
      <c r="Y55" s="161"/>
      <c r="Z55" s="161"/>
      <c r="AA55" s="161"/>
      <c r="AB55" s="63"/>
      <c r="AC55" s="161"/>
      <c r="AD55" s="63"/>
      <c r="AE55" s="63" t="s">
        <v>32</v>
      </c>
      <c r="AF55" s="63" t="s">
        <v>32</v>
      </c>
      <c r="AG55" s="63"/>
      <c r="AH55" s="301"/>
    </row>
    <row r="56" spans="2:34" ht="151.5" customHeight="1" x14ac:dyDescent="0.25">
      <c r="B56" s="380" t="s">
        <v>337</v>
      </c>
      <c r="C56" s="610" t="s">
        <v>388</v>
      </c>
      <c r="D56" s="186" t="s">
        <v>27</v>
      </c>
      <c r="E56" s="162" t="s">
        <v>925</v>
      </c>
      <c r="F56" s="595" t="s">
        <v>898</v>
      </c>
      <c r="G56" s="380" t="s">
        <v>60</v>
      </c>
      <c r="H56" s="131" t="s">
        <v>678</v>
      </c>
      <c r="I56" s="131" t="s">
        <v>955</v>
      </c>
      <c r="J56" s="171" t="s">
        <v>666</v>
      </c>
      <c r="K56" s="168">
        <v>1</v>
      </c>
      <c r="L56" s="44"/>
      <c r="M56" s="168">
        <v>0</v>
      </c>
      <c r="N56" s="44"/>
      <c r="O56" s="168">
        <v>0.5</v>
      </c>
      <c r="P56" s="44"/>
      <c r="Q56" s="168">
        <v>0.5</v>
      </c>
      <c r="R56" s="44"/>
      <c r="S56" s="168">
        <v>1</v>
      </c>
      <c r="T56" s="284" t="s">
        <v>465</v>
      </c>
      <c r="U56" s="281" t="s">
        <v>276</v>
      </c>
      <c r="V56" s="63"/>
      <c r="W56" s="63"/>
      <c r="X56" s="63"/>
      <c r="Y56" s="161"/>
      <c r="Z56" s="161"/>
      <c r="AA56" s="161"/>
      <c r="AB56" s="63"/>
      <c r="AC56" s="161"/>
      <c r="AD56" s="63"/>
      <c r="AE56" s="63"/>
      <c r="AF56" s="63"/>
      <c r="AG56" s="63"/>
      <c r="AH56" s="301"/>
    </row>
    <row r="57" spans="2:34" ht="152.25" customHeight="1" x14ac:dyDescent="0.25">
      <c r="B57" s="380" t="s">
        <v>337</v>
      </c>
      <c r="C57" s="610" t="s">
        <v>388</v>
      </c>
      <c r="D57" s="186" t="s">
        <v>27</v>
      </c>
      <c r="E57" s="162" t="s">
        <v>925</v>
      </c>
      <c r="F57" s="595" t="s">
        <v>898</v>
      </c>
      <c r="G57" s="380" t="s">
        <v>60</v>
      </c>
      <c r="H57" s="162" t="s">
        <v>708</v>
      </c>
      <c r="I57" s="162" t="s">
        <v>370</v>
      </c>
      <c r="J57" s="171" t="s">
        <v>666</v>
      </c>
      <c r="K57" s="168">
        <v>1</v>
      </c>
      <c r="L57" s="44"/>
      <c r="M57" s="168">
        <v>1</v>
      </c>
      <c r="N57" s="44"/>
      <c r="O57" s="168">
        <v>1</v>
      </c>
      <c r="P57" s="44"/>
      <c r="Q57" s="168">
        <v>1</v>
      </c>
      <c r="R57" s="44"/>
      <c r="S57" s="168">
        <v>1</v>
      </c>
      <c r="T57" s="284" t="s">
        <v>120</v>
      </c>
      <c r="U57" s="281" t="s">
        <v>278</v>
      </c>
      <c r="V57" s="63"/>
      <c r="W57" s="63"/>
      <c r="X57" s="63"/>
      <c r="Y57" s="161"/>
      <c r="Z57" s="161"/>
      <c r="AA57" s="161"/>
      <c r="AB57" s="63"/>
      <c r="AC57" s="161"/>
      <c r="AD57" s="63"/>
      <c r="AE57" s="63" t="s">
        <v>32</v>
      </c>
      <c r="AF57" s="63"/>
      <c r="AG57" s="63" t="s">
        <v>32</v>
      </c>
      <c r="AH57" s="301"/>
    </row>
    <row r="58" spans="2:34" ht="144.75" customHeight="1" x14ac:dyDescent="0.25">
      <c r="B58" s="380" t="s">
        <v>337</v>
      </c>
      <c r="C58" s="610" t="s">
        <v>388</v>
      </c>
      <c r="D58" s="186" t="s">
        <v>27</v>
      </c>
      <c r="E58" s="162" t="s">
        <v>925</v>
      </c>
      <c r="F58" s="595" t="s">
        <v>898</v>
      </c>
      <c r="G58" s="380" t="s">
        <v>60</v>
      </c>
      <c r="H58" s="131" t="s">
        <v>354</v>
      </c>
      <c r="I58" s="131" t="s">
        <v>355</v>
      </c>
      <c r="J58" s="171" t="s">
        <v>666</v>
      </c>
      <c r="K58" s="168">
        <v>1</v>
      </c>
      <c r="L58" s="171"/>
      <c r="M58" s="168">
        <v>0</v>
      </c>
      <c r="N58" s="171"/>
      <c r="O58" s="168">
        <v>0.25</v>
      </c>
      <c r="P58" s="171"/>
      <c r="Q58" s="168">
        <v>0.5</v>
      </c>
      <c r="R58" s="171"/>
      <c r="S58" s="168">
        <v>1</v>
      </c>
      <c r="T58" s="284" t="s">
        <v>120</v>
      </c>
      <c r="U58" s="281"/>
      <c r="V58" s="63"/>
      <c r="W58" s="63"/>
      <c r="X58" s="63"/>
      <c r="Y58" s="161"/>
      <c r="Z58" s="161"/>
      <c r="AA58" s="161"/>
      <c r="AB58" s="63"/>
      <c r="AC58" s="161"/>
      <c r="AD58" s="63"/>
      <c r="AE58" s="63" t="s">
        <v>32</v>
      </c>
      <c r="AF58" s="63"/>
      <c r="AG58" s="63"/>
      <c r="AH58" s="301"/>
    </row>
    <row r="59" spans="2:34" ht="144.75" customHeight="1" x14ac:dyDescent="0.25">
      <c r="B59" s="380" t="s">
        <v>337</v>
      </c>
      <c r="C59" s="610" t="s">
        <v>388</v>
      </c>
      <c r="D59" s="186" t="s">
        <v>27</v>
      </c>
      <c r="E59" s="162" t="s">
        <v>1048</v>
      </c>
      <c r="F59" s="595" t="s">
        <v>1052</v>
      </c>
      <c r="G59" s="380" t="s">
        <v>60</v>
      </c>
      <c r="H59" s="131" t="s">
        <v>975</v>
      </c>
      <c r="I59" s="131" t="s">
        <v>974</v>
      </c>
      <c r="J59" s="171" t="s">
        <v>666</v>
      </c>
      <c r="K59" s="168">
        <v>1</v>
      </c>
      <c r="L59" s="171"/>
      <c r="M59" s="168">
        <v>0</v>
      </c>
      <c r="N59" s="171"/>
      <c r="O59" s="168">
        <v>0</v>
      </c>
      <c r="P59" s="171"/>
      <c r="Q59" s="168">
        <v>0.5</v>
      </c>
      <c r="R59" s="171"/>
      <c r="S59" s="168">
        <v>1</v>
      </c>
      <c r="T59" s="284" t="s">
        <v>976</v>
      </c>
      <c r="U59" s="281"/>
      <c r="V59" s="63"/>
      <c r="W59" s="63"/>
      <c r="X59" s="63"/>
      <c r="Y59" s="161"/>
      <c r="Z59" s="161"/>
      <c r="AA59" s="161"/>
      <c r="AB59" s="63"/>
      <c r="AC59" s="161"/>
      <c r="AD59" s="63"/>
      <c r="AE59" s="63"/>
      <c r="AF59" s="63"/>
      <c r="AG59" s="63"/>
      <c r="AH59" s="301"/>
    </row>
    <row r="60" spans="2:34" ht="144.75" customHeight="1" x14ac:dyDescent="0.25">
      <c r="B60" s="380" t="s">
        <v>337</v>
      </c>
      <c r="C60" s="610" t="s">
        <v>388</v>
      </c>
      <c r="D60" s="186" t="s">
        <v>27</v>
      </c>
      <c r="E60" s="162" t="s">
        <v>1048</v>
      </c>
      <c r="F60" s="595" t="s">
        <v>1053</v>
      </c>
      <c r="G60" s="380" t="s">
        <v>60</v>
      </c>
      <c r="H60" s="131" t="s">
        <v>977</v>
      </c>
      <c r="I60" s="131" t="s">
        <v>978</v>
      </c>
      <c r="J60" s="171" t="s">
        <v>666</v>
      </c>
      <c r="K60" s="168">
        <v>1</v>
      </c>
      <c r="L60" s="171"/>
      <c r="M60" s="168">
        <v>0</v>
      </c>
      <c r="N60" s="171"/>
      <c r="O60" s="168">
        <v>0</v>
      </c>
      <c r="P60" s="171"/>
      <c r="Q60" s="168">
        <v>0.5</v>
      </c>
      <c r="R60" s="171"/>
      <c r="S60" s="168">
        <v>1</v>
      </c>
      <c r="T60" s="284" t="s">
        <v>976</v>
      </c>
      <c r="U60" s="281"/>
      <c r="V60" s="63"/>
      <c r="W60" s="63"/>
      <c r="X60" s="63"/>
      <c r="Y60" s="161"/>
      <c r="Z60" s="161"/>
      <c r="AA60" s="161"/>
      <c r="AB60" s="63"/>
      <c r="AC60" s="161"/>
      <c r="AD60" s="63"/>
      <c r="AE60" s="63"/>
      <c r="AF60" s="63"/>
      <c r="AG60" s="63"/>
      <c r="AH60" s="301"/>
    </row>
    <row r="61" spans="2:34" ht="149.25" customHeight="1" x14ac:dyDescent="0.25">
      <c r="B61" s="380" t="s">
        <v>337</v>
      </c>
      <c r="C61" s="610" t="s">
        <v>388</v>
      </c>
      <c r="D61" s="186" t="s">
        <v>27</v>
      </c>
      <c r="E61" s="162" t="s">
        <v>925</v>
      </c>
      <c r="F61" s="595" t="s">
        <v>898</v>
      </c>
      <c r="G61" s="290" t="s">
        <v>61</v>
      </c>
      <c r="H61" s="164" t="s">
        <v>356</v>
      </c>
      <c r="I61" s="164" t="s">
        <v>357</v>
      </c>
      <c r="J61" s="163" t="s">
        <v>666</v>
      </c>
      <c r="K61" s="46">
        <v>1</v>
      </c>
      <c r="L61" s="163"/>
      <c r="M61" s="46">
        <v>0</v>
      </c>
      <c r="N61" s="163"/>
      <c r="O61" s="46">
        <v>0.25</v>
      </c>
      <c r="P61" s="163"/>
      <c r="Q61" s="46">
        <v>0.5</v>
      </c>
      <c r="R61" s="163"/>
      <c r="S61" s="46">
        <v>1</v>
      </c>
      <c r="T61" s="291" t="s">
        <v>120</v>
      </c>
      <c r="U61" s="282"/>
      <c r="V61" s="255"/>
      <c r="W61" s="257" t="s">
        <v>32</v>
      </c>
      <c r="X61" s="255"/>
      <c r="Y61" s="156"/>
      <c r="Z61" s="156"/>
      <c r="AA61" s="156"/>
      <c r="AB61" s="255"/>
      <c r="AC61" s="156"/>
      <c r="AD61" s="255"/>
      <c r="AE61" s="255" t="s">
        <v>32</v>
      </c>
      <c r="AF61" s="257"/>
      <c r="AG61" s="257" t="s">
        <v>32</v>
      </c>
      <c r="AH61" s="300"/>
    </row>
    <row r="62" spans="2:34" ht="146.25" customHeight="1" x14ac:dyDescent="0.25">
      <c r="B62" s="380" t="s">
        <v>337</v>
      </c>
      <c r="C62" s="610" t="s">
        <v>388</v>
      </c>
      <c r="D62" s="186" t="s">
        <v>27</v>
      </c>
      <c r="E62" s="162" t="s">
        <v>925</v>
      </c>
      <c r="F62" s="595" t="s">
        <v>898</v>
      </c>
      <c r="G62" s="290" t="s">
        <v>61</v>
      </c>
      <c r="H62" s="164" t="s">
        <v>358</v>
      </c>
      <c r="I62" s="164" t="s">
        <v>359</v>
      </c>
      <c r="J62" s="163" t="s">
        <v>666</v>
      </c>
      <c r="K62" s="46">
        <v>1</v>
      </c>
      <c r="L62" s="163"/>
      <c r="M62" s="46">
        <f>+L62/K62</f>
        <v>0</v>
      </c>
      <c r="N62" s="163"/>
      <c r="O62" s="46">
        <v>0.33</v>
      </c>
      <c r="P62" s="163"/>
      <c r="Q62" s="46">
        <v>0.66</v>
      </c>
      <c r="R62" s="163"/>
      <c r="S62" s="46">
        <v>1</v>
      </c>
      <c r="T62" s="291" t="s">
        <v>120</v>
      </c>
      <c r="U62" s="282"/>
      <c r="V62" s="255"/>
      <c r="W62" s="255"/>
      <c r="X62" s="255"/>
      <c r="Y62" s="156"/>
      <c r="Z62" s="156"/>
      <c r="AA62" s="156"/>
      <c r="AB62" s="255"/>
      <c r="AC62" s="156"/>
      <c r="AD62" s="255"/>
      <c r="AE62" s="255" t="s">
        <v>32</v>
      </c>
      <c r="AF62" s="257"/>
      <c r="AG62" s="257" t="s">
        <v>32</v>
      </c>
      <c r="AH62" s="300"/>
    </row>
    <row r="63" spans="2:34" ht="151.5" customHeight="1" x14ac:dyDescent="0.25">
      <c r="B63" s="380" t="s">
        <v>337</v>
      </c>
      <c r="C63" s="610" t="s">
        <v>388</v>
      </c>
      <c r="D63" s="186" t="s">
        <v>27</v>
      </c>
      <c r="E63" s="162" t="s">
        <v>925</v>
      </c>
      <c r="F63" s="595" t="s">
        <v>898</v>
      </c>
      <c r="G63" s="290" t="s">
        <v>61</v>
      </c>
      <c r="H63" s="164" t="s">
        <v>165</v>
      </c>
      <c r="I63" s="164" t="s">
        <v>166</v>
      </c>
      <c r="J63" s="163" t="s">
        <v>666</v>
      </c>
      <c r="K63" s="46">
        <v>1</v>
      </c>
      <c r="L63" s="163"/>
      <c r="M63" s="46">
        <v>0.5</v>
      </c>
      <c r="N63" s="163"/>
      <c r="O63" s="46">
        <v>0.5</v>
      </c>
      <c r="P63" s="163"/>
      <c r="Q63" s="46">
        <v>1</v>
      </c>
      <c r="R63" s="163"/>
      <c r="S63" s="46">
        <v>1</v>
      </c>
      <c r="T63" s="291" t="s">
        <v>120</v>
      </c>
      <c r="U63" s="282"/>
      <c r="V63" s="255"/>
      <c r="W63" s="255"/>
      <c r="X63" s="255"/>
      <c r="Y63" s="156"/>
      <c r="Z63" s="156"/>
      <c r="AA63" s="156"/>
      <c r="AB63" s="255"/>
      <c r="AC63" s="156"/>
      <c r="AD63" s="255"/>
      <c r="AE63" s="255" t="s">
        <v>32</v>
      </c>
      <c r="AF63" s="255" t="s">
        <v>32</v>
      </c>
      <c r="AG63" s="255"/>
      <c r="AH63" s="300"/>
    </row>
    <row r="64" spans="2:34" ht="147.75" customHeight="1" x14ac:dyDescent="0.25">
      <c r="B64" s="380" t="s">
        <v>337</v>
      </c>
      <c r="C64" s="610" t="s">
        <v>388</v>
      </c>
      <c r="D64" s="186" t="s">
        <v>27</v>
      </c>
      <c r="E64" s="162" t="s">
        <v>925</v>
      </c>
      <c r="F64" s="595" t="s">
        <v>898</v>
      </c>
      <c r="G64" s="290" t="s">
        <v>61</v>
      </c>
      <c r="H64" s="164" t="s">
        <v>167</v>
      </c>
      <c r="I64" s="164" t="s">
        <v>168</v>
      </c>
      <c r="J64" s="163" t="s">
        <v>666</v>
      </c>
      <c r="K64" s="46">
        <v>1</v>
      </c>
      <c r="L64" s="163"/>
      <c r="M64" s="46">
        <v>0.25</v>
      </c>
      <c r="N64" s="163"/>
      <c r="O64" s="46">
        <v>0.5</v>
      </c>
      <c r="P64" s="163"/>
      <c r="Q64" s="46">
        <v>1</v>
      </c>
      <c r="R64" s="163"/>
      <c r="S64" s="46">
        <v>1</v>
      </c>
      <c r="T64" s="291" t="s">
        <v>120</v>
      </c>
      <c r="U64" s="282"/>
      <c r="V64" s="255"/>
      <c r="W64" s="255"/>
      <c r="X64" s="255"/>
      <c r="Y64" s="156"/>
      <c r="Z64" s="156"/>
      <c r="AA64" s="156"/>
      <c r="AB64" s="255"/>
      <c r="AC64" s="156"/>
      <c r="AD64" s="255"/>
      <c r="AE64" s="255" t="s">
        <v>32</v>
      </c>
      <c r="AF64" s="255"/>
      <c r="AG64" s="255" t="s">
        <v>32</v>
      </c>
      <c r="AH64" s="300"/>
    </row>
    <row r="65" spans="2:34" ht="134.25" customHeight="1" x14ac:dyDescent="0.25">
      <c r="B65" s="266" t="s">
        <v>337</v>
      </c>
      <c r="C65" s="610" t="s">
        <v>344</v>
      </c>
      <c r="D65" s="186" t="s">
        <v>27</v>
      </c>
      <c r="E65" s="162" t="s">
        <v>972</v>
      </c>
      <c r="F65" s="595" t="s">
        <v>1050</v>
      </c>
      <c r="G65" s="380" t="s">
        <v>51</v>
      </c>
      <c r="H65" s="131" t="s">
        <v>613</v>
      </c>
      <c r="I65" s="131" t="s">
        <v>221</v>
      </c>
      <c r="J65" s="171" t="s">
        <v>666</v>
      </c>
      <c r="K65" s="172">
        <v>1</v>
      </c>
      <c r="L65" s="183"/>
      <c r="M65" s="168">
        <v>0</v>
      </c>
      <c r="N65" s="183"/>
      <c r="O65" s="168">
        <v>1</v>
      </c>
      <c r="P65" s="44"/>
      <c r="Q65" s="168">
        <v>1</v>
      </c>
      <c r="R65" s="44"/>
      <c r="S65" s="168">
        <v>1</v>
      </c>
      <c r="T65" s="284" t="s">
        <v>120</v>
      </c>
      <c r="U65" s="281"/>
      <c r="V65" s="63"/>
      <c r="W65" s="63"/>
      <c r="X65" s="63"/>
      <c r="Y65" s="161"/>
      <c r="Z65" s="161"/>
      <c r="AA65" s="161"/>
      <c r="AB65" s="63"/>
      <c r="AC65" s="161"/>
      <c r="AD65" s="63"/>
      <c r="AE65" s="63"/>
      <c r="AF65" s="63"/>
      <c r="AG65" s="63"/>
      <c r="AH65" s="301"/>
    </row>
    <row r="66" spans="2:34" ht="139.5" customHeight="1" x14ac:dyDescent="0.25">
      <c r="B66" s="266" t="s">
        <v>337</v>
      </c>
      <c r="C66" s="610" t="s">
        <v>344</v>
      </c>
      <c r="D66" s="186" t="s">
        <v>27</v>
      </c>
      <c r="E66" s="162" t="s">
        <v>972</v>
      </c>
      <c r="F66" s="595" t="s">
        <v>1050</v>
      </c>
      <c r="G66" s="380" t="s">
        <v>51</v>
      </c>
      <c r="H66" s="131" t="s">
        <v>222</v>
      </c>
      <c r="I66" s="131" t="s">
        <v>111</v>
      </c>
      <c r="J66" s="171" t="s">
        <v>666</v>
      </c>
      <c r="K66" s="172">
        <v>1</v>
      </c>
      <c r="L66" s="183"/>
      <c r="M66" s="168">
        <v>0.25</v>
      </c>
      <c r="N66" s="183"/>
      <c r="O66" s="168">
        <f>25%+M66</f>
        <v>0.5</v>
      </c>
      <c r="P66" s="44"/>
      <c r="Q66" s="168">
        <v>0.75</v>
      </c>
      <c r="R66" s="44"/>
      <c r="S66" s="168">
        <v>1</v>
      </c>
      <c r="T66" s="284" t="s">
        <v>120</v>
      </c>
      <c r="U66" s="281"/>
      <c r="V66" s="63"/>
      <c r="W66" s="63"/>
      <c r="X66" s="63"/>
      <c r="Y66" s="161"/>
      <c r="Z66" s="161"/>
      <c r="AA66" s="161"/>
      <c r="AB66" s="63"/>
      <c r="AC66" s="161"/>
      <c r="AD66" s="63"/>
      <c r="AE66" s="63"/>
      <c r="AF66" s="63"/>
      <c r="AG66" s="63"/>
      <c r="AH66" s="301"/>
    </row>
    <row r="67" spans="2:34" ht="149.25" customHeight="1" x14ac:dyDescent="0.25">
      <c r="B67" s="267" t="s">
        <v>337</v>
      </c>
      <c r="C67" s="610" t="s">
        <v>344</v>
      </c>
      <c r="D67" s="186" t="s">
        <v>27</v>
      </c>
      <c r="E67" s="162" t="s">
        <v>972</v>
      </c>
      <c r="F67" s="595" t="s">
        <v>1050</v>
      </c>
      <c r="G67" s="290" t="s">
        <v>55</v>
      </c>
      <c r="H67" s="164" t="s">
        <v>229</v>
      </c>
      <c r="I67" s="164" t="s">
        <v>957</v>
      </c>
      <c r="J67" s="163" t="s">
        <v>666</v>
      </c>
      <c r="K67" s="46">
        <v>1</v>
      </c>
      <c r="L67" s="51"/>
      <c r="M67" s="46">
        <v>0.25</v>
      </c>
      <c r="N67" s="51"/>
      <c r="O67" s="46">
        <v>0.5</v>
      </c>
      <c r="P67" s="51"/>
      <c r="Q67" s="46">
        <v>0.75</v>
      </c>
      <c r="R67" s="51"/>
      <c r="S67" s="46">
        <v>1</v>
      </c>
      <c r="T67" s="291" t="s">
        <v>223</v>
      </c>
      <c r="U67" s="282"/>
      <c r="V67" s="255"/>
      <c r="W67" s="255"/>
      <c r="X67" s="255"/>
      <c r="Y67" s="156"/>
      <c r="Z67" s="156"/>
      <c r="AA67" s="156"/>
      <c r="AB67" s="255"/>
      <c r="AC67" s="156"/>
      <c r="AD67" s="255"/>
      <c r="AE67" s="255"/>
      <c r="AF67" s="255"/>
      <c r="AG67" s="255"/>
      <c r="AH67" s="300"/>
    </row>
    <row r="68" spans="2:34" ht="147" customHeight="1" x14ac:dyDescent="0.25">
      <c r="B68" s="267" t="s">
        <v>337</v>
      </c>
      <c r="C68" s="610" t="s">
        <v>344</v>
      </c>
      <c r="D68" s="186" t="s">
        <v>27</v>
      </c>
      <c r="E68" s="162" t="s">
        <v>972</v>
      </c>
      <c r="F68" s="595" t="s">
        <v>1050</v>
      </c>
      <c r="G68" s="290" t="s">
        <v>55</v>
      </c>
      <c r="H68" s="164" t="s">
        <v>686</v>
      </c>
      <c r="I68" s="164" t="s">
        <v>873</v>
      </c>
      <c r="J68" s="163" t="s">
        <v>669</v>
      </c>
      <c r="K68" s="46">
        <v>1</v>
      </c>
      <c r="L68" s="51"/>
      <c r="M68" s="46">
        <v>0</v>
      </c>
      <c r="N68" s="51"/>
      <c r="O68" s="46">
        <v>1</v>
      </c>
      <c r="P68" s="51"/>
      <c r="Q68" s="46">
        <v>1</v>
      </c>
      <c r="R68" s="51"/>
      <c r="S68" s="46">
        <v>1</v>
      </c>
      <c r="T68" s="291" t="s">
        <v>223</v>
      </c>
      <c r="U68" s="282"/>
      <c r="V68" s="255"/>
      <c r="W68" s="255"/>
      <c r="X68" s="255"/>
      <c r="Y68" s="156"/>
      <c r="Z68" s="156"/>
      <c r="AA68" s="156"/>
      <c r="AB68" s="255"/>
      <c r="AC68" s="156"/>
      <c r="AD68" s="255"/>
      <c r="AE68" s="255"/>
      <c r="AF68" s="255"/>
      <c r="AG68" s="255"/>
      <c r="AH68" s="300"/>
    </row>
    <row r="69" spans="2:34" ht="131.25" customHeight="1" x14ac:dyDescent="0.25">
      <c r="B69" s="267" t="s">
        <v>337</v>
      </c>
      <c r="C69" s="610" t="s">
        <v>344</v>
      </c>
      <c r="D69" s="186" t="s">
        <v>27</v>
      </c>
      <c r="E69" s="162" t="s">
        <v>972</v>
      </c>
      <c r="F69" s="595" t="s">
        <v>1050</v>
      </c>
      <c r="G69" s="290" t="s">
        <v>55</v>
      </c>
      <c r="H69" s="164" t="s">
        <v>631</v>
      </c>
      <c r="I69" s="164" t="s">
        <v>228</v>
      </c>
      <c r="J69" s="163" t="s">
        <v>669</v>
      </c>
      <c r="K69" s="132">
        <v>12</v>
      </c>
      <c r="L69" s="4">
        <v>3</v>
      </c>
      <c r="M69" s="46">
        <f>+L69/K69</f>
        <v>0.25</v>
      </c>
      <c r="N69" s="4">
        <v>6</v>
      </c>
      <c r="O69" s="46">
        <f>+N69/K69</f>
        <v>0.5</v>
      </c>
      <c r="P69" s="4">
        <v>9</v>
      </c>
      <c r="Q69" s="46">
        <f>+P69/K69</f>
        <v>0.75</v>
      </c>
      <c r="R69" s="4">
        <v>12</v>
      </c>
      <c r="S69" s="46">
        <f>+R69/K69</f>
        <v>1</v>
      </c>
      <c r="T69" s="291" t="s">
        <v>223</v>
      </c>
      <c r="U69" s="282"/>
      <c r="V69" s="255"/>
      <c r="W69" s="255"/>
      <c r="X69" s="255"/>
      <c r="Y69" s="156"/>
      <c r="Z69" s="156"/>
      <c r="AA69" s="156"/>
      <c r="AB69" s="255"/>
      <c r="AC69" s="156"/>
      <c r="AD69" s="255"/>
      <c r="AE69" s="255"/>
      <c r="AF69" s="255"/>
      <c r="AG69" s="255"/>
      <c r="AH69" s="300"/>
    </row>
    <row r="70" spans="2:34" ht="144" customHeight="1" x14ac:dyDescent="0.25">
      <c r="B70" s="267" t="s">
        <v>337</v>
      </c>
      <c r="C70" s="610" t="s">
        <v>344</v>
      </c>
      <c r="D70" s="186" t="s">
        <v>27</v>
      </c>
      <c r="E70" s="162" t="s">
        <v>972</v>
      </c>
      <c r="F70" s="595" t="s">
        <v>1050</v>
      </c>
      <c r="G70" s="290" t="s">
        <v>55</v>
      </c>
      <c r="H70" s="164" t="s">
        <v>932</v>
      </c>
      <c r="I70" s="164" t="s">
        <v>710</v>
      </c>
      <c r="J70" s="163" t="s">
        <v>669</v>
      </c>
      <c r="K70" s="46">
        <v>1</v>
      </c>
      <c r="L70" s="4"/>
      <c r="M70" s="46">
        <v>0</v>
      </c>
      <c r="N70" s="4"/>
      <c r="O70" s="46">
        <v>1</v>
      </c>
      <c r="P70" s="4"/>
      <c r="Q70" s="46">
        <v>1</v>
      </c>
      <c r="R70" s="4"/>
      <c r="S70" s="46">
        <v>1</v>
      </c>
      <c r="T70" s="291" t="s">
        <v>390</v>
      </c>
      <c r="U70" s="282" t="s">
        <v>278</v>
      </c>
      <c r="V70" s="255"/>
      <c r="W70" s="255"/>
      <c r="X70" s="255"/>
      <c r="Y70" s="156"/>
      <c r="Z70" s="156"/>
      <c r="AA70" s="156"/>
      <c r="AB70" s="255"/>
      <c r="AC70" s="156"/>
      <c r="AD70" s="255"/>
      <c r="AE70" s="255"/>
      <c r="AF70" s="255"/>
      <c r="AG70" s="255"/>
      <c r="AH70" s="300"/>
    </row>
    <row r="71" spans="2:34" ht="138" customHeight="1" x14ac:dyDescent="0.25">
      <c r="B71" s="267" t="s">
        <v>337</v>
      </c>
      <c r="C71" s="610" t="s">
        <v>344</v>
      </c>
      <c r="D71" s="186" t="s">
        <v>27</v>
      </c>
      <c r="E71" s="162" t="s">
        <v>972</v>
      </c>
      <c r="F71" s="595" t="s">
        <v>1050</v>
      </c>
      <c r="G71" s="290" t="s">
        <v>55</v>
      </c>
      <c r="H71" s="164" t="s">
        <v>302</v>
      </c>
      <c r="I71" s="164" t="s">
        <v>954</v>
      </c>
      <c r="J71" s="163" t="s">
        <v>666</v>
      </c>
      <c r="K71" s="46">
        <v>1</v>
      </c>
      <c r="L71" s="4"/>
      <c r="M71" s="46">
        <v>0</v>
      </c>
      <c r="N71" s="4"/>
      <c r="O71" s="46">
        <v>0</v>
      </c>
      <c r="P71" s="4"/>
      <c r="Q71" s="46">
        <v>1</v>
      </c>
      <c r="R71" s="4"/>
      <c r="S71" s="46">
        <v>1</v>
      </c>
      <c r="T71" s="291" t="s">
        <v>391</v>
      </c>
      <c r="U71" s="282" t="s">
        <v>278</v>
      </c>
      <c r="V71" s="255"/>
      <c r="W71" s="255"/>
      <c r="X71" s="255"/>
      <c r="Y71" s="156"/>
      <c r="Z71" s="156"/>
      <c r="AA71" s="156"/>
      <c r="AB71" s="255"/>
      <c r="AC71" s="156"/>
      <c r="AD71" s="255"/>
      <c r="AE71" s="255"/>
      <c r="AF71" s="255"/>
      <c r="AG71" s="255"/>
      <c r="AH71" s="300"/>
    </row>
    <row r="72" spans="2:34" ht="134.25" customHeight="1" x14ac:dyDescent="0.25">
      <c r="B72" s="267" t="s">
        <v>337</v>
      </c>
      <c r="C72" s="610" t="s">
        <v>344</v>
      </c>
      <c r="D72" s="186" t="s">
        <v>27</v>
      </c>
      <c r="E72" s="162" t="s">
        <v>972</v>
      </c>
      <c r="F72" s="595" t="s">
        <v>1050</v>
      </c>
      <c r="G72" s="290" t="s">
        <v>55</v>
      </c>
      <c r="H72" s="164" t="s">
        <v>933</v>
      </c>
      <c r="I72" s="164" t="s">
        <v>466</v>
      </c>
      <c r="J72" s="163" t="s">
        <v>666</v>
      </c>
      <c r="K72" s="46">
        <v>1</v>
      </c>
      <c r="L72" s="4"/>
      <c r="M72" s="46">
        <v>1</v>
      </c>
      <c r="N72" s="4"/>
      <c r="O72" s="46">
        <v>1</v>
      </c>
      <c r="P72" s="4"/>
      <c r="Q72" s="46">
        <v>1</v>
      </c>
      <c r="R72" s="4"/>
      <c r="S72" s="46">
        <v>1</v>
      </c>
      <c r="T72" s="291" t="s">
        <v>392</v>
      </c>
      <c r="U72" s="282" t="s">
        <v>278</v>
      </c>
      <c r="V72" s="255"/>
      <c r="W72" s="255"/>
      <c r="X72" s="255"/>
      <c r="Y72" s="156"/>
      <c r="Z72" s="156"/>
      <c r="AA72" s="156"/>
      <c r="AB72" s="255"/>
      <c r="AC72" s="156"/>
      <c r="AD72" s="255"/>
      <c r="AE72" s="255"/>
      <c r="AF72" s="255"/>
      <c r="AG72" s="255"/>
      <c r="AH72" s="300"/>
    </row>
    <row r="73" spans="2:34" ht="133.5" customHeight="1" x14ac:dyDescent="0.25">
      <c r="B73" s="267" t="s">
        <v>337</v>
      </c>
      <c r="C73" s="610" t="s">
        <v>344</v>
      </c>
      <c r="D73" s="186" t="s">
        <v>27</v>
      </c>
      <c r="E73" s="162" t="s">
        <v>972</v>
      </c>
      <c r="F73" s="595" t="s">
        <v>1050</v>
      </c>
      <c r="G73" s="290" t="s">
        <v>55</v>
      </c>
      <c r="H73" s="164" t="s">
        <v>458</v>
      </c>
      <c r="I73" s="164" t="s">
        <v>457</v>
      </c>
      <c r="J73" s="163" t="s">
        <v>666</v>
      </c>
      <c r="K73" s="46">
        <v>1</v>
      </c>
      <c r="L73" s="4"/>
      <c r="M73" s="46">
        <v>0</v>
      </c>
      <c r="N73" s="4"/>
      <c r="O73" s="46">
        <v>0.33</v>
      </c>
      <c r="P73" s="4"/>
      <c r="Q73" s="46">
        <v>0.33</v>
      </c>
      <c r="R73" s="4"/>
      <c r="S73" s="46">
        <v>1</v>
      </c>
      <c r="T73" s="291" t="s">
        <v>303</v>
      </c>
      <c r="U73" s="282" t="s">
        <v>278</v>
      </c>
      <c r="V73" s="255"/>
      <c r="W73" s="255"/>
      <c r="X73" s="255"/>
      <c r="Y73" s="156"/>
      <c r="Z73" s="156"/>
      <c r="AA73" s="156"/>
      <c r="AB73" s="255"/>
      <c r="AC73" s="156"/>
      <c r="AD73" s="255"/>
      <c r="AE73" s="255"/>
      <c r="AF73" s="255"/>
      <c r="AG73" s="255"/>
      <c r="AH73" s="300"/>
    </row>
    <row r="74" spans="2:34" ht="149.25" customHeight="1" x14ac:dyDescent="0.25">
      <c r="B74" s="267" t="s">
        <v>337</v>
      </c>
      <c r="C74" s="610" t="s">
        <v>344</v>
      </c>
      <c r="D74" s="186" t="s">
        <v>27</v>
      </c>
      <c r="E74" s="162" t="s">
        <v>972</v>
      </c>
      <c r="F74" s="595" t="s">
        <v>1050</v>
      </c>
      <c r="G74" s="290" t="s">
        <v>55</v>
      </c>
      <c r="H74" s="164" t="s">
        <v>934</v>
      </c>
      <c r="I74" s="164" t="s">
        <v>467</v>
      </c>
      <c r="J74" s="163" t="s">
        <v>666</v>
      </c>
      <c r="K74" s="46">
        <v>1</v>
      </c>
      <c r="L74" s="4"/>
      <c r="M74" s="46">
        <v>0.25</v>
      </c>
      <c r="N74" s="4"/>
      <c r="O74" s="46">
        <v>0.5</v>
      </c>
      <c r="P74" s="4"/>
      <c r="Q74" s="46">
        <v>0.75</v>
      </c>
      <c r="R74" s="4"/>
      <c r="S74" s="46">
        <v>1</v>
      </c>
      <c r="T74" s="291" t="s">
        <v>459</v>
      </c>
      <c r="U74" s="282" t="s">
        <v>278</v>
      </c>
      <c r="V74" s="255"/>
      <c r="W74" s="255"/>
      <c r="X74" s="255"/>
      <c r="Y74" s="156"/>
      <c r="Z74" s="156"/>
      <c r="AA74" s="156"/>
      <c r="AB74" s="255"/>
      <c r="AC74" s="156"/>
      <c r="AD74" s="255"/>
      <c r="AE74" s="255"/>
      <c r="AF74" s="255"/>
      <c r="AG74" s="255"/>
      <c r="AH74" s="300"/>
    </row>
    <row r="75" spans="2:34" ht="139.5" customHeight="1" x14ac:dyDescent="0.25">
      <c r="B75" s="267" t="s">
        <v>337</v>
      </c>
      <c r="C75" s="610" t="s">
        <v>344</v>
      </c>
      <c r="D75" s="186" t="s">
        <v>27</v>
      </c>
      <c r="E75" s="162" t="s">
        <v>972</v>
      </c>
      <c r="F75" s="595" t="s">
        <v>1050</v>
      </c>
      <c r="G75" s="290" t="s">
        <v>55</v>
      </c>
      <c r="H75" s="164" t="s">
        <v>393</v>
      </c>
      <c r="I75" s="164" t="s">
        <v>394</v>
      </c>
      <c r="J75" s="163" t="s">
        <v>666</v>
      </c>
      <c r="K75" s="46">
        <v>1</v>
      </c>
      <c r="L75" s="4"/>
      <c r="M75" s="46">
        <v>0.25</v>
      </c>
      <c r="N75" s="4"/>
      <c r="O75" s="46">
        <v>0.5</v>
      </c>
      <c r="P75" s="4"/>
      <c r="Q75" s="46">
        <v>0.75</v>
      </c>
      <c r="R75" s="4"/>
      <c r="S75" s="46">
        <v>1</v>
      </c>
      <c r="T75" s="291" t="s">
        <v>304</v>
      </c>
      <c r="U75" s="282" t="s">
        <v>278</v>
      </c>
      <c r="V75" s="255"/>
      <c r="W75" s="255"/>
      <c r="X75" s="255"/>
      <c r="Y75" s="156"/>
      <c r="Z75" s="156"/>
      <c r="AA75" s="156"/>
      <c r="AB75" s="255"/>
      <c r="AC75" s="156"/>
      <c r="AD75" s="255"/>
      <c r="AE75" s="255"/>
      <c r="AF75" s="255"/>
      <c r="AG75" s="255"/>
      <c r="AH75" s="300"/>
    </row>
    <row r="76" spans="2:34" ht="144" customHeight="1" x14ac:dyDescent="0.25">
      <c r="B76" s="267" t="s">
        <v>337</v>
      </c>
      <c r="C76" s="610" t="s">
        <v>344</v>
      </c>
      <c r="D76" s="186" t="s">
        <v>27</v>
      </c>
      <c r="E76" s="162" t="s">
        <v>972</v>
      </c>
      <c r="F76" s="595" t="s">
        <v>1050</v>
      </c>
      <c r="G76" s="290" t="s">
        <v>55</v>
      </c>
      <c r="H76" s="164" t="s">
        <v>711</v>
      </c>
      <c r="I76" s="164" t="s">
        <v>953</v>
      </c>
      <c r="J76" s="163" t="s">
        <v>666</v>
      </c>
      <c r="K76" s="46">
        <v>1</v>
      </c>
      <c r="L76" s="4"/>
      <c r="M76" s="46">
        <v>0.33</v>
      </c>
      <c r="N76" s="4"/>
      <c r="O76" s="46">
        <v>0.66</v>
      </c>
      <c r="P76" s="4"/>
      <c r="Q76" s="46">
        <v>1</v>
      </c>
      <c r="R76" s="4"/>
      <c r="S76" s="46">
        <v>1</v>
      </c>
      <c r="T76" s="291" t="s">
        <v>460</v>
      </c>
      <c r="U76" s="282" t="s">
        <v>278</v>
      </c>
      <c r="V76" s="255"/>
      <c r="W76" s="255"/>
      <c r="X76" s="255"/>
      <c r="Y76" s="156"/>
      <c r="Z76" s="156"/>
      <c r="AA76" s="156"/>
      <c r="AB76" s="255" t="s">
        <v>32</v>
      </c>
      <c r="AC76" s="156"/>
      <c r="AD76" s="255"/>
      <c r="AE76" s="255"/>
      <c r="AF76" s="255"/>
      <c r="AG76" s="255"/>
      <c r="AH76" s="300"/>
    </row>
    <row r="77" spans="2:34" ht="133.5" customHeight="1" x14ac:dyDescent="0.25">
      <c r="B77" s="267" t="s">
        <v>337</v>
      </c>
      <c r="C77" s="610" t="s">
        <v>344</v>
      </c>
      <c r="D77" s="186" t="s">
        <v>27</v>
      </c>
      <c r="E77" s="162" t="s">
        <v>972</v>
      </c>
      <c r="F77" s="595" t="s">
        <v>1050</v>
      </c>
      <c r="G77" s="290" t="s">
        <v>55</v>
      </c>
      <c r="H77" s="164" t="s">
        <v>935</v>
      </c>
      <c r="I77" s="164" t="s">
        <v>308</v>
      </c>
      <c r="J77" s="163" t="s">
        <v>666</v>
      </c>
      <c r="K77" s="46">
        <v>1</v>
      </c>
      <c r="L77" s="4"/>
      <c r="M77" s="46">
        <v>0</v>
      </c>
      <c r="N77" s="4"/>
      <c r="O77" s="46">
        <v>0</v>
      </c>
      <c r="P77" s="4"/>
      <c r="Q77" s="46">
        <v>0.5</v>
      </c>
      <c r="R77" s="4"/>
      <c r="S77" s="46">
        <v>1</v>
      </c>
      <c r="T77" s="291" t="s">
        <v>687</v>
      </c>
      <c r="U77" s="282" t="s">
        <v>278</v>
      </c>
      <c r="V77" s="255"/>
      <c r="W77" s="255"/>
      <c r="X77" s="255"/>
      <c r="Y77" s="156"/>
      <c r="Z77" s="156"/>
      <c r="AA77" s="156"/>
      <c r="AB77" s="255"/>
      <c r="AC77" s="156"/>
      <c r="AD77" s="255"/>
      <c r="AE77" s="255"/>
      <c r="AF77" s="255"/>
      <c r="AG77" s="255"/>
      <c r="AH77" s="300"/>
    </row>
    <row r="78" spans="2:34" ht="141.75" customHeight="1" x14ac:dyDescent="0.25">
      <c r="B78" s="267" t="s">
        <v>337</v>
      </c>
      <c r="C78" s="610" t="s">
        <v>344</v>
      </c>
      <c r="D78" s="186" t="s">
        <v>27</v>
      </c>
      <c r="E78" s="162" t="s">
        <v>972</v>
      </c>
      <c r="F78" s="595" t="s">
        <v>1050</v>
      </c>
      <c r="G78" s="290" t="s">
        <v>55</v>
      </c>
      <c r="H78" s="164" t="s">
        <v>309</v>
      </c>
      <c r="I78" s="164" t="s">
        <v>395</v>
      </c>
      <c r="J78" s="163" t="s">
        <v>669</v>
      </c>
      <c r="K78" s="46">
        <v>1</v>
      </c>
      <c r="L78" s="4"/>
      <c r="M78" s="46">
        <v>0.25</v>
      </c>
      <c r="N78" s="4"/>
      <c r="O78" s="46">
        <v>0.5</v>
      </c>
      <c r="P78" s="4"/>
      <c r="Q78" s="46">
        <v>0.75</v>
      </c>
      <c r="R78" s="4"/>
      <c r="S78" s="46">
        <v>1</v>
      </c>
      <c r="T78" s="291" t="s">
        <v>311</v>
      </c>
      <c r="U78" s="282" t="s">
        <v>278</v>
      </c>
      <c r="V78" s="255"/>
      <c r="W78" s="255"/>
      <c r="X78" s="255"/>
      <c r="Y78" s="156"/>
      <c r="Z78" s="156"/>
      <c r="AA78" s="156"/>
      <c r="AB78" s="255"/>
      <c r="AC78" s="156"/>
      <c r="AD78" s="255"/>
      <c r="AE78" s="255"/>
      <c r="AF78" s="255"/>
      <c r="AG78" s="255"/>
      <c r="AH78" s="300"/>
    </row>
    <row r="79" spans="2:34" ht="149.25" customHeight="1" x14ac:dyDescent="0.25">
      <c r="B79" s="267" t="s">
        <v>337</v>
      </c>
      <c r="C79" s="610" t="s">
        <v>344</v>
      </c>
      <c r="D79" s="186" t="s">
        <v>27</v>
      </c>
      <c r="E79" s="162" t="s">
        <v>972</v>
      </c>
      <c r="F79" s="595" t="s">
        <v>1050</v>
      </c>
      <c r="G79" s="290" t="s">
        <v>55</v>
      </c>
      <c r="H79" s="164" t="s">
        <v>715</v>
      </c>
      <c r="I79" s="164" t="s">
        <v>1042</v>
      </c>
      <c r="J79" s="163" t="s">
        <v>666</v>
      </c>
      <c r="K79" s="46">
        <v>1</v>
      </c>
      <c r="L79" s="4"/>
      <c r="M79" s="46">
        <v>0</v>
      </c>
      <c r="N79" s="4"/>
      <c r="O79" s="46">
        <v>0</v>
      </c>
      <c r="P79" s="4"/>
      <c r="Q79" s="46">
        <v>0</v>
      </c>
      <c r="R79" s="4"/>
      <c r="S79" s="46">
        <v>1</v>
      </c>
      <c r="T79" s="291" t="s">
        <v>396</v>
      </c>
      <c r="U79" s="282" t="s">
        <v>278</v>
      </c>
      <c r="V79" s="255"/>
      <c r="W79" s="255"/>
      <c r="X79" s="255"/>
      <c r="Y79" s="156"/>
      <c r="Z79" s="156"/>
      <c r="AA79" s="156"/>
      <c r="AB79" s="255"/>
      <c r="AC79" s="156"/>
      <c r="AD79" s="255"/>
      <c r="AE79" s="255" t="s">
        <v>32</v>
      </c>
      <c r="AF79" s="255"/>
      <c r="AG79" s="255" t="s">
        <v>32</v>
      </c>
      <c r="AH79" s="300"/>
    </row>
    <row r="80" spans="2:34" ht="141.75" customHeight="1" x14ac:dyDescent="0.25">
      <c r="B80" s="267" t="s">
        <v>337</v>
      </c>
      <c r="C80" s="610" t="s">
        <v>344</v>
      </c>
      <c r="D80" s="186" t="s">
        <v>27</v>
      </c>
      <c r="E80" s="162" t="s">
        <v>972</v>
      </c>
      <c r="F80" s="595" t="s">
        <v>1050</v>
      </c>
      <c r="G80" s="290" t="s">
        <v>55</v>
      </c>
      <c r="H80" s="164" t="s">
        <v>310</v>
      </c>
      <c r="I80" s="164" t="s">
        <v>461</v>
      </c>
      <c r="J80" s="163" t="s">
        <v>666</v>
      </c>
      <c r="K80" s="46">
        <v>1</v>
      </c>
      <c r="L80" s="4"/>
      <c r="M80" s="46">
        <v>0</v>
      </c>
      <c r="N80" s="4"/>
      <c r="O80" s="46">
        <v>0</v>
      </c>
      <c r="P80" s="4"/>
      <c r="Q80" s="46">
        <v>0</v>
      </c>
      <c r="R80" s="4"/>
      <c r="S80" s="46">
        <v>1</v>
      </c>
      <c r="T80" s="291" t="s">
        <v>397</v>
      </c>
      <c r="U80" s="282" t="s">
        <v>278</v>
      </c>
      <c r="V80" s="255"/>
      <c r="W80" s="255"/>
      <c r="X80" s="255"/>
      <c r="Y80" s="156"/>
      <c r="Z80" s="156"/>
      <c r="AA80" s="156"/>
      <c r="AB80" s="255"/>
      <c r="AC80" s="156"/>
      <c r="AD80" s="255"/>
      <c r="AE80" s="255" t="s">
        <v>32</v>
      </c>
      <c r="AF80" s="255"/>
      <c r="AG80" s="255" t="s">
        <v>32</v>
      </c>
      <c r="AH80" s="300"/>
    </row>
    <row r="81" spans="2:34" ht="141.75" customHeight="1" x14ac:dyDescent="0.25">
      <c r="B81" s="267" t="s">
        <v>337</v>
      </c>
      <c r="C81" s="610" t="s">
        <v>344</v>
      </c>
      <c r="D81" s="186" t="s">
        <v>27</v>
      </c>
      <c r="E81" s="162" t="s">
        <v>972</v>
      </c>
      <c r="F81" s="595" t="s">
        <v>1050</v>
      </c>
      <c r="G81" s="290" t="s">
        <v>55</v>
      </c>
      <c r="H81" s="164" t="s">
        <v>876</v>
      </c>
      <c r="I81" s="164" t="s">
        <v>877</v>
      </c>
      <c r="J81" s="163" t="s">
        <v>666</v>
      </c>
      <c r="K81" s="46">
        <v>1</v>
      </c>
      <c r="L81" s="4"/>
      <c r="M81" s="46">
        <v>0</v>
      </c>
      <c r="N81" s="4"/>
      <c r="O81" s="46">
        <v>1</v>
      </c>
      <c r="P81" s="4"/>
      <c r="Q81" s="46">
        <v>1</v>
      </c>
      <c r="R81" s="4"/>
      <c r="S81" s="46">
        <v>1</v>
      </c>
      <c r="T81" s="291" t="s">
        <v>707</v>
      </c>
      <c r="U81" s="282" t="s">
        <v>278</v>
      </c>
      <c r="V81" s="255"/>
      <c r="W81" s="255"/>
      <c r="X81" s="255"/>
      <c r="Y81" s="156"/>
      <c r="Z81" s="156"/>
      <c r="AA81" s="156"/>
      <c r="AB81" s="255"/>
      <c r="AC81" s="156"/>
      <c r="AD81" s="255"/>
      <c r="AE81" s="255"/>
      <c r="AF81" s="255"/>
      <c r="AG81" s="255"/>
      <c r="AH81" s="300"/>
    </row>
    <row r="82" spans="2:34" ht="134.25" customHeight="1" x14ac:dyDescent="0.25">
      <c r="B82" s="267" t="s">
        <v>337</v>
      </c>
      <c r="C82" s="610" t="s">
        <v>344</v>
      </c>
      <c r="D82" s="186" t="s">
        <v>27</v>
      </c>
      <c r="E82" s="162" t="s">
        <v>972</v>
      </c>
      <c r="F82" s="595" t="s">
        <v>1050</v>
      </c>
      <c r="G82" s="290" t="s">
        <v>55</v>
      </c>
      <c r="H82" s="164" t="s">
        <v>314</v>
      </c>
      <c r="I82" s="164" t="s">
        <v>315</v>
      </c>
      <c r="J82" s="163" t="s">
        <v>666</v>
      </c>
      <c r="K82" s="46">
        <v>1</v>
      </c>
      <c r="L82" s="4"/>
      <c r="M82" s="46">
        <v>0.25</v>
      </c>
      <c r="N82" s="4"/>
      <c r="O82" s="46">
        <v>0.5</v>
      </c>
      <c r="P82" s="4"/>
      <c r="Q82" s="46">
        <v>0.75</v>
      </c>
      <c r="R82" s="4"/>
      <c r="S82" s="46">
        <v>1</v>
      </c>
      <c r="T82" s="291" t="s">
        <v>270</v>
      </c>
      <c r="U82" s="282" t="s">
        <v>278</v>
      </c>
      <c r="V82" s="255"/>
      <c r="W82" s="255"/>
      <c r="X82" s="255"/>
      <c r="Y82" s="156"/>
      <c r="Z82" s="156"/>
      <c r="AA82" s="156"/>
      <c r="AB82" s="255"/>
      <c r="AC82" s="156"/>
      <c r="AD82" s="255"/>
      <c r="AE82" s="255"/>
      <c r="AF82" s="255"/>
      <c r="AG82" s="255"/>
      <c r="AH82" s="300"/>
    </row>
    <row r="83" spans="2:34" ht="126.75" customHeight="1" x14ac:dyDescent="0.25">
      <c r="B83" s="267" t="s">
        <v>337</v>
      </c>
      <c r="C83" s="610" t="s">
        <v>344</v>
      </c>
      <c r="D83" s="186" t="s">
        <v>27</v>
      </c>
      <c r="E83" s="162" t="s">
        <v>972</v>
      </c>
      <c r="F83" s="595" t="s">
        <v>1050</v>
      </c>
      <c r="G83" s="290" t="s">
        <v>55</v>
      </c>
      <c r="H83" s="164" t="s">
        <v>878</v>
      </c>
      <c r="I83" s="164" t="s">
        <v>879</v>
      </c>
      <c r="J83" s="163" t="s">
        <v>666</v>
      </c>
      <c r="K83" s="46">
        <v>1</v>
      </c>
      <c r="L83" s="4"/>
      <c r="M83" s="46">
        <v>0</v>
      </c>
      <c r="N83" s="4"/>
      <c r="O83" s="46">
        <v>0.33</v>
      </c>
      <c r="P83" s="4"/>
      <c r="Q83" s="46">
        <v>0.66</v>
      </c>
      <c r="R83" s="4"/>
      <c r="S83" s="46">
        <v>1</v>
      </c>
      <c r="T83" s="291" t="s">
        <v>747</v>
      </c>
      <c r="U83" s="282" t="s">
        <v>234</v>
      </c>
      <c r="V83" s="255"/>
      <c r="W83" s="255"/>
      <c r="X83" s="255"/>
      <c r="Y83" s="156"/>
      <c r="Z83" s="156"/>
      <c r="AA83" s="156"/>
      <c r="AB83" s="255"/>
      <c r="AC83" s="156"/>
      <c r="AD83" s="255"/>
      <c r="AE83" s="255"/>
      <c r="AF83" s="255"/>
      <c r="AG83" s="255"/>
      <c r="AH83" s="300"/>
    </row>
    <row r="84" spans="2:34" ht="138" customHeight="1" x14ac:dyDescent="0.25">
      <c r="B84" s="267" t="s">
        <v>337</v>
      </c>
      <c r="C84" s="610" t="s">
        <v>344</v>
      </c>
      <c r="D84" s="186" t="s">
        <v>27</v>
      </c>
      <c r="E84" s="162" t="s">
        <v>972</v>
      </c>
      <c r="F84" s="595" t="s">
        <v>1050</v>
      </c>
      <c r="G84" s="290" t="s">
        <v>55</v>
      </c>
      <c r="H84" s="164" t="s">
        <v>162</v>
      </c>
      <c r="I84" s="164" t="s">
        <v>163</v>
      </c>
      <c r="J84" s="163" t="s">
        <v>669</v>
      </c>
      <c r="K84" s="46">
        <v>1</v>
      </c>
      <c r="L84" s="51"/>
      <c r="M84" s="46">
        <v>0.25</v>
      </c>
      <c r="N84" s="51"/>
      <c r="O84" s="46">
        <v>0.5</v>
      </c>
      <c r="P84" s="51"/>
      <c r="Q84" s="46">
        <v>0.75</v>
      </c>
      <c r="R84" s="56"/>
      <c r="S84" s="46">
        <v>1</v>
      </c>
      <c r="T84" s="291" t="s">
        <v>120</v>
      </c>
      <c r="U84" s="282"/>
      <c r="V84" s="255"/>
      <c r="W84" s="255"/>
      <c r="X84" s="255"/>
      <c r="Y84" s="156"/>
      <c r="Z84" s="156"/>
      <c r="AA84" s="255" t="s">
        <v>32</v>
      </c>
      <c r="AB84" s="255"/>
      <c r="AC84" s="156"/>
      <c r="AD84" s="255"/>
      <c r="AE84" s="255"/>
      <c r="AF84" s="255"/>
      <c r="AG84" s="255"/>
      <c r="AH84" s="300"/>
    </row>
    <row r="85" spans="2:34" ht="137.25" customHeight="1" x14ac:dyDescent="0.25">
      <c r="B85" s="267" t="s">
        <v>337</v>
      </c>
      <c r="C85" s="610" t="s">
        <v>344</v>
      </c>
      <c r="D85" s="186" t="s">
        <v>27</v>
      </c>
      <c r="E85" s="162" t="s">
        <v>972</v>
      </c>
      <c r="F85" s="595" t="s">
        <v>1050</v>
      </c>
      <c r="G85" s="290" t="s">
        <v>55</v>
      </c>
      <c r="H85" s="164" t="s">
        <v>172</v>
      </c>
      <c r="I85" s="164" t="s">
        <v>164</v>
      </c>
      <c r="J85" s="163" t="s">
        <v>669</v>
      </c>
      <c r="K85" s="46">
        <v>1</v>
      </c>
      <c r="L85" s="51"/>
      <c r="M85" s="46">
        <v>0.25</v>
      </c>
      <c r="N85" s="51"/>
      <c r="O85" s="46">
        <v>0.5</v>
      </c>
      <c r="P85" s="51"/>
      <c r="Q85" s="46">
        <v>0.75</v>
      </c>
      <c r="R85" s="56"/>
      <c r="S85" s="46">
        <v>1</v>
      </c>
      <c r="T85" s="291" t="s">
        <v>120</v>
      </c>
      <c r="U85" s="282"/>
      <c r="V85" s="255"/>
      <c r="W85" s="255"/>
      <c r="X85" s="255"/>
      <c r="Y85" s="156"/>
      <c r="Z85" s="156"/>
      <c r="AA85" s="156"/>
      <c r="AB85" s="255"/>
      <c r="AC85" s="156"/>
      <c r="AD85" s="255"/>
      <c r="AE85" s="255"/>
      <c r="AF85" s="255"/>
      <c r="AG85" s="255"/>
      <c r="AH85" s="300"/>
    </row>
    <row r="86" spans="2:34" ht="132" x14ac:dyDescent="0.25">
      <c r="B86" s="266" t="s">
        <v>337</v>
      </c>
      <c r="C86" s="610" t="s">
        <v>344</v>
      </c>
      <c r="D86" s="186" t="s">
        <v>27</v>
      </c>
      <c r="E86" s="162" t="s">
        <v>972</v>
      </c>
      <c r="F86" s="595" t="s">
        <v>1050</v>
      </c>
      <c r="G86" s="380" t="s">
        <v>58</v>
      </c>
      <c r="H86" s="131" t="s">
        <v>936</v>
      </c>
      <c r="I86" s="131" t="s">
        <v>952</v>
      </c>
      <c r="J86" s="171" t="s">
        <v>666</v>
      </c>
      <c r="K86" s="44">
        <v>2</v>
      </c>
      <c r="L86" s="174"/>
      <c r="M86" s="168">
        <v>0</v>
      </c>
      <c r="N86" s="177">
        <v>1</v>
      </c>
      <c r="O86" s="333">
        <v>0.5</v>
      </c>
      <c r="P86" s="177">
        <v>1</v>
      </c>
      <c r="Q86" s="168">
        <v>0.5</v>
      </c>
      <c r="R86" s="176">
        <v>2</v>
      </c>
      <c r="S86" s="168">
        <v>1</v>
      </c>
      <c r="T86" s="284" t="s">
        <v>462</v>
      </c>
      <c r="U86" s="281" t="s">
        <v>276</v>
      </c>
      <c r="V86" s="63"/>
      <c r="W86" s="63"/>
      <c r="X86" s="63"/>
      <c r="Y86" s="161"/>
      <c r="Z86" s="161"/>
      <c r="AA86" s="161"/>
      <c r="AB86" s="63"/>
      <c r="AC86" s="161"/>
      <c r="AD86" s="63"/>
      <c r="AE86" s="63"/>
      <c r="AF86" s="63"/>
      <c r="AG86" s="63"/>
      <c r="AH86" s="301"/>
    </row>
    <row r="87" spans="2:34" ht="135" customHeight="1" x14ac:dyDescent="0.25">
      <c r="B87" s="266" t="s">
        <v>337</v>
      </c>
      <c r="C87" s="610" t="s">
        <v>344</v>
      </c>
      <c r="D87" s="186" t="s">
        <v>27</v>
      </c>
      <c r="E87" s="162" t="s">
        <v>972</v>
      </c>
      <c r="F87" s="595" t="s">
        <v>1050</v>
      </c>
      <c r="G87" s="380" t="s">
        <v>58</v>
      </c>
      <c r="H87" s="131" t="s">
        <v>282</v>
      </c>
      <c r="I87" s="131" t="s">
        <v>283</v>
      </c>
      <c r="J87" s="171" t="s">
        <v>666</v>
      </c>
      <c r="K87" s="44">
        <v>4</v>
      </c>
      <c r="L87" s="44">
        <v>1</v>
      </c>
      <c r="M87" s="168">
        <f>+L87/K87</f>
        <v>0.25</v>
      </c>
      <c r="N87" s="331">
        <v>2</v>
      </c>
      <c r="O87" s="168">
        <f>+N87/K87</f>
        <v>0.5</v>
      </c>
      <c r="P87" s="332">
        <v>3</v>
      </c>
      <c r="Q87" s="168">
        <f>+P87/K87</f>
        <v>0.75</v>
      </c>
      <c r="R87" s="176">
        <v>4</v>
      </c>
      <c r="S87" s="168">
        <f>+R87/K87</f>
        <v>1</v>
      </c>
      <c r="T87" s="284" t="s">
        <v>284</v>
      </c>
      <c r="U87" s="281" t="s">
        <v>276</v>
      </c>
      <c r="V87" s="63"/>
      <c r="W87" s="63"/>
      <c r="X87" s="63"/>
      <c r="Y87" s="161"/>
      <c r="Z87" s="161"/>
      <c r="AA87" s="161"/>
      <c r="AB87" s="63"/>
      <c r="AC87" s="161"/>
      <c r="AD87" s="63"/>
      <c r="AE87" s="63"/>
      <c r="AF87" s="63"/>
      <c r="AG87" s="63"/>
      <c r="AH87" s="301"/>
    </row>
    <row r="88" spans="2:34" ht="88.5" customHeight="1" x14ac:dyDescent="0.25">
      <c r="B88" s="267" t="s">
        <v>337</v>
      </c>
      <c r="C88" s="611" t="s">
        <v>344</v>
      </c>
      <c r="D88" s="253" t="s">
        <v>27</v>
      </c>
      <c r="E88" s="155" t="s">
        <v>899</v>
      </c>
      <c r="F88" s="596" t="s">
        <v>900</v>
      </c>
      <c r="G88" s="290" t="s">
        <v>55</v>
      </c>
      <c r="H88" s="164" t="s">
        <v>371</v>
      </c>
      <c r="I88" s="164" t="s">
        <v>342</v>
      </c>
      <c r="J88" s="4" t="s">
        <v>666</v>
      </c>
      <c r="K88" s="46">
        <v>1</v>
      </c>
      <c r="L88" s="53"/>
      <c r="M88" s="46">
        <v>0.25</v>
      </c>
      <c r="N88" s="53"/>
      <c r="O88" s="283">
        <v>0.5</v>
      </c>
      <c r="P88" s="53"/>
      <c r="Q88" s="46">
        <v>0.75</v>
      </c>
      <c r="R88" s="53"/>
      <c r="S88" s="46">
        <v>1</v>
      </c>
      <c r="T88" s="316" t="s">
        <v>102</v>
      </c>
      <c r="U88" s="267"/>
      <c r="V88" s="255"/>
      <c r="W88" s="255"/>
      <c r="X88" s="255"/>
      <c r="Y88" s="156"/>
      <c r="Z88" s="156"/>
      <c r="AA88" s="156"/>
      <c r="AB88" s="255"/>
      <c r="AC88" s="156"/>
      <c r="AD88" s="255"/>
      <c r="AE88" s="255"/>
      <c r="AF88" s="255"/>
      <c r="AG88" s="255"/>
      <c r="AH88" s="300"/>
    </row>
    <row r="89" spans="2:34" ht="88.5" customHeight="1" x14ac:dyDescent="0.25">
      <c r="B89" s="266" t="s">
        <v>337</v>
      </c>
      <c r="C89" s="610" t="s">
        <v>344</v>
      </c>
      <c r="D89" s="186" t="s">
        <v>27</v>
      </c>
      <c r="E89" s="162" t="s">
        <v>899</v>
      </c>
      <c r="F89" s="595" t="s">
        <v>900</v>
      </c>
      <c r="G89" s="315" t="s">
        <v>60</v>
      </c>
      <c r="H89" s="292" t="s">
        <v>124</v>
      </c>
      <c r="I89" s="292" t="s">
        <v>398</v>
      </c>
      <c r="J89" s="293" t="s">
        <v>666</v>
      </c>
      <c r="K89" s="294">
        <v>1</v>
      </c>
      <c r="L89" s="295"/>
      <c r="M89" s="294">
        <v>0</v>
      </c>
      <c r="N89" s="296"/>
      <c r="O89" s="294">
        <v>0.33</v>
      </c>
      <c r="P89" s="296"/>
      <c r="Q89" s="294">
        <v>0.66</v>
      </c>
      <c r="R89" s="297"/>
      <c r="S89" s="294">
        <v>1</v>
      </c>
      <c r="T89" s="284" t="s">
        <v>632</v>
      </c>
      <c r="U89" s="281"/>
      <c r="V89" s="277"/>
      <c r="W89" s="63" t="s">
        <v>32</v>
      </c>
      <c r="X89" s="63"/>
      <c r="Y89" s="161"/>
      <c r="Z89" s="161"/>
      <c r="AA89" s="161"/>
      <c r="AB89" s="63"/>
      <c r="AC89" s="161"/>
      <c r="AD89" s="63"/>
      <c r="AE89" s="63" t="s">
        <v>32</v>
      </c>
      <c r="AF89" s="63"/>
      <c r="AG89" s="63"/>
      <c r="AH89" s="301"/>
    </row>
    <row r="90" spans="2:34" ht="82.5" x14ac:dyDescent="0.25">
      <c r="B90" s="267" t="s">
        <v>337</v>
      </c>
      <c r="C90" s="611" t="s">
        <v>347</v>
      </c>
      <c r="D90" s="253" t="s">
        <v>27</v>
      </c>
      <c r="E90" s="155" t="s">
        <v>901</v>
      </c>
      <c r="F90" s="596" t="s">
        <v>902</v>
      </c>
      <c r="G90" s="314" t="s">
        <v>55</v>
      </c>
      <c r="H90" s="164" t="s">
        <v>399</v>
      </c>
      <c r="I90" s="164" t="s">
        <v>125</v>
      </c>
      <c r="J90" s="65" t="s">
        <v>666</v>
      </c>
      <c r="K90" s="57">
        <v>1</v>
      </c>
      <c r="L90" s="57"/>
      <c r="M90" s="46">
        <v>0.25</v>
      </c>
      <c r="N90" s="57"/>
      <c r="O90" s="46">
        <v>0.5</v>
      </c>
      <c r="P90" s="57"/>
      <c r="Q90" s="46">
        <v>0.75</v>
      </c>
      <c r="R90" s="57"/>
      <c r="S90" s="46">
        <v>1</v>
      </c>
      <c r="T90" s="291" t="s">
        <v>122</v>
      </c>
      <c r="U90" s="282"/>
      <c r="V90" s="298"/>
      <c r="W90" s="255"/>
      <c r="X90" s="255"/>
      <c r="Y90" s="156"/>
      <c r="Z90" s="156"/>
      <c r="AA90" s="156"/>
      <c r="AB90" s="255"/>
      <c r="AC90" s="156"/>
      <c r="AD90" s="255"/>
      <c r="AE90" s="255"/>
      <c r="AF90" s="255"/>
      <c r="AG90" s="255"/>
      <c r="AH90" s="316" t="s">
        <v>211</v>
      </c>
    </row>
    <row r="91" spans="2:34" ht="66" x14ac:dyDescent="0.25">
      <c r="B91" s="267" t="s">
        <v>337</v>
      </c>
      <c r="C91" s="611" t="s">
        <v>347</v>
      </c>
      <c r="D91" s="253" t="s">
        <v>27</v>
      </c>
      <c r="E91" s="155" t="s">
        <v>901</v>
      </c>
      <c r="F91" s="596" t="s">
        <v>902</v>
      </c>
      <c r="G91" s="290" t="s">
        <v>55</v>
      </c>
      <c r="H91" s="164" t="s">
        <v>212</v>
      </c>
      <c r="I91" s="164" t="s">
        <v>126</v>
      </c>
      <c r="J91" s="57" t="s">
        <v>666</v>
      </c>
      <c r="K91" s="65">
        <v>12</v>
      </c>
      <c r="L91" s="65">
        <v>3</v>
      </c>
      <c r="M91" s="46">
        <f>+L91/K91</f>
        <v>0.25</v>
      </c>
      <c r="N91" s="65">
        <v>6</v>
      </c>
      <c r="O91" s="46">
        <f>+N91/K91</f>
        <v>0.5</v>
      </c>
      <c r="P91" s="65">
        <v>9</v>
      </c>
      <c r="Q91" s="46">
        <f>+P91/K91</f>
        <v>0.75</v>
      </c>
      <c r="R91" s="65">
        <v>12</v>
      </c>
      <c r="S91" s="46">
        <v>1</v>
      </c>
      <c r="T91" s="291" t="s">
        <v>122</v>
      </c>
      <c r="U91" s="282"/>
      <c r="V91" s="298"/>
      <c r="W91" s="255"/>
      <c r="X91" s="255"/>
      <c r="Y91" s="156"/>
      <c r="Z91" s="156"/>
      <c r="AA91" s="156"/>
      <c r="AB91" s="255"/>
      <c r="AC91" s="156"/>
      <c r="AD91" s="255"/>
      <c r="AE91" s="255"/>
      <c r="AF91" s="255"/>
      <c r="AG91" s="255"/>
      <c r="AH91" s="316" t="s">
        <v>187</v>
      </c>
    </row>
    <row r="92" spans="2:34" ht="117" customHeight="1" x14ac:dyDescent="0.25">
      <c r="B92" s="267" t="s">
        <v>337</v>
      </c>
      <c r="C92" s="611" t="s">
        <v>347</v>
      </c>
      <c r="D92" s="253" t="s">
        <v>27</v>
      </c>
      <c r="E92" s="155" t="s">
        <v>901</v>
      </c>
      <c r="F92" s="596" t="s">
        <v>902</v>
      </c>
      <c r="G92" s="290" t="s">
        <v>55</v>
      </c>
      <c r="H92" s="164" t="s">
        <v>937</v>
      </c>
      <c r="I92" s="164" t="s">
        <v>127</v>
      </c>
      <c r="J92" s="163" t="s">
        <v>666</v>
      </c>
      <c r="K92" s="134">
        <v>2</v>
      </c>
      <c r="L92" s="127"/>
      <c r="M92" s="46">
        <v>0</v>
      </c>
      <c r="N92" s="127">
        <v>1</v>
      </c>
      <c r="O92" s="46">
        <v>0.5</v>
      </c>
      <c r="P92" s="127">
        <v>2</v>
      </c>
      <c r="Q92" s="46">
        <v>1</v>
      </c>
      <c r="R92" s="127">
        <v>2</v>
      </c>
      <c r="S92" s="46">
        <v>1</v>
      </c>
      <c r="T92" s="291" t="s">
        <v>454</v>
      </c>
      <c r="U92" s="282"/>
      <c r="V92" s="298"/>
      <c r="W92" s="255"/>
      <c r="X92" s="255"/>
      <c r="Y92" s="156"/>
      <c r="Z92" s="156"/>
      <c r="AA92" s="156"/>
      <c r="AB92" s="255"/>
      <c r="AC92" s="156"/>
      <c r="AD92" s="255"/>
      <c r="AE92" s="255"/>
      <c r="AF92" s="255"/>
      <c r="AG92" s="255"/>
      <c r="AH92" s="300"/>
    </row>
    <row r="93" spans="2:34" ht="66" x14ac:dyDescent="0.25">
      <c r="B93" s="266" t="s">
        <v>337</v>
      </c>
      <c r="C93" s="610" t="s">
        <v>347</v>
      </c>
      <c r="D93" s="186" t="s">
        <v>27</v>
      </c>
      <c r="E93" s="162" t="s">
        <v>901</v>
      </c>
      <c r="F93" s="595" t="s">
        <v>902</v>
      </c>
      <c r="G93" s="380" t="s">
        <v>51</v>
      </c>
      <c r="H93" s="131" t="s">
        <v>400</v>
      </c>
      <c r="I93" s="131" t="s">
        <v>401</v>
      </c>
      <c r="J93" s="171" t="s">
        <v>666</v>
      </c>
      <c r="K93" s="168">
        <v>1</v>
      </c>
      <c r="L93" s="44"/>
      <c r="M93" s="168">
        <v>0.25</v>
      </c>
      <c r="N93" s="44"/>
      <c r="O93" s="168">
        <v>0.5</v>
      </c>
      <c r="P93" s="44"/>
      <c r="Q93" s="168">
        <v>0.75</v>
      </c>
      <c r="R93" s="44"/>
      <c r="S93" s="168">
        <v>1</v>
      </c>
      <c r="T93" s="284" t="s">
        <v>608</v>
      </c>
      <c r="U93" s="281" t="s">
        <v>279</v>
      </c>
      <c r="V93" s="277"/>
      <c r="W93" s="63"/>
      <c r="X93" s="63" t="s">
        <v>32</v>
      </c>
      <c r="Y93" s="161"/>
      <c r="Z93" s="161"/>
      <c r="AA93" s="161"/>
      <c r="AB93" s="63"/>
      <c r="AC93" s="161"/>
      <c r="AD93" s="63"/>
      <c r="AE93" s="63"/>
      <c r="AF93" s="63"/>
      <c r="AG93" s="63"/>
      <c r="AH93" s="301"/>
    </row>
    <row r="94" spans="2:34" ht="99" x14ac:dyDescent="0.25">
      <c r="B94" s="267" t="s">
        <v>337</v>
      </c>
      <c r="C94" s="611" t="s">
        <v>344</v>
      </c>
      <c r="D94" s="253" t="s">
        <v>27</v>
      </c>
      <c r="E94" s="155" t="s">
        <v>903</v>
      </c>
      <c r="F94" s="596" t="s">
        <v>904</v>
      </c>
      <c r="G94" s="290" t="s">
        <v>55</v>
      </c>
      <c r="H94" s="128" t="s">
        <v>938</v>
      </c>
      <c r="I94" s="128" t="s">
        <v>233</v>
      </c>
      <c r="J94" s="169" t="s">
        <v>666</v>
      </c>
      <c r="K94" s="129">
        <v>1</v>
      </c>
      <c r="L94" s="129"/>
      <c r="M94" s="46">
        <v>0.25</v>
      </c>
      <c r="N94" s="4"/>
      <c r="O94" s="46">
        <v>0.5</v>
      </c>
      <c r="P94" s="4"/>
      <c r="Q94" s="46">
        <v>0.75</v>
      </c>
      <c r="R94" s="4"/>
      <c r="S94" s="46">
        <v>1</v>
      </c>
      <c r="T94" s="291" t="s">
        <v>123</v>
      </c>
      <c r="U94" s="282"/>
      <c r="V94" s="298"/>
      <c r="W94" s="255"/>
      <c r="X94" s="255"/>
      <c r="Y94" s="156"/>
      <c r="Z94" s="156"/>
      <c r="AA94" s="156"/>
      <c r="AB94" s="255"/>
      <c r="AC94" s="156"/>
      <c r="AD94" s="255"/>
      <c r="AE94" s="255"/>
      <c r="AF94" s="255"/>
      <c r="AG94" s="255"/>
      <c r="AH94" s="300"/>
    </row>
    <row r="95" spans="2:34" ht="99" x14ac:dyDescent="0.25">
      <c r="B95" s="267" t="s">
        <v>337</v>
      </c>
      <c r="C95" s="611" t="s">
        <v>344</v>
      </c>
      <c r="D95" s="253" t="s">
        <v>27</v>
      </c>
      <c r="E95" s="155" t="s">
        <v>903</v>
      </c>
      <c r="F95" s="596" t="s">
        <v>904</v>
      </c>
      <c r="G95" s="290" t="s">
        <v>55</v>
      </c>
      <c r="H95" s="164" t="s">
        <v>363</v>
      </c>
      <c r="I95" s="164" t="s">
        <v>232</v>
      </c>
      <c r="J95" s="163" t="s">
        <v>666</v>
      </c>
      <c r="K95" s="46">
        <v>1</v>
      </c>
      <c r="L95" s="4"/>
      <c r="M95" s="46">
        <v>0.25</v>
      </c>
      <c r="N95" s="4"/>
      <c r="O95" s="46">
        <v>0.5</v>
      </c>
      <c r="P95" s="4"/>
      <c r="Q95" s="46">
        <v>0.75</v>
      </c>
      <c r="R95" s="4"/>
      <c r="S95" s="46">
        <v>1</v>
      </c>
      <c r="T95" s="291" t="s">
        <v>123</v>
      </c>
      <c r="U95" s="282"/>
      <c r="V95" s="298"/>
      <c r="W95" s="255"/>
      <c r="X95" s="255"/>
      <c r="Y95" s="156"/>
      <c r="Z95" s="156"/>
      <c r="AA95" s="156"/>
      <c r="AB95" s="255"/>
      <c r="AC95" s="156"/>
      <c r="AD95" s="255"/>
      <c r="AE95" s="255"/>
      <c r="AF95" s="255"/>
      <c r="AG95" s="255"/>
      <c r="AH95" s="300"/>
    </row>
    <row r="96" spans="2:34" ht="247.5" x14ac:dyDescent="0.25">
      <c r="B96" s="266" t="s">
        <v>337</v>
      </c>
      <c r="C96" s="610" t="s">
        <v>344</v>
      </c>
      <c r="D96" s="186" t="s">
        <v>27</v>
      </c>
      <c r="E96" s="162" t="s">
        <v>903</v>
      </c>
      <c r="F96" s="595" t="s">
        <v>904</v>
      </c>
      <c r="G96" s="380" t="s">
        <v>51</v>
      </c>
      <c r="H96" s="131" t="s">
        <v>689</v>
      </c>
      <c r="I96" s="131" t="s">
        <v>116</v>
      </c>
      <c r="J96" s="171" t="s">
        <v>666</v>
      </c>
      <c r="K96" s="178">
        <v>2043900.5822337354</v>
      </c>
      <c r="L96" s="178">
        <v>1695906.6785498848</v>
      </c>
      <c r="M96" s="168">
        <f>+L96/K96</f>
        <v>0.82974029817852712</v>
      </c>
      <c r="N96" s="178">
        <v>1754681.6490644943</v>
      </c>
      <c r="O96" s="168">
        <f>+N96/K96</f>
        <v>0.85849657479271335</v>
      </c>
      <c r="P96" s="178">
        <v>1913741.2826850684</v>
      </c>
      <c r="Q96" s="168">
        <f>+P96/K96</f>
        <v>0.93631818461227767</v>
      </c>
      <c r="R96" s="178">
        <v>2043900.5822337354</v>
      </c>
      <c r="S96" s="168">
        <v>0.99819999999999998</v>
      </c>
      <c r="T96" s="322" t="s">
        <v>861</v>
      </c>
      <c r="U96" s="281"/>
      <c r="V96" s="277"/>
      <c r="W96" s="63"/>
      <c r="X96" s="63"/>
      <c r="Y96" s="161"/>
      <c r="Z96" s="161"/>
      <c r="AA96" s="161"/>
      <c r="AB96" s="63"/>
      <c r="AC96" s="161"/>
      <c r="AD96" s="63"/>
      <c r="AE96" s="63"/>
      <c r="AF96" s="63"/>
      <c r="AG96" s="63"/>
      <c r="AH96" s="301"/>
    </row>
    <row r="97" spans="2:34" ht="247.5" x14ac:dyDescent="0.25">
      <c r="B97" s="266" t="s">
        <v>337</v>
      </c>
      <c r="C97" s="610" t="s">
        <v>344</v>
      </c>
      <c r="D97" s="186" t="s">
        <v>27</v>
      </c>
      <c r="E97" s="162" t="s">
        <v>903</v>
      </c>
      <c r="F97" s="595" t="s">
        <v>904</v>
      </c>
      <c r="G97" s="380" t="s">
        <v>51</v>
      </c>
      <c r="H97" s="131" t="s">
        <v>690</v>
      </c>
      <c r="I97" s="131" t="s">
        <v>117</v>
      </c>
      <c r="J97" s="171" t="s">
        <v>666</v>
      </c>
      <c r="K97" s="178">
        <v>1639024.8528586631</v>
      </c>
      <c r="L97" s="178">
        <v>156562.9981442641</v>
      </c>
      <c r="M97" s="168">
        <f>+L97/K97</f>
        <v>9.5522040359057869E-2</v>
      </c>
      <c r="N97" s="178">
        <v>504062.29169277684</v>
      </c>
      <c r="O97" s="168">
        <f>+N97/K97</f>
        <v>0.30753791854567036</v>
      </c>
      <c r="P97" s="178">
        <v>829661.8361213801</v>
      </c>
      <c r="Q97" s="168">
        <f>+P97/K97</f>
        <v>0.50619234642741795</v>
      </c>
      <c r="R97" s="178">
        <v>1639024.8528586631</v>
      </c>
      <c r="S97" s="168">
        <f>+R97/K97</f>
        <v>1</v>
      </c>
      <c r="T97" s="284" t="s">
        <v>861</v>
      </c>
      <c r="U97" s="281"/>
      <c r="V97" s="277"/>
      <c r="W97" s="63"/>
      <c r="X97" s="63"/>
      <c r="Y97" s="161"/>
      <c r="Z97" s="161"/>
      <c r="AA97" s="161"/>
      <c r="AB97" s="63"/>
      <c r="AC97" s="161"/>
      <c r="AD97" s="63"/>
      <c r="AE97" s="63"/>
      <c r="AF97" s="63"/>
      <c r="AG97" s="63"/>
      <c r="AH97" s="301"/>
    </row>
    <row r="98" spans="2:34" ht="99" x14ac:dyDescent="0.25">
      <c r="B98" s="266" t="s">
        <v>337</v>
      </c>
      <c r="C98" s="610" t="s">
        <v>344</v>
      </c>
      <c r="D98" s="186" t="s">
        <v>27</v>
      </c>
      <c r="E98" s="162" t="s">
        <v>903</v>
      </c>
      <c r="F98" s="595" t="s">
        <v>904</v>
      </c>
      <c r="G98" s="380" t="s">
        <v>51</v>
      </c>
      <c r="H98" s="131" t="s">
        <v>871</v>
      </c>
      <c r="I98" s="131" t="s">
        <v>868</v>
      </c>
      <c r="J98" s="171" t="s">
        <v>666</v>
      </c>
      <c r="K98" s="178">
        <v>180754</v>
      </c>
      <c r="L98" s="178">
        <v>43828</v>
      </c>
      <c r="M98" s="168">
        <f>+L98/K98</f>
        <v>0.24247319561392833</v>
      </c>
      <c r="N98" s="178">
        <v>100287</v>
      </c>
      <c r="O98" s="168">
        <f>+N98/K98</f>
        <v>0.55482589596910714</v>
      </c>
      <c r="P98" s="178">
        <v>140426</v>
      </c>
      <c r="Q98" s="168">
        <f>+P98/K98</f>
        <v>0.77689013797758277</v>
      </c>
      <c r="R98" s="178">
        <v>180754</v>
      </c>
      <c r="S98" s="168">
        <f>+R98/K98</f>
        <v>1</v>
      </c>
      <c r="T98" s="322" t="s">
        <v>869</v>
      </c>
      <c r="U98" s="281"/>
      <c r="V98" s="277"/>
      <c r="W98" s="63"/>
      <c r="X98" s="63"/>
      <c r="Y98" s="161"/>
      <c r="Z98" s="161"/>
      <c r="AA98" s="161"/>
      <c r="AB98" s="63"/>
      <c r="AC98" s="161"/>
      <c r="AD98" s="63"/>
      <c r="AE98" s="63"/>
      <c r="AF98" s="63"/>
      <c r="AG98" s="63"/>
      <c r="AH98" s="301"/>
    </row>
    <row r="99" spans="2:34" ht="99" x14ac:dyDescent="0.25">
      <c r="B99" s="266" t="s">
        <v>337</v>
      </c>
      <c r="C99" s="610" t="s">
        <v>344</v>
      </c>
      <c r="D99" s="186" t="s">
        <v>27</v>
      </c>
      <c r="E99" s="162" t="s">
        <v>903</v>
      </c>
      <c r="F99" s="595" t="s">
        <v>904</v>
      </c>
      <c r="G99" s="380" t="s">
        <v>51</v>
      </c>
      <c r="H99" s="131" t="s">
        <v>872</v>
      </c>
      <c r="I99" s="131" t="s">
        <v>870</v>
      </c>
      <c r="J99" s="171" t="s">
        <v>666</v>
      </c>
      <c r="K99" s="178">
        <v>170138</v>
      </c>
      <c r="L99" s="178">
        <v>35205</v>
      </c>
      <c r="M99" s="168">
        <f>+L99/K99</f>
        <v>0.20692026472628103</v>
      </c>
      <c r="N99" s="178">
        <v>85009</v>
      </c>
      <c r="O99" s="168">
        <f>+N99/K99</f>
        <v>0.49964734509633357</v>
      </c>
      <c r="P99" s="178">
        <v>129641</v>
      </c>
      <c r="Q99" s="168">
        <f>+P99/K99</f>
        <v>0.76197557277033934</v>
      </c>
      <c r="R99" s="178">
        <v>170138</v>
      </c>
      <c r="S99" s="168">
        <f>+R99/K99</f>
        <v>1</v>
      </c>
      <c r="T99" s="284" t="s">
        <v>869</v>
      </c>
      <c r="U99" s="281"/>
      <c r="V99" s="277"/>
      <c r="W99" s="63"/>
      <c r="X99" s="63"/>
      <c r="Y99" s="161"/>
      <c r="Z99" s="161"/>
      <c r="AA99" s="161"/>
      <c r="AB99" s="63"/>
      <c r="AC99" s="161"/>
      <c r="AD99" s="63"/>
      <c r="AE99" s="63"/>
      <c r="AF99" s="63"/>
      <c r="AG99" s="63"/>
      <c r="AH99" s="301"/>
    </row>
    <row r="100" spans="2:34" ht="247.5" x14ac:dyDescent="0.25">
      <c r="B100" s="266" t="s">
        <v>337</v>
      </c>
      <c r="C100" s="610" t="s">
        <v>344</v>
      </c>
      <c r="D100" s="186" t="s">
        <v>27</v>
      </c>
      <c r="E100" s="162" t="s">
        <v>903</v>
      </c>
      <c r="F100" s="595" t="s">
        <v>904</v>
      </c>
      <c r="G100" s="380" t="s">
        <v>51</v>
      </c>
      <c r="H100" s="131" t="s">
        <v>691</v>
      </c>
      <c r="I100" s="131" t="s">
        <v>118</v>
      </c>
      <c r="J100" s="171" t="s">
        <v>666</v>
      </c>
      <c r="K100" s="178">
        <v>700087.92067042994</v>
      </c>
      <c r="L100" s="178">
        <v>112296.24433798132</v>
      </c>
      <c r="M100" s="168">
        <f>+L100/K100</f>
        <v>0.16040305941922595</v>
      </c>
      <c r="N100" s="178">
        <v>346356.02694052574</v>
      </c>
      <c r="O100" s="168">
        <f>+N100/K100</f>
        <v>0.49473218536443603</v>
      </c>
      <c r="P100" s="178">
        <v>476594.38316400925</v>
      </c>
      <c r="Q100" s="168">
        <f>+P100/K100</f>
        <v>0.6807636142437723</v>
      </c>
      <c r="R100" s="178">
        <v>700087.92067042994</v>
      </c>
      <c r="S100" s="168">
        <f>+R100/K100</f>
        <v>1</v>
      </c>
      <c r="T100" s="284" t="s">
        <v>861</v>
      </c>
      <c r="U100" s="281"/>
      <c r="V100" s="277"/>
      <c r="W100" s="63"/>
      <c r="X100" s="63"/>
      <c r="Y100" s="161"/>
      <c r="Z100" s="161"/>
      <c r="AA100" s="161"/>
      <c r="AB100" s="63"/>
      <c r="AC100" s="161"/>
      <c r="AD100" s="63"/>
      <c r="AE100" s="63"/>
      <c r="AF100" s="63"/>
      <c r="AG100" s="63"/>
      <c r="AH100" s="301"/>
    </row>
    <row r="101" spans="2:34" ht="99" x14ac:dyDescent="0.25">
      <c r="B101" s="266" t="s">
        <v>337</v>
      </c>
      <c r="C101" s="610" t="s">
        <v>344</v>
      </c>
      <c r="D101" s="186" t="s">
        <v>27</v>
      </c>
      <c r="E101" s="162" t="s">
        <v>903</v>
      </c>
      <c r="F101" s="595" t="s">
        <v>904</v>
      </c>
      <c r="G101" s="380" t="s">
        <v>51</v>
      </c>
      <c r="H101" s="131" t="s">
        <v>224</v>
      </c>
      <c r="I101" s="131" t="s">
        <v>225</v>
      </c>
      <c r="J101" s="171" t="s">
        <v>668</v>
      </c>
      <c r="K101" s="168">
        <v>1</v>
      </c>
      <c r="L101" s="44"/>
      <c r="M101" s="168">
        <v>0.25</v>
      </c>
      <c r="N101" s="44"/>
      <c r="O101" s="168">
        <v>0.5</v>
      </c>
      <c r="P101" s="44"/>
      <c r="Q101" s="168">
        <v>0.75</v>
      </c>
      <c r="R101" s="44"/>
      <c r="S101" s="168">
        <v>1</v>
      </c>
      <c r="T101" s="284" t="s">
        <v>123</v>
      </c>
      <c r="U101" s="281"/>
      <c r="V101" s="277"/>
      <c r="W101" s="63"/>
      <c r="X101" s="63"/>
      <c r="Y101" s="161"/>
      <c r="Z101" s="161"/>
      <c r="AA101" s="161"/>
      <c r="AB101" s="63"/>
      <c r="AC101" s="161"/>
      <c r="AD101" s="63"/>
      <c r="AE101" s="63"/>
      <c r="AF101" s="63"/>
      <c r="AG101" s="63"/>
      <c r="AH101" s="301"/>
    </row>
    <row r="102" spans="2:34" ht="169.5" customHeight="1" x14ac:dyDescent="0.25">
      <c r="B102" s="266" t="s">
        <v>337</v>
      </c>
      <c r="C102" s="610" t="s">
        <v>344</v>
      </c>
      <c r="D102" s="186" t="s">
        <v>27</v>
      </c>
      <c r="E102" s="162" t="s">
        <v>905</v>
      </c>
      <c r="F102" s="595" t="s">
        <v>906</v>
      </c>
      <c r="G102" s="380" t="s">
        <v>55</v>
      </c>
      <c r="H102" s="164" t="s">
        <v>402</v>
      </c>
      <c r="I102" s="164" t="s">
        <v>128</v>
      </c>
      <c r="J102" s="163" t="s">
        <v>666</v>
      </c>
      <c r="K102" s="46">
        <v>1</v>
      </c>
      <c r="L102" s="51"/>
      <c r="M102" s="46">
        <v>0.25</v>
      </c>
      <c r="N102" s="51"/>
      <c r="O102" s="46">
        <v>0.5</v>
      </c>
      <c r="P102" s="51"/>
      <c r="Q102" s="46">
        <v>0.75</v>
      </c>
      <c r="R102" s="51"/>
      <c r="S102" s="46">
        <v>1</v>
      </c>
      <c r="T102" s="291" t="s">
        <v>129</v>
      </c>
      <c r="U102" s="281"/>
      <c r="V102" s="277"/>
      <c r="W102" s="63"/>
      <c r="X102" s="63"/>
      <c r="Y102" s="161"/>
      <c r="Z102" s="161"/>
      <c r="AA102" s="161"/>
      <c r="AB102" s="63"/>
      <c r="AC102" s="161"/>
      <c r="AD102" s="63"/>
      <c r="AE102" s="63"/>
      <c r="AF102" s="63"/>
      <c r="AG102" s="63"/>
      <c r="AH102" s="316"/>
    </row>
    <row r="103" spans="2:34" ht="163.5" customHeight="1" x14ac:dyDescent="0.25">
      <c r="B103" s="266" t="s">
        <v>337</v>
      </c>
      <c r="C103" s="610" t="s">
        <v>344</v>
      </c>
      <c r="D103" s="186" t="s">
        <v>27</v>
      </c>
      <c r="E103" s="162" t="s">
        <v>905</v>
      </c>
      <c r="F103" s="595" t="s">
        <v>906</v>
      </c>
      <c r="G103" s="380" t="s">
        <v>55</v>
      </c>
      <c r="H103" s="164" t="s">
        <v>130</v>
      </c>
      <c r="I103" s="164" t="s">
        <v>131</v>
      </c>
      <c r="J103" s="163" t="s">
        <v>666</v>
      </c>
      <c r="K103" s="46">
        <v>1</v>
      </c>
      <c r="L103" s="51"/>
      <c r="M103" s="46">
        <v>0.25</v>
      </c>
      <c r="N103" s="51"/>
      <c r="O103" s="46">
        <v>0.5</v>
      </c>
      <c r="P103" s="51"/>
      <c r="Q103" s="46">
        <v>0.75</v>
      </c>
      <c r="R103" s="51"/>
      <c r="S103" s="46">
        <v>1</v>
      </c>
      <c r="T103" s="291" t="s">
        <v>129</v>
      </c>
      <c r="U103" s="282"/>
      <c r="V103" s="298"/>
      <c r="W103" s="255"/>
      <c r="X103" s="255"/>
      <c r="Y103" s="156"/>
      <c r="Z103" s="156"/>
      <c r="AA103" s="156"/>
      <c r="AB103" s="255"/>
      <c r="AC103" s="156"/>
      <c r="AD103" s="255"/>
      <c r="AE103" s="255"/>
      <c r="AF103" s="255"/>
      <c r="AG103" s="255"/>
      <c r="AH103" s="316" t="s">
        <v>213</v>
      </c>
    </row>
    <row r="104" spans="2:34" ht="163.5" customHeight="1" x14ac:dyDescent="0.25">
      <c r="B104" s="266" t="s">
        <v>337</v>
      </c>
      <c r="C104" s="610" t="s">
        <v>344</v>
      </c>
      <c r="D104" s="186" t="s">
        <v>27</v>
      </c>
      <c r="E104" s="162" t="s">
        <v>905</v>
      </c>
      <c r="F104" s="595" t="s">
        <v>906</v>
      </c>
      <c r="G104" s="380" t="s">
        <v>55</v>
      </c>
      <c r="H104" s="164" t="s">
        <v>403</v>
      </c>
      <c r="I104" s="164" t="s">
        <v>132</v>
      </c>
      <c r="J104" s="163" t="s">
        <v>666</v>
      </c>
      <c r="K104" s="46">
        <v>1</v>
      </c>
      <c r="L104" s="51"/>
      <c r="M104" s="46">
        <v>0.25</v>
      </c>
      <c r="N104" s="51"/>
      <c r="O104" s="46">
        <v>0.5</v>
      </c>
      <c r="P104" s="51"/>
      <c r="Q104" s="46">
        <v>0.75</v>
      </c>
      <c r="R104" s="51"/>
      <c r="S104" s="46">
        <v>1</v>
      </c>
      <c r="T104" s="291" t="s">
        <v>129</v>
      </c>
      <c r="U104" s="282"/>
      <c r="V104" s="298"/>
      <c r="W104" s="255"/>
      <c r="X104" s="255"/>
      <c r="Y104" s="156"/>
      <c r="Z104" s="156"/>
      <c r="AA104" s="156"/>
      <c r="AB104" s="255"/>
      <c r="AC104" s="156"/>
      <c r="AD104" s="255"/>
      <c r="AE104" s="255"/>
      <c r="AF104" s="255"/>
      <c r="AG104" s="255"/>
      <c r="AH104" s="316" t="s">
        <v>188</v>
      </c>
    </row>
    <row r="105" spans="2:34" ht="174" customHeight="1" x14ac:dyDescent="0.25">
      <c r="B105" s="266" t="s">
        <v>337</v>
      </c>
      <c r="C105" s="610" t="s">
        <v>344</v>
      </c>
      <c r="D105" s="186" t="s">
        <v>27</v>
      </c>
      <c r="E105" s="162" t="s">
        <v>905</v>
      </c>
      <c r="F105" s="595" t="s">
        <v>906</v>
      </c>
      <c r="G105" s="380" t="s">
        <v>55</v>
      </c>
      <c r="H105" s="164" t="s">
        <v>189</v>
      </c>
      <c r="I105" s="164" t="s">
        <v>133</v>
      </c>
      <c r="J105" s="163" t="s">
        <v>666</v>
      </c>
      <c r="K105" s="46">
        <v>1</v>
      </c>
      <c r="L105" s="51"/>
      <c r="M105" s="46">
        <v>0.25</v>
      </c>
      <c r="N105" s="51"/>
      <c r="O105" s="46">
        <v>0.5</v>
      </c>
      <c r="P105" s="51"/>
      <c r="Q105" s="46">
        <v>0.75</v>
      </c>
      <c r="R105" s="51"/>
      <c r="S105" s="46">
        <v>1</v>
      </c>
      <c r="T105" s="291" t="s">
        <v>129</v>
      </c>
      <c r="U105" s="282"/>
      <c r="V105" s="298"/>
      <c r="W105" s="255"/>
      <c r="X105" s="255"/>
      <c r="Y105" s="156"/>
      <c r="Z105" s="156"/>
      <c r="AA105" s="156"/>
      <c r="AB105" s="255"/>
      <c r="AC105" s="156"/>
      <c r="AD105" s="255"/>
      <c r="AE105" s="255"/>
      <c r="AF105" s="255"/>
      <c r="AG105" s="255"/>
      <c r="AH105" s="316" t="s">
        <v>190</v>
      </c>
    </row>
    <row r="106" spans="2:34" ht="164.25" customHeight="1" x14ac:dyDescent="0.25">
      <c r="B106" s="266" t="s">
        <v>337</v>
      </c>
      <c r="C106" s="610" t="s">
        <v>344</v>
      </c>
      <c r="D106" s="186" t="s">
        <v>27</v>
      </c>
      <c r="E106" s="162" t="s">
        <v>905</v>
      </c>
      <c r="F106" s="595" t="s">
        <v>906</v>
      </c>
      <c r="G106" s="380" t="s">
        <v>55</v>
      </c>
      <c r="H106" s="164" t="s">
        <v>134</v>
      </c>
      <c r="I106" s="164" t="s">
        <v>135</v>
      </c>
      <c r="J106" s="163" t="s">
        <v>666</v>
      </c>
      <c r="K106" s="4">
        <v>24</v>
      </c>
      <c r="L106" s="51">
        <v>6</v>
      </c>
      <c r="M106" s="46">
        <v>0.25</v>
      </c>
      <c r="N106" s="51">
        <v>12</v>
      </c>
      <c r="O106" s="46">
        <v>0.5</v>
      </c>
      <c r="P106" s="51">
        <v>18</v>
      </c>
      <c r="Q106" s="46">
        <v>0.75</v>
      </c>
      <c r="R106" s="51">
        <v>24</v>
      </c>
      <c r="S106" s="46">
        <v>1</v>
      </c>
      <c r="T106" s="291" t="s">
        <v>129</v>
      </c>
      <c r="U106" s="282"/>
      <c r="V106" s="298"/>
      <c r="W106" s="255"/>
      <c r="X106" s="255"/>
      <c r="Y106" s="156"/>
      <c r="Z106" s="156"/>
      <c r="AA106" s="156"/>
      <c r="AB106" s="255"/>
      <c r="AC106" s="156"/>
      <c r="AD106" s="255"/>
      <c r="AE106" s="255"/>
      <c r="AF106" s="255"/>
      <c r="AG106" s="255"/>
      <c r="AH106" s="316"/>
    </row>
    <row r="107" spans="2:34" ht="169.5" customHeight="1" x14ac:dyDescent="0.25">
      <c r="B107" s="266" t="s">
        <v>337</v>
      </c>
      <c r="C107" s="610" t="s">
        <v>344</v>
      </c>
      <c r="D107" s="186" t="s">
        <v>27</v>
      </c>
      <c r="E107" s="162" t="s">
        <v>905</v>
      </c>
      <c r="F107" s="595" t="s">
        <v>906</v>
      </c>
      <c r="G107" s="380" t="s">
        <v>55</v>
      </c>
      <c r="H107" s="164" t="s">
        <v>670</v>
      </c>
      <c r="I107" s="164" t="s">
        <v>192</v>
      </c>
      <c r="J107" s="163" t="s">
        <v>668</v>
      </c>
      <c r="K107" s="4">
        <v>1</v>
      </c>
      <c r="L107" s="51"/>
      <c r="M107" s="46">
        <v>0.25</v>
      </c>
      <c r="N107" s="51"/>
      <c r="O107" s="46">
        <v>0.5</v>
      </c>
      <c r="P107" s="51"/>
      <c r="Q107" s="46">
        <v>0.75</v>
      </c>
      <c r="R107" s="51"/>
      <c r="S107" s="46">
        <v>1</v>
      </c>
      <c r="T107" s="291" t="s">
        <v>129</v>
      </c>
      <c r="U107" s="282"/>
      <c r="V107" s="298"/>
      <c r="W107" s="255"/>
      <c r="X107" s="255"/>
      <c r="Y107" s="156"/>
      <c r="Z107" s="156"/>
      <c r="AA107" s="156"/>
      <c r="AB107" s="255"/>
      <c r="AC107" s="156"/>
      <c r="AD107" s="255"/>
      <c r="AE107" s="255"/>
      <c r="AF107" s="255"/>
      <c r="AG107" s="255"/>
      <c r="AH107" s="316" t="s">
        <v>193</v>
      </c>
    </row>
    <row r="108" spans="2:34" ht="173.25" customHeight="1" x14ac:dyDescent="0.25">
      <c r="B108" s="266" t="s">
        <v>337</v>
      </c>
      <c r="C108" s="610" t="s">
        <v>344</v>
      </c>
      <c r="D108" s="186" t="s">
        <v>27</v>
      </c>
      <c r="E108" s="162" t="s">
        <v>905</v>
      </c>
      <c r="F108" s="595" t="s">
        <v>906</v>
      </c>
      <c r="G108" s="380" t="s">
        <v>55</v>
      </c>
      <c r="H108" s="164" t="s">
        <v>926</v>
      </c>
      <c r="I108" s="164" t="s">
        <v>191</v>
      </c>
      <c r="J108" s="163" t="s">
        <v>666</v>
      </c>
      <c r="K108" s="46">
        <v>1</v>
      </c>
      <c r="L108" s="51"/>
      <c r="M108" s="46">
        <v>0</v>
      </c>
      <c r="N108" s="51"/>
      <c r="O108" s="46">
        <v>1</v>
      </c>
      <c r="P108" s="51"/>
      <c r="Q108" s="46">
        <v>1</v>
      </c>
      <c r="R108" s="51">
        <v>1</v>
      </c>
      <c r="S108" s="46">
        <v>1</v>
      </c>
      <c r="T108" s="291" t="s">
        <v>129</v>
      </c>
      <c r="U108" s="282"/>
      <c r="V108" s="298"/>
      <c r="W108" s="255"/>
      <c r="X108" s="255"/>
      <c r="Y108" s="156"/>
      <c r="Z108" s="156"/>
      <c r="AA108" s="156"/>
      <c r="AB108" s="255"/>
      <c r="AC108" s="156"/>
      <c r="AD108" s="255"/>
      <c r="AE108" s="255"/>
      <c r="AF108" s="255"/>
      <c r="AG108" s="255"/>
      <c r="AH108" s="316"/>
    </row>
    <row r="109" spans="2:34" ht="158.25" customHeight="1" x14ac:dyDescent="0.25">
      <c r="B109" s="266" t="s">
        <v>337</v>
      </c>
      <c r="C109" s="610" t="s">
        <v>344</v>
      </c>
      <c r="D109" s="186" t="s">
        <v>27</v>
      </c>
      <c r="E109" s="162" t="s">
        <v>905</v>
      </c>
      <c r="F109" s="595" t="s">
        <v>906</v>
      </c>
      <c r="G109" s="380" t="s">
        <v>62</v>
      </c>
      <c r="H109" s="131" t="s">
        <v>141</v>
      </c>
      <c r="I109" s="131" t="s">
        <v>173</v>
      </c>
      <c r="J109" s="171" t="s">
        <v>666</v>
      </c>
      <c r="K109" s="168">
        <v>1</v>
      </c>
      <c r="L109" s="44"/>
      <c r="M109" s="168">
        <v>0.5</v>
      </c>
      <c r="N109" s="44"/>
      <c r="O109" s="168">
        <v>1</v>
      </c>
      <c r="P109" s="44"/>
      <c r="Q109" s="168">
        <v>1</v>
      </c>
      <c r="R109" s="44"/>
      <c r="S109" s="168">
        <v>1</v>
      </c>
      <c r="T109" s="284" t="s">
        <v>140</v>
      </c>
      <c r="U109" s="281"/>
      <c r="V109" s="277"/>
      <c r="W109" s="63"/>
      <c r="X109" s="63"/>
      <c r="Y109" s="161"/>
      <c r="Z109" s="161"/>
      <c r="AA109" s="161"/>
      <c r="AB109" s="63"/>
      <c r="AC109" s="161"/>
      <c r="AD109" s="63"/>
      <c r="AE109" s="63"/>
      <c r="AF109" s="63"/>
      <c r="AG109" s="63"/>
      <c r="AH109" s="343" t="s">
        <v>142</v>
      </c>
    </row>
    <row r="110" spans="2:34" ht="160.5" customHeight="1" x14ac:dyDescent="0.25">
      <c r="B110" s="266" t="s">
        <v>337</v>
      </c>
      <c r="C110" s="610" t="s">
        <v>344</v>
      </c>
      <c r="D110" s="186" t="s">
        <v>27</v>
      </c>
      <c r="E110" s="162" t="s">
        <v>905</v>
      </c>
      <c r="F110" s="595" t="s">
        <v>906</v>
      </c>
      <c r="G110" s="380" t="s">
        <v>62</v>
      </c>
      <c r="H110" s="131" t="s">
        <v>404</v>
      </c>
      <c r="I110" s="131" t="s">
        <v>405</v>
      </c>
      <c r="J110" s="171" t="s">
        <v>688</v>
      </c>
      <c r="K110" s="168">
        <v>1</v>
      </c>
      <c r="L110" s="44"/>
      <c r="M110" s="168">
        <v>0</v>
      </c>
      <c r="N110" s="44"/>
      <c r="O110" s="168">
        <v>0.2</v>
      </c>
      <c r="P110" s="44"/>
      <c r="Q110" s="168">
        <v>0.5</v>
      </c>
      <c r="R110" s="44"/>
      <c r="S110" s="168">
        <v>1</v>
      </c>
      <c r="T110" s="284" t="s">
        <v>140</v>
      </c>
      <c r="U110" s="281"/>
      <c r="V110" s="277"/>
      <c r="W110" s="63"/>
      <c r="X110" s="63"/>
      <c r="Y110" s="161"/>
      <c r="Z110" s="161"/>
      <c r="AA110" s="161"/>
      <c r="AB110" s="63"/>
      <c r="AC110" s="161"/>
      <c r="AD110" s="63"/>
      <c r="AE110" s="63"/>
      <c r="AF110" s="63"/>
      <c r="AG110" s="63"/>
      <c r="AH110" s="343" t="s">
        <v>143</v>
      </c>
    </row>
    <row r="111" spans="2:34" ht="162" customHeight="1" x14ac:dyDescent="0.25">
      <c r="B111" s="266" t="s">
        <v>337</v>
      </c>
      <c r="C111" s="610" t="s">
        <v>344</v>
      </c>
      <c r="D111" s="186" t="s">
        <v>27</v>
      </c>
      <c r="E111" s="162" t="s">
        <v>905</v>
      </c>
      <c r="F111" s="595" t="s">
        <v>906</v>
      </c>
      <c r="G111" s="380" t="s">
        <v>62</v>
      </c>
      <c r="H111" s="131" t="s">
        <v>174</v>
      </c>
      <c r="I111" s="131" t="s">
        <v>175</v>
      </c>
      <c r="J111" s="171" t="s">
        <v>666</v>
      </c>
      <c r="K111" s="168">
        <v>1</v>
      </c>
      <c r="L111" s="44"/>
      <c r="M111" s="168">
        <v>0</v>
      </c>
      <c r="N111" s="44"/>
      <c r="O111" s="168">
        <v>0</v>
      </c>
      <c r="P111" s="44"/>
      <c r="Q111" s="168">
        <v>0</v>
      </c>
      <c r="R111" s="44"/>
      <c r="S111" s="168">
        <v>1</v>
      </c>
      <c r="T111" s="284" t="s">
        <v>140</v>
      </c>
      <c r="U111" s="281"/>
      <c r="V111" s="277"/>
      <c r="W111" s="63"/>
      <c r="X111" s="63"/>
      <c r="Y111" s="161"/>
      <c r="Z111" s="161"/>
      <c r="AA111" s="161"/>
      <c r="AB111" s="63"/>
      <c r="AC111" s="161"/>
      <c r="AD111" s="63"/>
      <c r="AE111" s="63"/>
      <c r="AF111" s="63"/>
      <c r="AG111" s="63"/>
      <c r="AH111" s="343" t="s">
        <v>144</v>
      </c>
    </row>
    <row r="112" spans="2:34" ht="132" customHeight="1" x14ac:dyDescent="0.25">
      <c r="B112" s="267" t="s">
        <v>338</v>
      </c>
      <c r="C112" s="610" t="s">
        <v>344</v>
      </c>
      <c r="D112" s="253" t="s">
        <v>27</v>
      </c>
      <c r="E112" s="155" t="s">
        <v>913</v>
      </c>
      <c r="F112" s="596" t="s">
        <v>1054</v>
      </c>
      <c r="G112" s="290" t="s">
        <v>55</v>
      </c>
      <c r="H112" s="164" t="s">
        <v>87</v>
      </c>
      <c r="I112" s="164" t="s">
        <v>88</v>
      </c>
      <c r="J112" s="163" t="s">
        <v>666</v>
      </c>
      <c r="K112" s="46">
        <v>1</v>
      </c>
      <c r="L112" s="4"/>
      <c r="M112" s="46">
        <v>0</v>
      </c>
      <c r="N112" s="4"/>
      <c r="O112" s="46">
        <v>0.33</v>
      </c>
      <c r="P112" s="4"/>
      <c r="Q112" s="46">
        <v>0.66</v>
      </c>
      <c r="R112" s="4"/>
      <c r="S112" s="46">
        <v>1</v>
      </c>
      <c r="T112" s="291" t="s">
        <v>93</v>
      </c>
      <c r="U112" s="282"/>
      <c r="V112" s="298"/>
      <c r="W112" s="255"/>
      <c r="X112" s="255"/>
      <c r="Y112" s="156"/>
      <c r="Z112" s="156"/>
      <c r="AA112" s="156"/>
      <c r="AB112" s="255"/>
      <c r="AC112" s="156"/>
      <c r="AD112" s="255"/>
      <c r="AE112" s="255"/>
      <c r="AF112" s="255"/>
      <c r="AG112" s="255"/>
      <c r="AH112" s="300"/>
    </row>
    <row r="113" spans="2:34" ht="132" customHeight="1" x14ac:dyDescent="0.25">
      <c r="B113" s="267" t="s">
        <v>338</v>
      </c>
      <c r="C113" s="610" t="s">
        <v>344</v>
      </c>
      <c r="D113" s="253" t="s">
        <v>27</v>
      </c>
      <c r="E113" s="155" t="s">
        <v>913</v>
      </c>
      <c r="F113" s="596" t="s">
        <v>1054</v>
      </c>
      <c r="G113" s="290" t="s">
        <v>55</v>
      </c>
      <c r="H113" s="164" t="s">
        <v>89</v>
      </c>
      <c r="I113" s="61" t="s">
        <v>90</v>
      </c>
      <c r="J113" s="46" t="s">
        <v>666</v>
      </c>
      <c r="K113" s="46">
        <v>1</v>
      </c>
      <c r="L113" s="4"/>
      <c r="M113" s="46">
        <v>0.25</v>
      </c>
      <c r="N113" s="4"/>
      <c r="O113" s="46">
        <v>0.5</v>
      </c>
      <c r="P113" s="4"/>
      <c r="Q113" s="46">
        <v>0.75</v>
      </c>
      <c r="R113" s="4"/>
      <c r="S113" s="46">
        <v>1</v>
      </c>
      <c r="T113" s="291" t="s">
        <v>93</v>
      </c>
      <c r="U113" s="282"/>
      <c r="V113" s="298"/>
      <c r="W113" s="255"/>
      <c r="X113" s="255"/>
      <c r="Y113" s="156"/>
      <c r="Z113" s="156"/>
      <c r="AA113" s="156"/>
      <c r="AB113" s="255"/>
      <c r="AC113" s="156"/>
      <c r="AD113" s="255"/>
      <c r="AE113" s="255"/>
      <c r="AF113" s="255"/>
      <c r="AG113" s="255"/>
      <c r="AH113" s="300"/>
    </row>
    <row r="114" spans="2:34" ht="136.5" customHeight="1" x14ac:dyDescent="0.25">
      <c r="B114" s="267" t="s">
        <v>338</v>
      </c>
      <c r="C114" s="610" t="s">
        <v>344</v>
      </c>
      <c r="D114" s="253" t="s">
        <v>27</v>
      </c>
      <c r="E114" s="155" t="s">
        <v>913</v>
      </c>
      <c r="F114" s="596" t="s">
        <v>1054</v>
      </c>
      <c r="G114" s="290" t="s">
        <v>55</v>
      </c>
      <c r="H114" s="164" t="s">
        <v>91</v>
      </c>
      <c r="I114" s="164" t="s">
        <v>92</v>
      </c>
      <c r="J114" s="46" t="s">
        <v>666</v>
      </c>
      <c r="K114" s="46">
        <v>1</v>
      </c>
      <c r="L114" s="4"/>
      <c r="M114" s="46">
        <v>0.25</v>
      </c>
      <c r="N114" s="4"/>
      <c r="O114" s="46">
        <v>0.5</v>
      </c>
      <c r="P114" s="4"/>
      <c r="Q114" s="46">
        <v>0.75</v>
      </c>
      <c r="R114" s="4"/>
      <c r="S114" s="46">
        <v>1</v>
      </c>
      <c r="T114" s="291" t="s">
        <v>93</v>
      </c>
      <c r="U114" s="282"/>
      <c r="V114" s="298"/>
      <c r="W114" s="255"/>
      <c r="X114" s="255"/>
      <c r="Y114" s="156"/>
      <c r="Z114" s="156"/>
      <c r="AA114" s="156"/>
      <c r="AB114" s="255"/>
      <c r="AC114" s="156"/>
      <c r="AD114" s="255"/>
      <c r="AE114" s="255"/>
      <c r="AF114" s="255"/>
      <c r="AG114" s="255"/>
      <c r="AH114" s="300"/>
    </row>
    <row r="115" spans="2:34" ht="142.5" customHeight="1" x14ac:dyDescent="0.25">
      <c r="B115" s="267" t="s">
        <v>338</v>
      </c>
      <c r="C115" s="610" t="s">
        <v>344</v>
      </c>
      <c r="D115" s="253" t="s">
        <v>27</v>
      </c>
      <c r="E115" s="155" t="s">
        <v>913</v>
      </c>
      <c r="F115" s="596" t="s">
        <v>1054</v>
      </c>
      <c r="G115" s="290" t="s">
        <v>55</v>
      </c>
      <c r="H115" s="164" t="s">
        <v>198</v>
      </c>
      <c r="I115" s="164" t="s">
        <v>199</v>
      </c>
      <c r="J115" s="46" t="s">
        <v>666</v>
      </c>
      <c r="K115" s="46">
        <v>1</v>
      </c>
      <c r="L115" s="4"/>
      <c r="M115" s="46">
        <v>0</v>
      </c>
      <c r="N115" s="4"/>
      <c r="O115" s="46">
        <v>0</v>
      </c>
      <c r="P115" s="4"/>
      <c r="Q115" s="46">
        <v>0</v>
      </c>
      <c r="R115" s="4"/>
      <c r="S115" s="46">
        <v>1</v>
      </c>
      <c r="T115" s="291" t="s">
        <v>93</v>
      </c>
      <c r="U115" s="282"/>
      <c r="V115" s="298"/>
      <c r="W115" s="255"/>
      <c r="X115" s="255"/>
      <c r="Y115" s="156"/>
      <c r="Z115" s="156"/>
      <c r="AA115" s="156"/>
      <c r="AB115" s="255"/>
      <c r="AC115" s="156"/>
      <c r="AD115" s="255"/>
      <c r="AE115" s="255"/>
      <c r="AF115" s="255"/>
      <c r="AG115" s="255"/>
      <c r="AH115" s="300"/>
    </row>
    <row r="116" spans="2:34" ht="140.25" customHeight="1" x14ac:dyDescent="0.25">
      <c r="B116" s="267" t="s">
        <v>338</v>
      </c>
      <c r="C116" s="610" t="s">
        <v>344</v>
      </c>
      <c r="D116" s="253" t="s">
        <v>27</v>
      </c>
      <c r="E116" s="155" t="s">
        <v>913</v>
      </c>
      <c r="F116" s="596" t="s">
        <v>1054</v>
      </c>
      <c r="G116" s="290" t="s">
        <v>55</v>
      </c>
      <c r="H116" s="164" t="s">
        <v>200</v>
      </c>
      <c r="I116" s="164" t="s">
        <v>84</v>
      </c>
      <c r="J116" s="46" t="s">
        <v>666</v>
      </c>
      <c r="K116" s="46">
        <v>1</v>
      </c>
      <c r="L116" s="4"/>
      <c r="M116" s="46">
        <v>0.25</v>
      </c>
      <c r="N116" s="4"/>
      <c r="O116" s="46">
        <v>0.5</v>
      </c>
      <c r="P116" s="4"/>
      <c r="Q116" s="46">
        <v>0.75</v>
      </c>
      <c r="R116" s="4"/>
      <c r="S116" s="46">
        <v>1</v>
      </c>
      <c r="T116" s="291" t="s">
        <v>93</v>
      </c>
      <c r="U116" s="282"/>
      <c r="V116" s="298"/>
      <c r="W116" s="255"/>
      <c r="X116" s="255"/>
      <c r="Y116" s="156"/>
      <c r="Z116" s="156"/>
      <c r="AA116" s="156"/>
      <c r="AB116" s="255"/>
      <c r="AC116" s="156"/>
      <c r="AD116" s="255"/>
      <c r="AE116" s="255"/>
      <c r="AF116" s="255"/>
      <c r="AG116" s="255"/>
      <c r="AH116" s="300"/>
    </row>
    <row r="117" spans="2:34" ht="132" customHeight="1" x14ac:dyDescent="0.25">
      <c r="B117" s="267" t="s">
        <v>338</v>
      </c>
      <c r="C117" s="610" t="s">
        <v>344</v>
      </c>
      <c r="D117" s="253" t="s">
        <v>27</v>
      </c>
      <c r="E117" s="155" t="s">
        <v>913</v>
      </c>
      <c r="F117" s="596" t="s">
        <v>1054</v>
      </c>
      <c r="G117" s="290" t="s">
        <v>55</v>
      </c>
      <c r="H117" s="164" t="s">
        <v>97</v>
      </c>
      <c r="I117" s="164" t="s">
        <v>98</v>
      </c>
      <c r="J117" s="163" t="s">
        <v>666</v>
      </c>
      <c r="K117" s="46">
        <v>1</v>
      </c>
      <c r="L117" s="4"/>
      <c r="M117" s="46">
        <v>0.25</v>
      </c>
      <c r="N117" s="4"/>
      <c r="O117" s="46">
        <v>0.5</v>
      </c>
      <c r="P117" s="4"/>
      <c r="Q117" s="46">
        <v>0.75</v>
      </c>
      <c r="R117" s="4"/>
      <c r="S117" s="46">
        <v>1</v>
      </c>
      <c r="T117" s="291" t="s">
        <v>93</v>
      </c>
      <c r="U117" s="282"/>
      <c r="V117" s="298"/>
      <c r="W117" s="255"/>
      <c r="X117" s="255"/>
      <c r="Y117" s="156"/>
      <c r="Z117" s="156"/>
      <c r="AA117" s="156"/>
      <c r="AB117" s="255"/>
      <c r="AC117" s="156"/>
      <c r="AD117" s="255"/>
      <c r="AE117" s="255"/>
      <c r="AF117" s="255"/>
      <c r="AG117" s="255"/>
      <c r="AH117" s="300"/>
    </row>
    <row r="118" spans="2:34" ht="132.75" customHeight="1" x14ac:dyDescent="0.25">
      <c r="B118" s="266" t="s">
        <v>338</v>
      </c>
      <c r="C118" s="610" t="s">
        <v>344</v>
      </c>
      <c r="D118" s="186" t="s">
        <v>27</v>
      </c>
      <c r="E118" s="155" t="s">
        <v>913</v>
      </c>
      <c r="F118" s="595" t="s">
        <v>1054</v>
      </c>
      <c r="G118" s="380" t="s">
        <v>56</v>
      </c>
      <c r="H118" s="131" t="s">
        <v>300</v>
      </c>
      <c r="I118" s="131" t="s">
        <v>301</v>
      </c>
      <c r="J118" s="171" t="s">
        <v>666</v>
      </c>
      <c r="K118" s="44">
        <v>1</v>
      </c>
      <c r="L118" s="44"/>
      <c r="M118" s="168">
        <v>0</v>
      </c>
      <c r="N118" s="44"/>
      <c r="O118" s="168">
        <v>0</v>
      </c>
      <c r="P118" s="44"/>
      <c r="Q118" s="168">
        <v>0</v>
      </c>
      <c r="R118" s="44"/>
      <c r="S118" s="168">
        <v>1</v>
      </c>
      <c r="T118" s="284" t="s">
        <v>93</v>
      </c>
      <c r="U118" s="318" t="s">
        <v>278</v>
      </c>
      <c r="V118" s="277"/>
      <c r="W118" s="63"/>
      <c r="X118" s="63"/>
      <c r="Y118" s="161"/>
      <c r="Z118" s="161"/>
      <c r="AA118" s="161"/>
      <c r="AB118" s="63"/>
      <c r="AC118" s="161"/>
      <c r="AD118" s="63"/>
      <c r="AE118" s="63"/>
      <c r="AF118" s="63"/>
      <c r="AG118" s="63"/>
      <c r="AH118" s="301"/>
    </row>
    <row r="119" spans="2:34" ht="132.75" customHeight="1" x14ac:dyDescent="0.25">
      <c r="B119" s="266" t="s">
        <v>338</v>
      </c>
      <c r="C119" s="610" t="s">
        <v>344</v>
      </c>
      <c r="D119" s="186" t="s">
        <v>27</v>
      </c>
      <c r="E119" s="155" t="s">
        <v>913</v>
      </c>
      <c r="F119" s="595" t="s">
        <v>1054</v>
      </c>
      <c r="G119" s="380" t="s">
        <v>56</v>
      </c>
      <c r="H119" s="131" t="s">
        <v>316</v>
      </c>
      <c r="I119" s="131" t="s">
        <v>614</v>
      </c>
      <c r="J119" s="171" t="s">
        <v>688</v>
      </c>
      <c r="K119" s="168">
        <v>1</v>
      </c>
      <c r="L119" s="44"/>
      <c r="M119" s="168">
        <v>0</v>
      </c>
      <c r="N119" s="44"/>
      <c r="O119" s="168">
        <v>0</v>
      </c>
      <c r="P119" s="44"/>
      <c r="Q119" s="168">
        <v>0</v>
      </c>
      <c r="R119" s="44"/>
      <c r="S119" s="168">
        <v>1</v>
      </c>
      <c r="T119" s="284" t="s">
        <v>615</v>
      </c>
      <c r="U119" s="318" t="s">
        <v>278</v>
      </c>
      <c r="V119" s="277" t="s">
        <v>32</v>
      </c>
      <c r="W119" s="63"/>
      <c r="X119" s="63"/>
      <c r="Y119" s="161"/>
      <c r="Z119" s="161"/>
      <c r="AA119" s="161"/>
      <c r="AB119" s="63"/>
      <c r="AC119" s="161"/>
      <c r="AD119" s="63"/>
      <c r="AE119" s="63"/>
      <c r="AF119" s="63"/>
      <c r="AG119" s="63"/>
      <c r="AH119" s="301"/>
    </row>
    <row r="120" spans="2:34" ht="139.5" customHeight="1" x14ac:dyDescent="0.25">
      <c r="B120" s="266" t="s">
        <v>338</v>
      </c>
      <c r="C120" s="610" t="s">
        <v>344</v>
      </c>
      <c r="D120" s="186" t="s">
        <v>27</v>
      </c>
      <c r="E120" s="155" t="s">
        <v>913</v>
      </c>
      <c r="F120" s="595" t="s">
        <v>1054</v>
      </c>
      <c r="G120" s="380" t="s">
        <v>57</v>
      </c>
      <c r="H120" s="131" t="s">
        <v>201</v>
      </c>
      <c r="I120" s="131" t="s">
        <v>202</v>
      </c>
      <c r="J120" s="171" t="s">
        <v>666</v>
      </c>
      <c r="K120" s="168">
        <v>1</v>
      </c>
      <c r="L120" s="44"/>
      <c r="M120" s="168">
        <v>0.25</v>
      </c>
      <c r="N120" s="44"/>
      <c r="O120" s="168">
        <v>0.5</v>
      </c>
      <c r="P120" s="44"/>
      <c r="Q120" s="168">
        <v>0.75</v>
      </c>
      <c r="R120" s="44"/>
      <c r="S120" s="168">
        <v>1</v>
      </c>
      <c r="T120" s="284" t="s">
        <v>93</v>
      </c>
      <c r="U120" s="281"/>
      <c r="V120" s="277"/>
      <c r="W120" s="63"/>
      <c r="X120" s="63"/>
      <c r="Y120" s="161"/>
      <c r="Z120" s="161"/>
      <c r="AA120" s="161"/>
      <c r="AB120" s="63"/>
      <c r="AC120" s="161"/>
      <c r="AD120" s="63"/>
      <c r="AE120" s="63"/>
      <c r="AF120" s="63"/>
      <c r="AG120" s="63"/>
      <c r="AH120" s="301"/>
    </row>
    <row r="121" spans="2:34" ht="192.75" customHeight="1" x14ac:dyDescent="0.25">
      <c r="B121" s="266" t="s">
        <v>339</v>
      </c>
      <c r="C121" s="610" t="s">
        <v>344</v>
      </c>
      <c r="D121" s="186" t="s">
        <v>27</v>
      </c>
      <c r="E121" s="162" t="s">
        <v>908</v>
      </c>
      <c r="F121" s="595" t="s">
        <v>745</v>
      </c>
      <c r="G121" s="380" t="s">
        <v>55</v>
      </c>
      <c r="H121" s="131" t="s">
        <v>712</v>
      </c>
      <c r="I121" s="131" t="s">
        <v>214</v>
      </c>
      <c r="J121" s="171" t="s">
        <v>666</v>
      </c>
      <c r="K121" s="179">
        <v>1</v>
      </c>
      <c r="L121" s="180"/>
      <c r="M121" s="168">
        <v>0</v>
      </c>
      <c r="N121" s="44"/>
      <c r="O121" s="168">
        <v>0</v>
      </c>
      <c r="P121" s="44"/>
      <c r="Q121" s="168">
        <v>0</v>
      </c>
      <c r="R121" s="44">
        <v>1</v>
      </c>
      <c r="S121" s="168">
        <v>1</v>
      </c>
      <c r="T121" s="284" t="s">
        <v>99</v>
      </c>
      <c r="U121" s="281"/>
      <c r="V121" s="277"/>
      <c r="W121" s="63"/>
      <c r="X121" s="63"/>
      <c r="Y121" s="161"/>
      <c r="Z121" s="161"/>
      <c r="AA121" s="161"/>
      <c r="AB121" s="63"/>
      <c r="AC121" s="161"/>
      <c r="AD121" s="63"/>
      <c r="AE121" s="63"/>
      <c r="AF121" s="63"/>
      <c r="AG121" s="63"/>
      <c r="AH121" s="301"/>
    </row>
    <row r="122" spans="2:34" ht="196.5" customHeight="1" x14ac:dyDescent="0.25">
      <c r="B122" s="266" t="s">
        <v>339</v>
      </c>
      <c r="C122" s="610" t="s">
        <v>344</v>
      </c>
      <c r="D122" s="186" t="s">
        <v>27</v>
      </c>
      <c r="E122" s="162" t="s">
        <v>908</v>
      </c>
      <c r="F122" s="595" t="s">
        <v>745</v>
      </c>
      <c r="G122" s="380" t="s">
        <v>55</v>
      </c>
      <c r="H122" s="131" t="s">
        <v>604</v>
      </c>
      <c r="I122" s="131" t="s">
        <v>81</v>
      </c>
      <c r="J122" s="171" t="s">
        <v>688</v>
      </c>
      <c r="K122" s="44">
        <v>15</v>
      </c>
      <c r="L122" s="44">
        <v>0</v>
      </c>
      <c r="M122" s="168">
        <v>0</v>
      </c>
      <c r="N122" s="44">
        <v>1</v>
      </c>
      <c r="O122" s="168">
        <v>6.6666666666666666E-2</v>
      </c>
      <c r="P122" s="44">
        <v>1</v>
      </c>
      <c r="Q122" s="168">
        <v>6.6666666666666666E-2</v>
      </c>
      <c r="R122" s="44">
        <v>15</v>
      </c>
      <c r="S122" s="168">
        <v>1</v>
      </c>
      <c r="T122" s="284" t="s">
        <v>603</v>
      </c>
      <c r="U122" s="281"/>
      <c r="V122" s="277"/>
      <c r="W122" s="63"/>
      <c r="X122" s="63"/>
      <c r="Y122" s="161"/>
      <c r="Z122" s="161"/>
      <c r="AA122" s="161"/>
      <c r="AB122" s="63"/>
      <c r="AC122" s="161"/>
      <c r="AD122" s="63"/>
      <c r="AE122" s="63"/>
      <c r="AF122" s="63"/>
      <c r="AG122" s="63"/>
      <c r="AH122" s="301"/>
    </row>
    <row r="123" spans="2:34" ht="186.75" customHeight="1" x14ac:dyDescent="0.25">
      <c r="B123" s="266" t="s">
        <v>339</v>
      </c>
      <c r="C123" s="610" t="s">
        <v>344</v>
      </c>
      <c r="D123" s="186" t="s">
        <v>27</v>
      </c>
      <c r="E123" s="162" t="s">
        <v>908</v>
      </c>
      <c r="F123" s="595" t="s">
        <v>745</v>
      </c>
      <c r="G123" s="380" t="s">
        <v>55</v>
      </c>
      <c r="H123" s="131" t="s">
        <v>983</v>
      </c>
      <c r="I123" s="131" t="s">
        <v>82</v>
      </c>
      <c r="J123" s="171" t="s">
        <v>673</v>
      </c>
      <c r="K123" s="44">
        <v>6</v>
      </c>
      <c r="L123" s="44">
        <v>3</v>
      </c>
      <c r="M123" s="168">
        <f>+L123/K123</f>
        <v>0.5</v>
      </c>
      <c r="N123" s="44">
        <v>3</v>
      </c>
      <c r="O123" s="168">
        <f>+N123/K123</f>
        <v>0.5</v>
      </c>
      <c r="P123" s="44">
        <v>5</v>
      </c>
      <c r="Q123" s="168">
        <f>+P123/K123</f>
        <v>0.83333333333333337</v>
      </c>
      <c r="R123" s="44">
        <v>6</v>
      </c>
      <c r="S123" s="168">
        <v>1</v>
      </c>
      <c r="T123" s="284" t="s">
        <v>981</v>
      </c>
      <c r="U123" s="281"/>
      <c r="V123" s="277"/>
      <c r="W123" s="63"/>
      <c r="X123" s="63"/>
      <c r="Y123" s="161"/>
      <c r="Z123" s="161"/>
      <c r="AA123" s="161"/>
      <c r="AB123" s="63"/>
      <c r="AC123" s="161"/>
      <c r="AD123" s="63"/>
      <c r="AE123" s="63"/>
      <c r="AF123" s="63"/>
      <c r="AG123" s="63"/>
      <c r="AH123" s="301"/>
    </row>
    <row r="124" spans="2:34" ht="179.25" customHeight="1" x14ac:dyDescent="0.25">
      <c r="B124" s="266" t="s">
        <v>339</v>
      </c>
      <c r="C124" s="610" t="s">
        <v>344</v>
      </c>
      <c r="D124" s="186" t="s">
        <v>27</v>
      </c>
      <c r="E124" s="162" t="s">
        <v>908</v>
      </c>
      <c r="F124" s="595" t="s">
        <v>745</v>
      </c>
      <c r="G124" s="380" t="s">
        <v>55</v>
      </c>
      <c r="H124" s="131" t="s">
        <v>605</v>
      </c>
      <c r="I124" s="131" t="s">
        <v>83</v>
      </c>
      <c r="J124" s="171" t="s">
        <v>673</v>
      </c>
      <c r="K124" s="44">
        <v>8</v>
      </c>
      <c r="L124" s="174">
        <v>0</v>
      </c>
      <c r="M124" s="168">
        <v>0</v>
      </c>
      <c r="N124" s="181">
        <v>0</v>
      </c>
      <c r="O124" s="168">
        <v>0</v>
      </c>
      <c r="P124" s="175">
        <v>6</v>
      </c>
      <c r="Q124" s="168">
        <v>0.75</v>
      </c>
      <c r="R124" s="176">
        <v>8</v>
      </c>
      <c r="S124" s="168">
        <v>1</v>
      </c>
      <c r="T124" s="284" t="s">
        <v>636</v>
      </c>
      <c r="U124" s="281"/>
      <c r="V124" s="277"/>
      <c r="W124" s="63"/>
      <c r="X124" s="63"/>
      <c r="Y124" s="161"/>
      <c r="Z124" s="161"/>
      <c r="AA124" s="161"/>
      <c r="AB124" s="63"/>
      <c r="AC124" s="161"/>
      <c r="AD124" s="63"/>
      <c r="AE124" s="63"/>
      <c r="AF124" s="63"/>
      <c r="AG124" s="63"/>
      <c r="AH124" s="301"/>
    </row>
    <row r="125" spans="2:34" ht="93" customHeight="1" x14ac:dyDescent="0.25">
      <c r="B125" s="267" t="s">
        <v>339</v>
      </c>
      <c r="C125" s="611" t="s">
        <v>344</v>
      </c>
      <c r="D125" s="253" t="s">
        <v>27</v>
      </c>
      <c r="E125" s="155" t="s">
        <v>909</v>
      </c>
      <c r="F125" s="596" t="s">
        <v>346</v>
      </c>
      <c r="G125" s="290" t="s">
        <v>55</v>
      </c>
      <c r="H125" s="164" t="s">
        <v>194</v>
      </c>
      <c r="I125" s="164" t="s">
        <v>195</v>
      </c>
      <c r="J125" s="253" t="s">
        <v>666</v>
      </c>
      <c r="K125" s="4">
        <v>2</v>
      </c>
      <c r="L125" s="4">
        <v>1</v>
      </c>
      <c r="M125" s="46">
        <v>0.5</v>
      </c>
      <c r="N125" s="4"/>
      <c r="O125" s="46">
        <v>0.5</v>
      </c>
      <c r="P125" s="4">
        <v>2</v>
      </c>
      <c r="Q125" s="46">
        <v>1</v>
      </c>
      <c r="R125" s="4">
        <v>2</v>
      </c>
      <c r="S125" s="46">
        <v>1</v>
      </c>
      <c r="T125" s="291" t="s">
        <v>177</v>
      </c>
      <c r="U125" s="319" t="s">
        <v>276</v>
      </c>
      <c r="V125" s="298"/>
      <c r="W125" s="255"/>
      <c r="X125" s="255"/>
      <c r="Y125" s="156"/>
      <c r="Z125" s="156"/>
      <c r="AA125" s="156"/>
      <c r="AB125" s="255"/>
      <c r="AC125" s="156"/>
      <c r="AD125" s="255"/>
      <c r="AE125" s="255"/>
      <c r="AF125" s="255"/>
      <c r="AG125" s="255"/>
      <c r="AH125" s="344"/>
    </row>
    <row r="126" spans="2:34" ht="85.5" customHeight="1" x14ac:dyDescent="0.25">
      <c r="B126" s="267" t="s">
        <v>339</v>
      </c>
      <c r="C126" s="611" t="s">
        <v>344</v>
      </c>
      <c r="D126" s="253" t="s">
        <v>27</v>
      </c>
      <c r="E126" s="155" t="s">
        <v>909</v>
      </c>
      <c r="F126" s="596" t="s">
        <v>346</v>
      </c>
      <c r="G126" s="290" t="s">
        <v>55</v>
      </c>
      <c r="H126" s="164" t="s">
        <v>196</v>
      </c>
      <c r="I126" s="164" t="s">
        <v>406</v>
      </c>
      <c r="J126" s="253" t="s">
        <v>666</v>
      </c>
      <c r="K126" s="46">
        <v>1</v>
      </c>
      <c r="L126" s="4"/>
      <c r="M126" s="46">
        <v>0.25</v>
      </c>
      <c r="N126" s="4"/>
      <c r="O126" s="46">
        <v>0.5</v>
      </c>
      <c r="P126" s="4"/>
      <c r="Q126" s="46">
        <v>0.75</v>
      </c>
      <c r="R126" s="4"/>
      <c r="S126" s="46">
        <v>1</v>
      </c>
      <c r="T126" s="291" t="s">
        <v>177</v>
      </c>
      <c r="U126" s="319" t="s">
        <v>276</v>
      </c>
      <c r="V126" s="298"/>
      <c r="W126" s="255"/>
      <c r="X126" s="255"/>
      <c r="Y126" s="156"/>
      <c r="Z126" s="156"/>
      <c r="AA126" s="156"/>
      <c r="AB126" s="255"/>
      <c r="AC126" s="156"/>
      <c r="AD126" s="255"/>
      <c r="AE126" s="255"/>
      <c r="AF126" s="255"/>
      <c r="AG126" s="255"/>
      <c r="AH126" s="344"/>
    </row>
    <row r="127" spans="2:34" ht="96" customHeight="1" x14ac:dyDescent="0.25">
      <c r="B127" s="267" t="s">
        <v>339</v>
      </c>
      <c r="C127" s="611" t="s">
        <v>344</v>
      </c>
      <c r="D127" s="253" t="s">
        <v>27</v>
      </c>
      <c r="E127" s="155" t="s">
        <v>909</v>
      </c>
      <c r="F127" s="596" t="s">
        <v>346</v>
      </c>
      <c r="G127" s="290" t="s">
        <v>55</v>
      </c>
      <c r="H127" s="164" t="s">
        <v>197</v>
      </c>
      <c r="I127" s="164" t="s">
        <v>230</v>
      </c>
      <c r="J127" s="253" t="s">
        <v>666</v>
      </c>
      <c r="K127" s="4">
        <v>5</v>
      </c>
      <c r="L127" s="4">
        <v>1</v>
      </c>
      <c r="M127" s="46">
        <v>0.2</v>
      </c>
      <c r="N127" s="4">
        <v>3</v>
      </c>
      <c r="O127" s="46">
        <v>0.6</v>
      </c>
      <c r="P127" s="4">
        <v>4</v>
      </c>
      <c r="Q127" s="46">
        <v>0.8</v>
      </c>
      <c r="R127" s="4">
        <v>5</v>
      </c>
      <c r="S127" s="46">
        <v>1</v>
      </c>
      <c r="T127" s="291" t="s">
        <v>226</v>
      </c>
      <c r="U127" s="319" t="s">
        <v>276</v>
      </c>
      <c r="V127" s="298"/>
      <c r="W127" s="255"/>
      <c r="X127" s="255"/>
      <c r="Y127" s="156"/>
      <c r="Z127" s="156"/>
      <c r="AA127" s="156"/>
      <c r="AB127" s="255"/>
      <c r="AC127" s="156"/>
      <c r="AD127" s="255"/>
      <c r="AE127" s="255"/>
      <c r="AF127" s="255"/>
      <c r="AG127" s="255"/>
      <c r="AH127" s="344"/>
    </row>
    <row r="128" spans="2:34" ht="99" x14ac:dyDescent="0.25">
      <c r="B128" s="266" t="s">
        <v>339</v>
      </c>
      <c r="C128" s="610" t="s">
        <v>344</v>
      </c>
      <c r="D128" s="186" t="s">
        <v>27</v>
      </c>
      <c r="E128" s="162" t="s">
        <v>909</v>
      </c>
      <c r="F128" s="595" t="s">
        <v>346</v>
      </c>
      <c r="G128" s="380" t="s">
        <v>58</v>
      </c>
      <c r="H128" s="131" t="s">
        <v>280</v>
      </c>
      <c r="I128" s="131" t="s">
        <v>463</v>
      </c>
      <c r="J128" s="171" t="s">
        <v>666</v>
      </c>
      <c r="K128" s="168">
        <v>1</v>
      </c>
      <c r="L128" s="174"/>
      <c r="M128" s="168">
        <v>0</v>
      </c>
      <c r="N128" s="177"/>
      <c r="O128" s="168">
        <v>0.33</v>
      </c>
      <c r="P128" s="177"/>
      <c r="Q128" s="168">
        <v>0.66</v>
      </c>
      <c r="R128" s="176"/>
      <c r="S128" s="168">
        <v>1</v>
      </c>
      <c r="T128" s="284" t="s">
        <v>713</v>
      </c>
      <c r="U128" s="318" t="s">
        <v>276</v>
      </c>
      <c r="V128" s="277"/>
      <c r="W128" s="63"/>
      <c r="X128" s="63"/>
      <c r="Y128" s="161"/>
      <c r="Z128" s="161"/>
      <c r="AA128" s="161"/>
      <c r="AB128" s="63"/>
      <c r="AC128" s="161"/>
      <c r="AD128" s="63"/>
      <c r="AE128" s="63"/>
      <c r="AF128" s="63"/>
      <c r="AG128" s="63"/>
      <c r="AH128" s="345"/>
    </row>
    <row r="129" spans="2:34" ht="198" x14ac:dyDescent="0.25">
      <c r="B129" s="266" t="s">
        <v>339</v>
      </c>
      <c r="C129" s="610" t="s">
        <v>344</v>
      </c>
      <c r="D129" s="186" t="s">
        <v>27</v>
      </c>
      <c r="E129" s="162" t="s">
        <v>909</v>
      </c>
      <c r="F129" s="595" t="s">
        <v>346</v>
      </c>
      <c r="G129" s="380" t="s">
        <v>58</v>
      </c>
      <c r="H129" s="131" t="s">
        <v>281</v>
      </c>
      <c r="I129" s="131" t="s">
        <v>464</v>
      </c>
      <c r="J129" s="171" t="s">
        <v>666</v>
      </c>
      <c r="K129" s="44">
        <v>1</v>
      </c>
      <c r="L129" s="174"/>
      <c r="M129" s="168">
        <v>0</v>
      </c>
      <c r="N129" s="175">
        <v>1</v>
      </c>
      <c r="O129" s="168">
        <v>0.5</v>
      </c>
      <c r="P129" s="175">
        <v>1</v>
      </c>
      <c r="Q129" s="168">
        <v>0.5</v>
      </c>
      <c r="R129" s="176">
        <v>2</v>
      </c>
      <c r="S129" s="168">
        <v>1</v>
      </c>
      <c r="T129" s="284" t="s">
        <v>714</v>
      </c>
      <c r="U129" s="318" t="s">
        <v>276</v>
      </c>
      <c r="V129" s="277"/>
      <c r="W129" s="63"/>
      <c r="X129" s="63"/>
      <c r="Y129" s="161"/>
      <c r="Z129" s="161"/>
      <c r="AA129" s="161"/>
      <c r="AB129" s="63"/>
      <c r="AC129" s="161"/>
      <c r="AD129" s="63"/>
      <c r="AE129" s="63"/>
      <c r="AF129" s="63"/>
      <c r="AG129" s="63"/>
      <c r="AH129" s="345" t="s">
        <v>858</v>
      </c>
    </row>
    <row r="130" spans="2:34" ht="94.5" customHeight="1" x14ac:dyDescent="0.25">
      <c r="B130" s="266" t="s">
        <v>339</v>
      </c>
      <c r="C130" s="610" t="s">
        <v>344</v>
      </c>
      <c r="D130" s="186" t="s">
        <v>27</v>
      </c>
      <c r="E130" s="162" t="s">
        <v>909</v>
      </c>
      <c r="F130" s="595" t="s">
        <v>346</v>
      </c>
      <c r="G130" s="380" t="s">
        <v>58</v>
      </c>
      <c r="H130" s="131" t="s">
        <v>285</v>
      </c>
      <c r="I130" s="131" t="s">
        <v>835</v>
      </c>
      <c r="J130" s="171" t="s">
        <v>666</v>
      </c>
      <c r="K130" s="168">
        <v>1</v>
      </c>
      <c r="L130" s="174"/>
      <c r="M130" s="168">
        <v>0.25</v>
      </c>
      <c r="N130" s="177"/>
      <c r="O130" s="168">
        <v>0.5</v>
      </c>
      <c r="P130" s="177"/>
      <c r="Q130" s="168">
        <v>0.75</v>
      </c>
      <c r="R130" s="176"/>
      <c r="S130" s="168">
        <v>1</v>
      </c>
      <c r="T130" s="284" t="s">
        <v>177</v>
      </c>
      <c r="U130" s="318" t="s">
        <v>276</v>
      </c>
      <c r="V130" s="277" t="s">
        <v>32</v>
      </c>
      <c r="W130" s="63"/>
      <c r="X130" s="63"/>
      <c r="Y130" s="161"/>
      <c r="Z130" s="161"/>
      <c r="AA130" s="161"/>
      <c r="AB130" s="63"/>
      <c r="AC130" s="161"/>
      <c r="AD130" s="63"/>
      <c r="AE130" s="63"/>
      <c r="AF130" s="63"/>
      <c r="AG130" s="63"/>
      <c r="AH130" s="345" t="s">
        <v>860</v>
      </c>
    </row>
    <row r="131" spans="2:34" ht="94.5" customHeight="1" x14ac:dyDescent="0.25">
      <c r="B131" s="266" t="s">
        <v>339</v>
      </c>
      <c r="C131" s="610" t="s">
        <v>344</v>
      </c>
      <c r="D131" s="186" t="s">
        <v>27</v>
      </c>
      <c r="E131" s="162" t="s">
        <v>909</v>
      </c>
      <c r="F131" s="595" t="s">
        <v>346</v>
      </c>
      <c r="G131" s="380" t="s">
        <v>58</v>
      </c>
      <c r="H131" s="131" t="s">
        <v>286</v>
      </c>
      <c r="I131" s="131" t="s">
        <v>836</v>
      </c>
      <c r="J131" s="171" t="s">
        <v>666</v>
      </c>
      <c r="K131" s="168">
        <v>1</v>
      </c>
      <c r="L131" s="174"/>
      <c r="M131" s="168">
        <v>0</v>
      </c>
      <c r="N131" s="177"/>
      <c r="O131" s="168">
        <v>0</v>
      </c>
      <c r="P131" s="177"/>
      <c r="Q131" s="168">
        <v>0</v>
      </c>
      <c r="R131" s="176"/>
      <c r="S131" s="168">
        <v>1</v>
      </c>
      <c r="T131" s="284" t="s">
        <v>177</v>
      </c>
      <c r="U131" s="318" t="s">
        <v>276</v>
      </c>
      <c r="V131" s="277"/>
      <c r="W131" s="63"/>
      <c r="X131" s="63"/>
      <c r="Y131" s="161"/>
      <c r="Z131" s="161"/>
      <c r="AA131" s="161"/>
      <c r="AB131" s="63"/>
      <c r="AC131" s="161"/>
      <c r="AD131" s="63"/>
      <c r="AE131" s="63"/>
      <c r="AF131" s="63"/>
      <c r="AG131" s="63"/>
      <c r="AH131" s="301"/>
    </row>
    <row r="132" spans="2:34" ht="135.75" customHeight="1" x14ac:dyDescent="0.25">
      <c r="B132" s="266" t="s">
        <v>339</v>
      </c>
      <c r="C132" s="610" t="s">
        <v>344</v>
      </c>
      <c r="D132" s="186" t="s">
        <v>27</v>
      </c>
      <c r="E132" s="162" t="s">
        <v>909</v>
      </c>
      <c r="F132" s="595" t="s">
        <v>346</v>
      </c>
      <c r="G132" s="380" t="s">
        <v>58</v>
      </c>
      <c r="H132" s="131" t="s">
        <v>407</v>
      </c>
      <c r="I132" s="131" t="s">
        <v>857</v>
      </c>
      <c r="J132" s="171" t="s">
        <v>666</v>
      </c>
      <c r="K132" s="168">
        <v>1</v>
      </c>
      <c r="L132" s="174"/>
      <c r="M132" s="168">
        <v>0</v>
      </c>
      <c r="N132" s="177"/>
      <c r="O132" s="168">
        <v>0</v>
      </c>
      <c r="P132" s="177"/>
      <c r="Q132" s="168">
        <v>0</v>
      </c>
      <c r="R132" s="176"/>
      <c r="S132" s="168">
        <v>1</v>
      </c>
      <c r="T132" s="284" t="s">
        <v>856</v>
      </c>
      <c r="U132" s="318" t="s">
        <v>276</v>
      </c>
      <c r="V132" s="277"/>
      <c r="W132" s="63"/>
      <c r="X132" s="63"/>
      <c r="Y132" s="161"/>
      <c r="Z132" s="161"/>
      <c r="AA132" s="161"/>
      <c r="AB132" s="63"/>
      <c r="AC132" s="161"/>
      <c r="AD132" s="63"/>
      <c r="AE132" s="63"/>
      <c r="AF132" s="63"/>
      <c r="AG132" s="63"/>
      <c r="AH132" s="301"/>
    </row>
    <row r="133" spans="2:34" ht="96" customHeight="1" x14ac:dyDescent="0.25">
      <c r="B133" s="266" t="s">
        <v>339</v>
      </c>
      <c r="C133" s="610" t="s">
        <v>344</v>
      </c>
      <c r="D133" s="186" t="s">
        <v>27</v>
      </c>
      <c r="E133" s="162" t="s">
        <v>909</v>
      </c>
      <c r="F133" s="595" t="s">
        <v>346</v>
      </c>
      <c r="G133" s="380" t="s">
        <v>58</v>
      </c>
      <c r="H133" s="131" t="s">
        <v>287</v>
      </c>
      <c r="I133" s="131" t="s">
        <v>859</v>
      </c>
      <c r="J133" s="171" t="s">
        <v>666</v>
      </c>
      <c r="K133" s="168">
        <v>1</v>
      </c>
      <c r="L133" s="174"/>
      <c r="M133" s="168">
        <v>1</v>
      </c>
      <c r="N133" s="177"/>
      <c r="O133" s="168">
        <v>1</v>
      </c>
      <c r="P133" s="177"/>
      <c r="Q133" s="168">
        <v>1</v>
      </c>
      <c r="R133" s="176"/>
      <c r="S133" s="168">
        <v>1</v>
      </c>
      <c r="T133" s="284" t="s">
        <v>856</v>
      </c>
      <c r="U133" s="318" t="s">
        <v>276</v>
      </c>
      <c r="V133" s="277"/>
      <c r="W133" s="63"/>
      <c r="X133" s="63"/>
      <c r="Y133" s="161"/>
      <c r="Z133" s="161"/>
      <c r="AA133" s="161"/>
      <c r="AB133" s="63"/>
      <c r="AC133" s="161"/>
      <c r="AD133" s="63"/>
      <c r="AE133" s="63" t="s">
        <v>32</v>
      </c>
      <c r="AF133" s="63"/>
      <c r="AG133" s="63" t="s">
        <v>32</v>
      </c>
      <c r="AH133" s="301"/>
    </row>
    <row r="134" spans="2:34" ht="82.5" x14ac:dyDescent="0.25">
      <c r="B134" s="267" t="s">
        <v>339</v>
      </c>
      <c r="C134" s="611" t="s">
        <v>344</v>
      </c>
      <c r="D134" s="253" t="s">
        <v>27</v>
      </c>
      <c r="E134" s="155" t="s">
        <v>911</v>
      </c>
      <c r="F134" s="596" t="s">
        <v>912</v>
      </c>
      <c r="G134" s="290" t="s">
        <v>55</v>
      </c>
      <c r="H134" s="164" t="s">
        <v>692</v>
      </c>
      <c r="I134" s="164" t="s">
        <v>693</v>
      </c>
      <c r="J134" s="163" t="s">
        <v>666</v>
      </c>
      <c r="K134" s="46">
        <v>1</v>
      </c>
      <c r="L134" s="4"/>
      <c r="M134" s="46">
        <v>0.25</v>
      </c>
      <c r="N134" s="4"/>
      <c r="O134" s="46">
        <v>0.5</v>
      </c>
      <c r="P134" s="4"/>
      <c r="Q134" s="46">
        <v>0.75</v>
      </c>
      <c r="R134" s="4"/>
      <c r="S134" s="46">
        <v>1</v>
      </c>
      <c r="T134" s="291" t="s">
        <v>210</v>
      </c>
      <c r="U134" s="282"/>
      <c r="V134" s="298"/>
      <c r="W134" s="255"/>
      <c r="X134" s="255"/>
      <c r="Y134" s="156"/>
      <c r="Z134" s="156"/>
      <c r="AA134" s="156"/>
      <c r="AB134" s="255"/>
      <c r="AC134" s="156"/>
      <c r="AD134" s="255"/>
      <c r="AE134" s="255"/>
      <c r="AF134" s="255"/>
      <c r="AG134" s="255"/>
      <c r="AH134" s="300"/>
    </row>
    <row r="135" spans="2:34" ht="82.5" x14ac:dyDescent="0.25">
      <c r="B135" s="267" t="s">
        <v>339</v>
      </c>
      <c r="C135" s="611" t="s">
        <v>344</v>
      </c>
      <c r="D135" s="253" t="s">
        <v>27</v>
      </c>
      <c r="E135" s="155" t="s">
        <v>911</v>
      </c>
      <c r="F135" s="596" t="s">
        <v>912</v>
      </c>
      <c r="G135" s="290" t="s">
        <v>55</v>
      </c>
      <c r="H135" s="164" t="s">
        <v>694</v>
      </c>
      <c r="I135" s="164" t="s">
        <v>695</v>
      </c>
      <c r="J135" s="163" t="s">
        <v>666</v>
      </c>
      <c r="K135" s="46">
        <v>1</v>
      </c>
      <c r="L135" s="4"/>
      <c r="M135" s="46">
        <v>0.25</v>
      </c>
      <c r="N135" s="4"/>
      <c r="O135" s="46">
        <v>0.5</v>
      </c>
      <c r="P135" s="4"/>
      <c r="Q135" s="46">
        <v>0.75</v>
      </c>
      <c r="R135" s="4"/>
      <c r="S135" s="46">
        <v>1</v>
      </c>
      <c r="T135" s="291" t="s">
        <v>209</v>
      </c>
      <c r="U135" s="282"/>
      <c r="V135" s="298"/>
      <c r="W135" s="255"/>
      <c r="X135" s="255"/>
      <c r="Y135" s="156"/>
      <c r="Z135" s="156"/>
      <c r="AA135" s="156"/>
      <c r="AB135" s="255"/>
      <c r="AC135" s="156"/>
      <c r="AD135" s="255"/>
      <c r="AE135" s="255"/>
      <c r="AF135" s="255"/>
      <c r="AG135" s="255"/>
      <c r="AH135" s="300"/>
    </row>
    <row r="136" spans="2:34" ht="213.75" customHeight="1" thickBot="1" x14ac:dyDescent="0.3">
      <c r="B136" s="268" t="s">
        <v>339</v>
      </c>
      <c r="C136" s="612" t="s">
        <v>344</v>
      </c>
      <c r="D136" s="202" t="s">
        <v>27</v>
      </c>
      <c r="E136" s="197" t="s">
        <v>911</v>
      </c>
      <c r="F136" s="597" t="s">
        <v>912</v>
      </c>
      <c r="G136" s="381" t="s">
        <v>57</v>
      </c>
      <c r="H136" s="192" t="s">
        <v>1040</v>
      </c>
      <c r="I136" s="352" t="s">
        <v>716</v>
      </c>
      <c r="J136" s="142" t="s">
        <v>688</v>
      </c>
      <c r="K136" s="193">
        <v>1</v>
      </c>
      <c r="L136" s="194"/>
      <c r="M136" s="193">
        <v>0.25</v>
      </c>
      <c r="N136" s="194"/>
      <c r="O136" s="193">
        <v>0.5</v>
      </c>
      <c r="P136" s="194"/>
      <c r="Q136" s="193">
        <v>0.75</v>
      </c>
      <c r="R136" s="194"/>
      <c r="S136" s="193">
        <v>1</v>
      </c>
      <c r="T136" s="285" t="s">
        <v>736</v>
      </c>
      <c r="U136" s="339" t="s">
        <v>453</v>
      </c>
      <c r="V136" s="299" t="s">
        <v>32</v>
      </c>
      <c r="W136" s="195"/>
      <c r="X136" s="195"/>
      <c r="Y136" s="198"/>
      <c r="Z136" s="198"/>
      <c r="AA136" s="198"/>
      <c r="AB136" s="195"/>
      <c r="AC136" s="198"/>
      <c r="AD136" s="195"/>
      <c r="AE136" s="195"/>
      <c r="AF136" s="195"/>
      <c r="AG136" s="195"/>
      <c r="AH136" s="302"/>
    </row>
    <row r="137" spans="2:34" ht="102" customHeight="1" x14ac:dyDescent="0.25">
      <c r="B137" s="269" t="s">
        <v>339</v>
      </c>
      <c r="C137" s="606" t="s">
        <v>345</v>
      </c>
      <c r="D137" s="209" t="s">
        <v>28</v>
      </c>
      <c r="E137" s="237" t="s">
        <v>911</v>
      </c>
      <c r="F137" s="592" t="s">
        <v>912</v>
      </c>
      <c r="G137" s="263" t="s">
        <v>65</v>
      </c>
      <c r="H137" s="209" t="s">
        <v>837</v>
      </c>
      <c r="I137" s="237" t="s">
        <v>68</v>
      </c>
      <c r="J137" s="209" t="s">
        <v>688</v>
      </c>
      <c r="K137" s="209">
        <v>8.5</v>
      </c>
      <c r="L137" s="209">
        <v>1.65</v>
      </c>
      <c r="M137" s="213">
        <f>+L137/K137</f>
        <v>0.19411764705882351</v>
      </c>
      <c r="N137" s="209">
        <v>4.9000000000000004</v>
      </c>
      <c r="O137" s="213">
        <v>0.57647058823529418</v>
      </c>
      <c r="P137" s="209">
        <v>7.9</v>
      </c>
      <c r="Q137" s="213">
        <v>0.92941176470588238</v>
      </c>
      <c r="R137" s="209">
        <v>8.5</v>
      </c>
      <c r="S137" s="213">
        <v>1</v>
      </c>
      <c r="T137" s="303" t="s">
        <v>596</v>
      </c>
      <c r="U137" s="269"/>
      <c r="V137" s="278"/>
      <c r="W137" s="214"/>
      <c r="X137" s="214"/>
      <c r="Y137" s="238"/>
      <c r="Z137" s="238"/>
      <c r="AA137" s="238"/>
      <c r="AB137" s="214"/>
      <c r="AC137" s="238"/>
      <c r="AD137" s="214"/>
      <c r="AE137" s="214"/>
      <c r="AF137" s="214"/>
      <c r="AG137" s="214"/>
      <c r="AH137" s="303"/>
    </row>
    <row r="138" spans="2:34" ht="105" customHeight="1" x14ac:dyDescent="0.25">
      <c r="B138" s="270" t="s">
        <v>339</v>
      </c>
      <c r="C138" s="607" t="s">
        <v>345</v>
      </c>
      <c r="D138" s="215" t="s">
        <v>28</v>
      </c>
      <c r="E138" s="239" t="s">
        <v>911</v>
      </c>
      <c r="F138" s="580" t="s">
        <v>912</v>
      </c>
      <c r="G138" s="264" t="s">
        <v>65</v>
      </c>
      <c r="H138" s="477" t="s">
        <v>594</v>
      </c>
      <c r="I138" s="239" t="s">
        <v>69</v>
      </c>
      <c r="J138" s="215" t="s">
        <v>688</v>
      </c>
      <c r="K138" s="215">
        <v>25.099999999999994</v>
      </c>
      <c r="L138" s="215">
        <v>6.65</v>
      </c>
      <c r="M138" s="219">
        <v>0.2649402390438248</v>
      </c>
      <c r="N138" s="215">
        <v>21</v>
      </c>
      <c r="O138" s="219">
        <v>0.83665338645418341</v>
      </c>
      <c r="P138" s="215">
        <v>25.1</v>
      </c>
      <c r="Q138" s="219">
        <v>1.0000000000000002</v>
      </c>
      <c r="R138" s="215">
        <v>25.1</v>
      </c>
      <c r="S138" s="219">
        <v>1.0000000000000002</v>
      </c>
      <c r="T138" s="304" t="s">
        <v>552</v>
      </c>
      <c r="U138" s="320"/>
      <c r="V138" s="279"/>
      <c r="W138" s="220"/>
      <c r="X138" s="220"/>
      <c r="Y138" s="240"/>
      <c r="Z138" s="240"/>
      <c r="AA138" s="240"/>
      <c r="AB138" s="220"/>
      <c r="AC138" s="240"/>
      <c r="AD138" s="220"/>
      <c r="AE138" s="220"/>
      <c r="AF138" s="220"/>
      <c r="AG138" s="220"/>
      <c r="AH138" s="304"/>
    </row>
    <row r="139" spans="2:34" ht="100.5" customHeight="1" x14ac:dyDescent="0.25">
      <c r="B139" s="270" t="s">
        <v>339</v>
      </c>
      <c r="C139" s="607" t="s">
        <v>345</v>
      </c>
      <c r="D139" s="215" t="s">
        <v>28</v>
      </c>
      <c r="E139" s="239" t="s">
        <v>911</v>
      </c>
      <c r="F139" s="580" t="s">
        <v>912</v>
      </c>
      <c r="G139" s="264" t="s">
        <v>65</v>
      </c>
      <c r="H139" s="478"/>
      <c r="I139" s="239" t="s">
        <v>70</v>
      </c>
      <c r="J139" s="215" t="s">
        <v>688</v>
      </c>
      <c r="K139" s="215">
        <v>7.6999999999999993</v>
      </c>
      <c r="L139" s="215">
        <v>0.3</v>
      </c>
      <c r="M139" s="219">
        <v>3.896103896103896E-2</v>
      </c>
      <c r="N139" s="215">
        <v>4.3</v>
      </c>
      <c r="O139" s="219">
        <v>0.55844155844155852</v>
      </c>
      <c r="P139" s="215">
        <v>4.3</v>
      </c>
      <c r="Q139" s="219">
        <v>0.55844155844155852</v>
      </c>
      <c r="R139" s="215">
        <v>7.6999999999999993</v>
      </c>
      <c r="S139" s="219">
        <v>1</v>
      </c>
      <c r="T139" s="304" t="s">
        <v>552</v>
      </c>
      <c r="U139" s="320"/>
      <c r="V139" s="279"/>
      <c r="W139" s="220"/>
      <c r="X139" s="220"/>
      <c r="Y139" s="240"/>
      <c r="Z139" s="240"/>
      <c r="AA139" s="240"/>
      <c r="AB139" s="220"/>
      <c r="AC139" s="240"/>
      <c r="AD139" s="220"/>
      <c r="AE139" s="220"/>
      <c r="AF139" s="220"/>
      <c r="AG139" s="220"/>
      <c r="AH139" s="304"/>
    </row>
    <row r="140" spans="2:34" ht="98.25" customHeight="1" x14ac:dyDescent="0.25">
      <c r="B140" s="270" t="s">
        <v>339</v>
      </c>
      <c r="C140" s="607" t="s">
        <v>345</v>
      </c>
      <c r="D140" s="215" t="s">
        <v>28</v>
      </c>
      <c r="E140" s="239" t="s">
        <v>911</v>
      </c>
      <c r="F140" s="580" t="s">
        <v>912</v>
      </c>
      <c r="G140" s="264" t="s">
        <v>65</v>
      </c>
      <c r="H140" s="215" t="s">
        <v>717</v>
      </c>
      <c r="I140" s="239" t="s">
        <v>71</v>
      </c>
      <c r="J140" s="215" t="s">
        <v>688</v>
      </c>
      <c r="K140" s="215">
        <v>83.4</v>
      </c>
      <c r="L140" s="215">
        <v>3.96</v>
      </c>
      <c r="M140" s="219">
        <v>4.7482014388489202E-2</v>
      </c>
      <c r="N140" s="215">
        <v>44.089999999999996</v>
      </c>
      <c r="O140" s="219">
        <v>0.52865707434052744</v>
      </c>
      <c r="P140" s="215">
        <v>61.989999999999995</v>
      </c>
      <c r="Q140" s="219">
        <v>0.74328537170263775</v>
      </c>
      <c r="R140" s="215">
        <v>83.399999999999991</v>
      </c>
      <c r="S140" s="219">
        <v>0.99999999999999978</v>
      </c>
      <c r="T140" s="304" t="s">
        <v>552</v>
      </c>
      <c r="U140" s="320"/>
      <c r="V140" s="279"/>
      <c r="W140" s="220"/>
      <c r="X140" s="220"/>
      <c r="Y140" s="240"/>
      <c r="Z140" s="240"/>
      <c r="AA140" s="240"/>
      <c r="AB140" s="220"/>
      <c r="AC140" s="240"/>
      <c r="AD140" s="220"/>
      <c r="AE140" s="220"/>
      <c r="AF140" s="220"/>
      <c r="AG140" s="220"/>
      <c r="AH140" s="304"/>
    </row>
    <row r="141" spans="2:34" ht="97.5" customHeight="1" x14ac:dyDescent="0.25">
      <c r="B141" s="270" t="s">
        <v>339</v>
      </c>
      <c r="C141" s="607" t="s">
        <v>345</v>
      </c>
      <c r="D141" s="215" t="s">
        <v>28</v>
      </c>
      <c r="E141" s="239" t="s">
        <v>911</v>
      </c>
      <c r="F141" s="580" t="s">
        <v>912</v>
      </c>
      <c r="G141" s="264" t="s">
        <v>65</v>
      </c>
      <c r="H141" s="215" t="s">
        <v>595</v>
      </c>
      <c r="I141" s="239" t="s">
        <v>72</v>
      </c>
      <c r="J141" s="215" t="s">
        <v>688</v>
      </c>
      <c r="K141" s="215">
        <v>4</v>
      </c>
      <c r="L141" s="215">
        <v>0</v>
      </c>
      <c r="M141" s="219">
        <v>0</v>
      </c>
      <c r="N141" s="215">
        <v>0</v>
      </c>
      <c r="O141" s="219">
        <v>0</v>
      </c>
      <c r="P141" s="215">
        <v>2</v>
      </c>
      <c r="Q141" s="219">
        <v>0.5</v>
      </c>
      <c r="R141" s="215">
        <v>4</v>
      </c>
      <c r="S141" s="219">
        <v>1</v>
      </c>
      <c r="T141" s="304" t="s">
        <v>572</v>
      </c>
      <c r="U141" s="320"/>
      <c r="V141" s="279"/>
      <c r="W141" s="220"/>
      <c r="X141" s="220"/>
      <c r="Y141" s="240"/>
      <c r="Z141" s="240"/>
      <c r="AA141" s="240"/>
      <c r="AB141" s="220"/>
      <c r="AC141" s="240"/>
      <c r="AD141" s="220"/>
      <c r="AE141" s="220"/>
      <c r="AF141" s="220"/>
      <c r="AG141" s="220"/>
      <c r="AH141" s="304"/>
    </row>
    <row r="142" spans="2:34" ht="100.5" customHeight="1" x14ac:dyDescent="0.25">
      <c r="B142" s="270" t="s">
        <v>339</v>
      </c>
      <c r="C142" s="607" t="s">
        <v>345</v>
      </c>
      <c r="D142" s="215" t="s">
        <v>28</v>
      </c>
      <c r="E142" s="239" t="s">
        <v>911</v>
      </c>
      <c r="F142" s="580" t="s">
        <v>912</v>
      </c>
      <c r="G142" s="264" t="s">
        <v>65</v>
      </c>
      <c r="H142" s="215" t="s">
        <v>979</v>
      </c>
      <c r="I142" s="239" t="s">
        <v>848</v>
      </c>
      <c r="J142" s="215" t="s">
        <v>688</v>
      </c>
      <c r="K142" s="215">
        <v>10.5</v>
      </c>
      <c r="L142" s="215">
        <v>1.2</v>
      </c>
      <c r="M142" s="219">
        <f>+L142/K142</f>
        <v>0.11428571428571428</v>
      </c>
      <c r="N142" s="215">
        <v>6.4</v>
      </c>
      <c r="O142" s="219">
        <f>+N142/K142</f>
        <v>0.60952380952380958</v>
      </c>
      <c r="P142" s="215">
        <v>8.1</v>
      </c>
      <c r="Q142" s="219">
        <f>+P142/K142</f>
        <v>0.77142857142857135</v>
      </c>
      <c r="R142" s="215">
        <v>10.5</v>
      </c>
      <c r="S142" s="219">
        <v>1</v>
      </c>
      <c r="T142" s="304" t="s">
        <v>849</v>
      </c>
      <c r="U142" s="320"/>
      <c r="V142" s="279"/>
      <c r="W142" s="220"/>
      <c r="X142" s="220"/>
      <c r="Y142" s="240"/>
      <c r="Z142" s="240"/>
      <c r="AA142" s="240"/>
      <c r="AB142" s="220"/>
      <c r="AC142" s="240"/>
      <c r="AD142" s="220"/>
      <c r="AE142" s="220"/>
      <c r="AF142" s="220"/>
      <c r="AG142" s="220"/>
      <c r="AH142" s="304" t="s">
        <v>855</v>
      </c>
    </row>
    <row r="143" spans="2:34" ht="102.75" customHeight="1" x14ac:dyDescent="0.25">
      <c r="B143" s="270" t="s">
        <v>339</v>
      </c>
      <c r="C143" s="607" t="s">
        <v>345</v>
      </c>
      <c r="D143" s="215" t="s">
        <v>28</v>
      </c>
      <c r="E143" s="239" t="s">
        <v>911</v>
      </c>
      <c r="F143" s="580" t="s">
        <v>912</v>
      </c>
      <c r="G143" s="264" t="s">
        <v>65</v>
      </c>
      <c r="H143" s="215" t="s">
        <v>980</v>
      </c>
      <c r="I143" s="239" t="s">
        <v>73</v>
      </c>
      <c r="J143" s="215" t="s">
        <v>688</v>
      </c>
      <c r="K143" s="469">
        <v>50.8</v>
      </c>
      <c r="L143" s="469">
        <v>12.31</v>
      </c>
      <c r="M143" s="470">
        <f>+L143/K143</f>
        <v>0.24232283464566931</v>
      </c>
      <c r="N143" s="469">
        <v>21.77</v>
      </c>
      <c r="O143" s="470">
        <f>+N143/K143</f>
        <v>0.4285433070866142</v>
      </c>
      <c r="P143" s="469">
        <v>36.700000000000003</v>
      </c>
      <c r="Q143" s="470">
        <f>+P143/K143</f>
        <v>0.72244094488188981</v>
      </c>
      <c r="R143" s="469">
        <v>50.8</v>
      </c>
      <c r="S143" s="470">
        <f>+R143/K143</f>
        <v>1</v>
      </c>
      <c r="T143" s="304" t="s">
        <v>981</v>
      </c>
      <c r="U143" s="320"/>
      <c r="V143" s="279"/>
      <c r="W143" s="220"/>
      <c r="X143" s="220"/>
      <c r="Y143" s="240"/>
      <c r="Z143" s="240"/>
      <c r="AA143" s="240"/>
      <c r="AB143" s="220"/>
      <c r="AC143" s="240"/>
      <c r="AD143" s="220"/>
      <c r="AE143" s="220"/>
      <c r="AF143" s="220"/>
      <c r="AG143" s="220"/>
      <c r="AH143" s="304"/>
    </row>
    <row r="144" spans="2:34" ht="102.75" customHeight="1" x14ac:dyDescent="0.25">
      <c r="B144" s="270" t="s">
        <v>339</v>
      </c>
      <c r="C144" s="607" t="s">
        <v>345</v>
      </c>
      <c r="D144" s="215" t="s">
        <v>28</v>
      </c>
      <c r="E144" s="239" t="s">
        <v>911</v>
      </c>
      <c r="F144" s="580" t="s">
        <v>912</v>
      </c>
      <c r="G144" s="264" t="s">
        <v>65</v>
      </c>
      <c r="H144" s="215" t="s">
        <v>597</v>
      </c>
      <c r="I144" s="239" t="s">
        <v>74</v>
      </c>
      <c r="J144" s="215" t="s">
        <v>688</v>
      </c>
      <c r="K144" s="215">
        <v>9</v>
      </c>
      <c r="L144" s="215">
        <v>1</v>
      </c>
      <c r="M144" s="219">
        <v>0.1111111111111111</v>
      </c>
      <c r="N144" s="215">
        <v>3</v>
      </c>
      <c r="O144" s="219">
        <v>0.33333333333333331</v>
      </c>
      <c r="P144" s="215">
        <v>3</v>
      </c>
      <c r="Q144" s="219">
        <v>0.33333333333333331</v>
      </c>
      <c r="R144" s="215">
        <v>9</v>
      </c>
      <c r="S144" s="219">
        <v>1</v>
      </c>
      <c r="T144" s="304" t="s">
        <v>572</v>
      </c>
      <c r="U144" s="320"/>
      <c r="V144" s="279"/>
      <c r="W144" s="220"/>
      <c r="X144" s="220"/>
      <c r="Y144" s="240"/>
      <c r="Z144" s="240"/>
      <c r="AA144" s="240"/>
      <c r="AB144" s="220"/>
      <c r="AC144" s="240"/>
      <c r="AD144" s="220"/>
      <c r="AE144" s="220"/>
      <c r="AF144" s="220"/>
      <c r="AG144" s="220"/>
      <c r="AH144" s="304"/>
    </row>
    <row r="145" spans="2:34" ht="102" customHeight="1" x14ac:dyDescent="0.25">
      <c r="B145" s="270" t="s">
        <v>339</v>
      </c>
      <c r="C145" s="607" t="s">
        <v>345</v>
      </c>
      <c r="D145" s="215" t="s">
        <v>28</v>
      </c>
      <c r="E145" s="239" t="s">
        <v>911</v>
      </c>
      <c r="F145" s="580" t="s">
        <v>912</v>
      </c>
      <c r="G145" s="264" t="s">
        <v>65</v>
      </c>
      <c r="H145" s="215" t="s">
        <v>958</v>
      </c>
      <c r="I145" s="239" t="s">
        <v>75</v>
      </c>
      <c r="J145" s="215" t="s">
        <v>688</v>
      </c>
      <c r="K145" s="215">
        <v>11.51</v>
      </c>
      <c r="L145" s="215">
        <v>4.6399999999999997</v>
      </c>
      <c r="M145" s="219">
        <v>0.40312771503040834</v>
      </c>
      <c r="N145" s="215">
        <v>7.37</v>
      </c>
      <c r="O145" s="219">
        <v>0.64031277150304078</v>
      </c>
      <c r="P145" s="215">
        <v>9.08</v>
      </c>
      <c r="Q145" s="219">
        <v>0.7888792354474371</v>
      </c>
      <c r="R145" s="215">
        <v>11.51</v>
      </c>
      <c r="S145" s="219">
        <v>1</v>
      </c>
      <c r="T145" s="304" t="s">
        <v>598</v>
      </c>
      <c r="U145" s="320"/>
      <c r="V145" s="279"/>
      <c r="W145" s="220"/>
      <c r="X145" s="220"/>
      <c r="Y145" s="240"/>
      <c r="Z145" s="240"/>
      <c r="AA145" s="240"/>
      <c r="AB145" s="220"/>
      <c r="AC145" s="240"/>
      <c r="AD145" s="220"/>
      <c r="AE145" s="220"/>
      <c r="AF145" s="220"/>
      <c r="AG145" s="220"/>
      <c r="AH145" s="304"/>
    </row>
    <row r="146" spans="2:34" ht="99.75" customHeight="1" x14ac:dyDescent="0.25">
      <c r="B146" s="270" t="s">
        <v>339</v>
      </c>
      <c r="C146" s="607" t="s">
        <v>345</v>
      </c>
      <c r="D146" s="215" t="s">
        <v>28</v>
      </c>
      <c r="E146" s="239" t="s">
        <v>911</v>
      </c>
      <c r="F146" s="580" t="s">
        <v>912</v>
      </c>
      <c r="G146" s="264" t="s">
        <v>65</v>
      </c>
      <c r="H146" s="215" t="s">
        <v>718</v>
      </c>
      <c r="I146" s="239" t="s">
        <v>627</v>
      </c>
      <c r="J146" s="215" t="s">
        <v>688</v>
      </c>
      <c r="K146" s="215">
        <v>2.4999999999999996</v>
      </c>
      <c r="L146" s="215">
        <v>0.1</v>
      </c>
      <c r="M146" s="219">
        <v>4.0000000000000008E-2</v>
      </c>
      <c r="N146" s="215">
        <v>0.30000000000000004</v>
      </c>
      <c r="O146" s="219">
        <v>0.12000000000000004</v>
      </c>
      <c r="P146" s="215">
        <v>0.8600000000000001</v>
      </c>
      <c r="Q146" s="219">
        <v>0.34400000000000008</v>
      </c>
      <c r="R146" s="215">
        <v>2.5</v>
      </c>
      <c r="S146" s="219">
        <v>1.0000000000000002</v>
      </c>
      <c r="T146" s="304" t="s">
        <v>598</v>
      </c>
      <c r="U146" s="320"/>
      <c r="V146" s="279"/>
      <c r="W146" s="220"/>
      <c r="X146" s="220"/>
      <c r="Y146" s="240"/>
      <c r="Z146" s="240"/>
      <c r="AA146" s="240"/>
      <c r="AB146" s="220"/>
      <c r="AC146" s="240"/>
      <c r="AD146" s="220"/>
      <c r="AE146" s="220"/>
      <c r="AF146" s="220"/>
      <c r="AG146" s="220"/>
      <c r="AH146" s="304"/>
    </row>
    <row r="147" spans="2:34" ht="99.75" customHeight="1" x14ac:dyDescent="0.25">
      <c r="B147" s="270" t="s">
        <v>339</v>
      </c>
      <c r="C147" s="607" t="s">
        <v>345</v>
      </c>
      <c r="D147" s="215" t="s">
        <v>28</v>
      </c>
      <c r="E147" s="239" t="s">
        <v>911</v>
      </c>
      <c r="F147" s="580" t="s">
        <v>912</v>
      </c>
      <c r="G147" s="264" t="s">
        <v>65</v>
      </c>
      <c r="H147" s="215" t="s">
        <v>1043</v>
      </c>
      <c r="I147" s="239" t="s">
        <v>76</v>
      </c>
      <c r="J147" s="215" t="s">
        <v>688</v>
      </c>
      <c r="K147" s="215">
        <v>2</v>
      </c>
      <c r="L147" s="215">
        <v>0</v>
      </c>
      <c r="M147" s="219">
        <v>0</v>
      </c>
      <c r="N147" s="215">
        <v>1</v>
      </c>
      <c r="O147" s="219">
        <f>+N147/K147</f>
        <v>0.5</v>
      </c>
      <c r="P147" s="215">
        <v>1</v>
      </c>
      <c r="Q147" s="219">
        <f>+P147/K147</f>
        <v>0.5</v>
      </c>
      <c r="R147" s="215">
        <v>2</v>
      </c>
      <c r="S147" s="219">
        <v>1</v>
      </c>
      <c r="T147" s="304" t="s">
        <v>599</v>
      </c>
      <c r="U147" s="320"/>
      <c r="V147" s="279"/>
      <c r="W147" s="220"/>
      <c r="X147" s="220"/>
      <c r="Y147" s="240"/>
      <c r="Z147" s="240"/>
      <c r="AA147" s="240"/>
      <c r="AB147" s="220"/>
      <c r="AC147" s="240"/>
      <c r="AD147" s="220"/>
      <c r="AE147" s="220"/>
      <c r="AF147" s="220"/>
      <c r="AG147" s="220"/>
      <c r="AH147" s="304"/>
    </row>
    <row r="148" spans="2:34" ht="99.75" customHeight="1" x14ac:dyDescent="0.25">
      <c r="B148" s="270" t="s">
        <v>339</v>
      </c>
      <c r="C148" s="607" t="s">
        <v>345</v>
      </c>
      <c r="D148" s="215" t="s">
        <v>28</v>
      </c>
      <c r="E148" s="239" t="s">
        <v>911</v>
      </c>
      <c r="F148" s="580" t="s">
        <v>912</v>
      </c>
      <c r="G148" s="264" t="s">
        <v>65</v>
      </c>
      <c r="H148" s="215" t="s">
        <v>602</v>
      </c>
      <c r="I148" s="239" t="s">
        <v>582</v>
      </c>
      <c r="J148" s="215" t="s">
        <v>688</v>
      </c>
      <c r="K148" s="215">
        <v>10.25</v>
      </c>
      <c r="L148" s="215">
        <v>0</v>
      </c>
      <c r="M148" s="219">
        <v>0</v>
      </c>
      <c r="N148" s="215">
        <v>4</v>
      </c>
      <c r="O148" s="219">
        <v>0.3902439024390244</v>
      </c>
      <c r="P148" s="215">
        <v>6.57</v>
      </c>
      <c r="Q148" s="219">
        <v>0.64097560975609758</v>
      </c>
      <c r="R148" s="215">
        <v>10.25</v>
      </c>
      <c r="S148" s="219">
        <v>1</v>
      </c>
      <c r="T148" s="304" t="s">
        <v>598</v>
      </c>
      <c r="U148" s="320"/>
      <c r="V148" s="279"/>
      <c r="W148" s="220"/>
      <c r="X148" s="220"/>
      <c r="Y148" s="240"/>
      <c r="Z148" s="240"/>
      <c r="AA148" s="240"/>
      <c r="AB148" s="220"/>
      <c r="AC148" s="240"/>
      <c r="AD148" s="220"/>
      <c r="AE148" s="220"/>
      <c r="AF148" s="220"/>
      <c r="AG148" s="220"/>
      <c r="AH148" s="304"/>
    </row>
    <row r="149" spans="2:34" ht="102" customHeight="1" x14ac:dyDescent="0.25">
      <c r="B149" s="270" t="s">
        <v>339</v>
      </c>
      <c r="C149" s="607" t="s">
        <v>345</v>
      </c>
      <c r="D149" s="215" t="s">
        <v>28</v>
      </c>
      <c r="E149" s="239" t="s">
        <v>911</v>
      </c>
      <c r="F149" s="580" t="s">
        <v>912</v>
      </c>
      <c r="G149" s="264" t="s">
        <v>65</v>
      </c>
      <c r="H149" s="215" t="s">
        <v>959</v>
      </c>
      <c r="I149" s="239" t="s">
        <v>79</v>
      </c>
      <c r="J149" s="215" t="s">
        <v>688</v>
      </c>
      <c r="K149" s="215">
        <v>16</v>
      </c>
      <c r="L149" s="215">
        <v>0</v>
      </c>
      <c r="M149" s="219">
        <v>0</v>
      </c>
      <c r="N149" s="215">
        <v>4</v>
      </c>
      <c r="O149" s="219">
        <f>+N149/K149</f>
        <v>0.25</v>
      </c>
      <c r="P149" s="215">
        <v>6</v>
      </c>
      <c r="Q149" s="219">
        <f>+P149/K149</f>
        <v>0.375</v>
      </c>
      <c r="R149" s="215">
        <v>16</v>
      </c>
      <c r="S149" s="219">
        <v>1</v>
      </c>
      <c r="T149" s="304" t="s">
        <v>596</v>
      </c>
      <c r="U149" s="320"/>
      <c r="V149" s="279"/>
      <c r="W149" s="220"/>
      <c r="X149" s="220"/>
      <c r="Y149" s="240"/>
      <c r="Z149" s="240"/>
      <c r="AA149" s="240"/>
      <c r="AB149" s="220"/>
      <c r="AC149" s="240"/>
      <c r="AD149" s="220"/>
      <c r="AE149" s="220"/>
      <c r="AF149" s="220"/>
      <c r="AG149" s="220"/>
      <c r="AH149" s="304"/>
    </row>
    <row r="150" spans="2:34" ht="98.25" customHeight="1" x14ac:dyDescent="0.25">
      <c r="B150" s="270" t="s">
        <v>339</v>
      </c>
      <c r="C150" s="607" t="s">
        <v>345</v>
      </c>
      <c r="D150" s="215" t="s">
        <v>28</v>
      </c>
      <c r="E150" s="239" t="s">
        <v>911</v>
      </c>
      <c r="F150" s="580" t="s">
        <v>912</v>
      </c>
      <c r="G150" s="264" t="s">
        <v>65</v>
      </c>
      <c r="H150" s="215" t="s">
        <v>600</v>
      </c>
      <c r="I150" s="239" t="s">
        <v>80</v>
      </c>
      <c r="J150" s="215" t="s">
        <v>688</v>
      </c>
      <c r="K150" s="215">
        <v>8</v>
      </c>
      <c r="L150" s="215">
        <v>0</v>
      </c>
      <c r="M150" s="219">
        <v>0</v>
      </c>
      <c r="N150" s="215">
        <v>4</v>
      </c>
      <c r="O150" s="219">
        <v>0.5</v>
      </c>
      <c r="P150" s="215">
        <v>4</v>
      </c>
      <c r="Q150" s="219">
        <v>0.5</v>
      </c>
      <c r="R150" s="215">
        <v>8</v>
      </c>
      <c r="S150" s="219">
        <v>1</v>
      </c>
      <c r="T150" s="304" t="s">
        <v>552</v>
      </c>
      <c r="U150" s="320"/>
      <c r="V150" s="279"/>
      <c r="W150" s="220"/>
      <c r="X150" s="220"/>
      <c r="Y150" s="240"/>
      <c r="Z150" s="240"/>
      <c r="AA150" s="240"/>
      <c r="AB150" s="220"/>
      <c r="AC150" s="240"/>
      <c r="AD150" s="220"/>
      <c r="AE150" s="220"/>
      <c r="AF150" s="220"/>
      <c r="AG150" s="220"/>
      <c r="AH150" s="304"/>
    </row>
    <row r="151" spans="2:34" ht="99.75" customHeight="1" x14ac:dyDescent="0.25">
      <c r="B151" s="270" t="s">
        <v>339</v>
      </c>
      <c r="C151" s="607" t="s">
        <v>345</v>
      </c>
      <c r="D151" s="215" t="s">
        <v>28</v>
      </c>
      <c r="E151" s="239" t="s">
        <v>911</v>
      </c>
      <c r="F151" s="580" t="s">
        <v>912</v>
      </c>
      <c r="G151" s="264" t="s">
        <v>65</v>
      </c>
      <c r="H151" s="215" t="s">
        <v>982</v>
      </c>
      <c r="I151" s="239" t="s">
        <v>583</v>
      </c>
      <c r="J151" s="215" t="s">
        <v>688</v>
      </c>
      <c r="K151" s="215">
        <v>14</v>
      </c>
      <c r="L151" s="215">
        <v>3</v>
      </c>
      <c r="M151" s="219">
        <f>+L151/K151</f>
        <v>0.21428571428571427</v>
      </c>
      <c r="N151" s="215">
        <v>4</v>
      </c>
      <c r="O151" s="219">
        <f>+N151/K151</f>
        <v>0.2857142857142857</v>
      </c>
      <c r="P151" s="215">
        <v>10</v>
      </c>
      <c r="Q151" s="219">
        <f>+P151/K151</f>
        <v>0.7142857142857143</v>
      </c>
      <c r="R151" s="215">
        <v>14</v>
      </c>
      <c r="S151" s="219">
        <v>1</v>
      </c>
      <c r="T151" s="304" t="s">
        <v>981</v>
      </c>
      <c r="U151" s="320"/>
      <c r="V151" s="279"/>
      <c r="W151" s="220"/>
      <c r="X151" s="220"/>
      <c r="Y151" s="240"/>
      <c r="Z151" s="240"/>
      <c r="AA151" s="240"/>
      <c r="AB151" s="220"/>
      <c r="AC151" s="240"/>
      <c r="AD151" s="220"/>
      <c r="AE151" s="220"/>
      <c r="AF151" s="220"/>
      <c r="AG151" s="220"/>
      <c r="AH151" s="304"/>
    </row>
    <row r="152" spans="2:34" ht="104.25" customHeight="1" x14ac:dyDescent="0.25">
      <c r="B152" s="270" t="s">
        <v>339</v>
      </c>
      <c r="C152" s="607" t="s">
        <v>345</v>
      </c>
      <c r="D152" s="215" t="s">
        <v>28</v>
      </c>
      <c r="E152" s="239" t="s">
        <v>911</v>
      </c>
      <c r="F152" s="580" t="s">
        <v>912</v>
      </c>
      <c r="G152" s="264" t="s">
        <v>65</v>
      </c>
      <c r="H152" s="215" t="s">
        <v>551</v>
      </c>
      <c r="I152" s="239" t="s">
        <v>78</v>
      </c>
      <c r="J152" s="215" t="s">
        <v>688</v>
      </c>
      <c r="K152" s="215">
        <v>9978.86</v>
      </c>
      <c r="L152" s="215">
        <v>9978.86</v>
      </c>
      <c r="M152" s="219">
        <v>0.25</v>
      </c>
      <c r="N152" s="215">
        <v>9978.86</v>
      </c>
      <c r="O152" s="219">
        <v>0.5</v>
      </c>
      <c r="P152" s="215">
        <v>9978.86</v>
      </c>
      <c r="Q152" s="219">
        <v>0.75</v>
      </c>
      <c r="R152" s="215">
        <v>9978.86</v>
      </c>
      <c r="S152" s="219">
        <v>1</v>
      </c>
      <c r="T152" s="304" t="s">
        <v>552</v>
      </c>
      <c r="U152" s="320"/>
      <c r="V152" s="279"/>
      <c r="W152" s="220"/>
      <c r="X152" s="220"/>
      <c r="Y152" s="240"/>
      <c r="Z152" s="240"/>
      <c r="AA152" s="240"/>
      <c r="AB152" s="220"/>
      <c r="AC152" s="240"/>
      <c r="AD152" s="220"/>
      <c r="AE152" s="220"/>
      <c r="AF152" s="220"/>
      <c r="AG152" s="220"/>
      <c r="AH152" s="304"/>
    </row>
    <row r="153" spans="2:34" ht="99.75" customHeight="1" x14ac:dyDescent="0.25">
      <c r="B153" s="270" t="s">
        <v>339</v>
      </c>
      <c r="C153" s="607" t="s">
        <v>345</v>
      </c>
      <c r="D153" s="215" t="s">
        <v>28</v>
      </c>
      <c r="E153" s="239" t="s">
        <v>911</v>
      </c>
      <c r="F153" s="580" t="s">
        <v>912</v>
      </c>
      <c r="G153" s="264" t="s">
        <v>65</v>
      </c>
      <c r="H153" s="215" t="s">
        <v>984</v>
      </c>
      <c r="I153" s="239" t="s">
        <v>542</v>
      </c>
      <c r="J153" s="215" t="s">
        <v>688</v>
      </c>
      <c r="K153" s="215">
        <v>5</v>
      </c>
      <c r="L153" s="215">
        <v>0</v>
      </c>
      <c r="M153" s="219">
        <v>0</v>
      </c>
      <c r="N153" s="215">
        <v>0</v>
      </c>
      <c r="O153" s="219">
        <v>0</v>
      </c>
      <c r="P153" s="215">
        <v>0</v>
      </c>
      <c r="Q153" s="219">
        <v>0</v>
      </c>
      <c r="R153" s="215">
        <v>5</v>
      </c>
      <c r="S153" s="219">
        <v>1</v>
      </c>
      <c r="T153" s="304" t="s">
        <v>637</v>
      </c>
      <c r="U153" s="320"/>
      <c r="V153" s="279"/>
      <c r="W153" s="220"/>
      <c r="X153" s="220"/>
      <c r="Y153" s="240"/>
      <c r="Z153" s="240"/>
      <c r="AA153" s="240"/>
      <c r="AB153" s="220"/>
      <c r="AC153" s="240"/>
      <c r="AD153" s="220"/>
      <c r="AE153" s="220"/>
      <c r="AF153" s="220"/>
      <c r="AG153" s="220"/>
      <c r="AH153" s="304"/>
    </row>
    <row r="154" spans="2:34" ht="102.75" customHeight="1" x14ac:dyDescent="0.25">
      <c r="B154" s="270" t="s">
        <v>339</v>
      </c>
      <c r="C154" s="607" t="s">
        <v>345</v>
      </c>
      <c r="D154" s="215" t="s">
        <v>28</v>
      </c>
      <c r="E154" s="239" t="s">
        <v>911</v>
      </c>
      <c r="F154" s="580" t="s">
        <v>912</v>
      </c>
      <c r="G154" s="264" t="s">
        <v>65</v>
      </c>
      <c r="H154" s="215" t="s">
        <v>545</v>
      </c>
      <c r="I154" s="239" t="s">
        <v>77</v>
      </c>
      <c r="J154" s="215" t="s">
        <v>688</v>
      </c>
      <c r="K154" s="215">
        <v>7</v>
      </c>
      <c r="L154" s="215">
        <v>7</v>
      </c>
      <c r="M154" s="219">
        <v>1</v>
      </c>
      <c r="N154" s="215">
        <v>7</v>
      </c>
      <c r="O154" s="219">
        <v>1</v>
      </c>
      <c r="P154" s="215">
        <v>7</v>
      </c>
      <c r="Q154" s="219">
        <v>1</v>
      </c>
      <c r="R154" s="215">
        <v>7</v>
      </c>
      <c r="S154" s="219">
        <v>1</v>
      </c>
      <c r="T154" s="304" t="s">
        <v>637</v>
      </c>
      <c r="U154" s="320"/>
      <c r="V154" s="279"/>
      <c r="W154" s="220"/>
      <c r="X154" s="220"/>
      <c r="Y154" s="240"/>
      <c r="Z154" s="240"/>
      <c r="AA154" s="240"/>
      <c r="AB154" s="220"/>
      <c r="AC154" s="240"/>
      <c r="AD154" s="220"/>
      <c r="AE154" s="220"/>
      <c r="AF154" s="220"/>
      <c r="AG154" s="220"/>
      <c r="AH154" s="304"/>
    </row>
    <row r="155" spans="2:34" ht="98.25" customHeight="1" x14ac:dyDescent="0.25">
      <c r="B155" s="270" t="s">
        <v>339</v>
      </c>
      <c r="C155" s="607" t="s">
        <v>345</v>
      </c>
      <c r="D155" s="215" t="s">
        <v>28</v>
      </c>
      <c r="E155" s="239" t="s">
        <v>911</v>
      </c>
      <c r="F155" s="580" t="s">
        <v>912</v>
      </c>
      <c r="G155" s="264" t="s">
        <v>65</v>
      </c>
      <c r="H155" s="215" t="s">
        <v>544</v>
      </c>
      <c r="I155" s="239" t="s">
        <v>408</v>
      </c>
      <c r="J155" s="215" t="s">
        <v>688</v>
      </c>
      <c r="K155" s="215">
        <v>1</v>
      </c>
      <c r="L155" s="215">
        <v>0</v>
      </c>
      <c r="M155" s="219">
        <v>0</v>
      </c>
      <c r="N155" s="215">
        <v>0</v>
      </c>
      <c r="O155" s="219">
        <v>0</v>
      </c>
      <c r="P155" s="215">
        <v>0</v>
      </c>
      <c r="Q155" s="219">
        <v>0</v>
      </c>
      <c r="R155" s="215">
        <v>1</v>
      </c>
      <c r="S155" s="219">
        <v>1</v>
      </c>
      <c r="T155" s="304" t="s">
        <v>637</v>
      </c>
      <c r="U155" s="320"/>
      <c r="V155" s="279"/>
      <c r="W155" s="220"/>
      <c r="X155" s="220"/>
      <c r="Y155" s="240"/>
      <c r="Z155" s="240"/>
      <c r="AA155" s="240"/>
      <c r="AB155" s="220"/>
      <c r="AC155" s="240"/>
      <c r="AD155" s="220"/>
      <c r="AE155" s="220"/>
      <c r="AF155" s="220"/>
      <c r="AG155" s="220"/>
      <c r="AH155" s="304"/>
    </row>
    <row r="156" spans="2:34" ht="99.75" customHeight="1" x14ac:dyDescent="0.25">
      <c r="B156" s="270" t="s">
        <v>339</v>
      </c>
      <c r="C156" s="607" t="s">
        <v>345</v>
      </c>
      <c r="D156" s="215" t="s">
        <v>28</v>
      </c>
      <c r="E156" s="239" t="s">
        <v>911</v>
      </c>
      <c r="F156" s="580" t="s">
        <v>912</v>
      </c>
      <c r="G156" s="264" t="s">
        <v>65</v>
      </c>
      <c r="H156" s="215" t="s">
        <v>547</v>
      </c>
      <c r="I156" s="239" t="s">
        <v>546</v>
      </c>
      <c r="J156" s="215" t="s">
        <v>688</v>
      </c>
      <c r="K156" s="215">
        <v>6</v>
      </c>
      <c r="L156" s="215">
        <v>0</v>
      </c>
      <c r="M156" s="219">
        <v>0</v>
      </c>
      <c r="N156" s="215">
        <v>1</v>
      </c>
      <c r="O156" s="219">
        <v>0.16666666666666666</v>
      </c>
      <c r="P156" s="215">
        <v>3</v>
      </c>
      <c r="Q156" s="219">
        <v>0.5</v>
      </c>
      <c r="R156" s="215">
        <v>6</v>
      </c>
      <c r="S156" s="219">
        <v>1</v>
      </c>
      <c r="T156" s="304" t="s">
        <v>637</v>
      </c>
      <c r="U156" s="320"/>
      <c r="V156" s="279"/>
      <c r="W156" s="220"/>
      <c r="X156" s="220"/>
      <c r="Y156" s="240"/>
      <c r="Z156" s="240"/>
      <c r="AA156" s="240"/>
      <c r="AB156" s="220"/>
      <c r="AC156" s="240"/>
      <c r="AD156" s="220"/>
      <c r="AE156" s="220"/>
      <c r="AF156" s="220"/>
      <c r="AG156" s="220"/>
      <c r="AH156" s="304"/>
    </row>
    <row r="157" spans="2:34" ht="99.75" customHeight="1" x14ac:dyDescent="0.25">
      <c r="B157" s="270" t="s">
        <v>339</v>
      </c>
      <c r="C157" s="607" t="s">
        <v>345</v>
      </c>
      <c r="D157" s="215" t="s">
        <v>28</v>
      </c>
      <c r="E157" s="239" t="s">
        <v>911</v>
      </c>
      <c r="F157" s="580" t="s">
        <v>912</v>
      </c>
      <c r="G157" s="264" t="s">
        <v>65</v>
      </c>
      <c r="H157" s="215" t="s">
        <v>549</v>
      </c>
      <c r="I157" s="215" t="s">
        <v>550</v>
      </c>
      <c r="J157" s="215" t="s">
        <v>673</v>
      </c>
      <c r="K157" s="215">
        <v>21</v>
      </c>
      <c r="L157" s="215">
        <v>21</v>
      </c>
      <c r="M157" s="219">
        <v>1</v>
      </c>
      <c r="N157" s="215">
        <v>21</v>
      </c>
      <c r="O157" s="219">
        <v>1</v>
      </c>
      <c r="P157" s="215">
        <v>21</v>
      </c>
      <c r="Q157" s="219">
        <v>1</v>
      </c>
      <c r="R157" s="215">
        <v>21</v>
      </c>
      <c r="S157" s="219">
        <v>1</v>
      </c>
      <c r="T157" s="304" t="s">
        <v>637</v>
      </c>
      <c r="U157" s="320"/>
      <c r="V157" s="279"/>
      <c r="W157" s="220"/>
      <c r="X157" s="220"/>
      <c r="Y157" s="240"/>
      <c r="Z157" s="240"/>
      <c r="AA157" s="240"/>
      <c r="AB157" s="220"/>
      <c r="AC157" s="240"/>
      <c r="AD157" s="220"/>
      <c r="AE157" s="220"/>
      <c r="AF157" s="220"/>
      <c r="AG157" s="220"/>
      <c r="AH157" s="304"/>
    </row>
    <row r="158" spans="2:34" ht="100.5" customHeight="1" x14ac:dyDescent="0.25">
      <c r="B158" s="270" t="s">
        <v>339</v>
      </c>
      <c r="C158" s="607" t="s">
        <v>345</v>
      </c>
      <c r="D158" s="215" t="s">
        <v>28</v>
      </c>
      <c r="E158" s="239" t="s">
        <v>911</v>
      </c>
      <c r="F158" s="580" t="s">
        <v>912</v>
      </c>
      <c r="G158" s="264" t="s">
        <v>65</v>
      </c>
      <c r="H158" s="215" t="s">
        <v>985</v>
      </c>
      <c r="I158" s="215" t="s">
        <v>986</v>
      </c>
      <c r="J158" s="215" t="s">
        <v>673</v>
      </c>
      <c r="K158" s="215">
        <v>74</v>
      </c>
      <c r="L158" s="215"/>
      <c r="M158" s="219">
        <v>0</v>
      </c>
      <c r="N158" s="215"/>
      <c r="O158" s="219">
        <v>0</v>
      </c>
      <c r="P158" s="215"/>
      <c r="Q158" s="219">
        <v>0</v>
      </c>
      <c r="R158" s="215">
        <v>74</v>
      </c>
      <c r="S158" s="219">
        <v>1</v>
      </c>
      <c r="T158" s="304" t="s">
        <v>637</v>
      </c>
      <c r="U158" s="320"/>
      <c r="V158" s="279"/>
      <c r="W158" s="220"/>
      <c r="X158" s="220"/>
      <c r="Y158" s="240"/>
      <c r="Z158" s="240"/>
      <c r="AA158" s="240"/>
      <c r="AB158" s="220"/>
      <c r="AC158" s="240"/>
      <c r="AD158" s="220"/>
      <c r="AE158" s="220"/>
      <c r="AF158" s="220"/>
      <c r="AG158" s="220"/>
      <c r="AH158" s="304"/>
    </row>
    <row r="159" spans="2:34" ht="186.75" customHeight="1" x14ac:dyDescent="0.25">
      <c r="B159" s="270" t="s">
        <v>339</v>
      </c>
      <c r="C159" s="607" t="s">
        <v>345</v>
      </c>
      <c r="D159" s="215" t="s">
        <v>28</v>
      </c>
      <c r="E159" s="239" t="s">
        <v>908</v>
      </c>
      <c r="F159" s="580" t="s">
        <v>745</v>
      </c>
      <c r="G159" s="264" t="s">
        <v>65</v>
      </c>
      <c r="H159" s="216" t="s">
        <v>409</v>
      </c>
      <c r="I159" s="216" t="s">
        <v>410</v>
      </c>
      <c r="J159" s="217" t="s">
        <v>666</v>
      </c>
      <c r="K159" s="219">
        <v>1</v>
      </c>
      <c r="L159" s="218"/>
      <c r="M159" s="219">
        <v>0.25</v>
      </c>
      <c r="N159" s="241"/>
      <c r="O159" s="219">
        <v>0.5</v>
      </c>
      <c r="P159" s="241"/>
      <c r="Q159" s="219">
        <v>0.75</v>
      </c>
      <c r="R159" s="241"/>
      <c r="S159" s="219">
        <v>1</v>
      </c>
      <c r="T159" s="306" t="s">
        <v>624</v>
      </c>
      <c r="U159" s="320"/>
      <c r="V159" s="279"/>
      <c r="W159" s="220"/>
      <c r="X159" s="220"/>
      <c r="Y159" s="240"/>
      <c r="Z159" s="240"/>
      <c r="AA159" s="240"/>
      <c r="AB159" s="220"/>
      <c r="AC159" s="240"/>
      <c r="AD159" s="220"/>
      <c r="AE159" s="220"/>
      <c r="AF159" s="220"/>
      <c r="AG159" s="220"/>
      <c r="AH159" s="304"/>
    </row>
    <row r="160" spans="2:34" ht="98.25" customHeight="1" x14ac:dyDescent="0.25">
      <c r="B160" s="270" t="s">
        <v>339</v>
      </c>
      <c r="C160" s="607" t="s">
        <v>345</v>
      </c>
      <c r="D160" s="215" t="s">
        <v>28</v>
      </c>
      <c r="E160" s="239" t="s">
        <v>909</v>
      </c>
      <c r="F160" s="580" t="s">
        <v>910</v>
      </c>
      <c r="G160" s="264" t="s">
        <v>65</v>
      </c>
      <c r="H160" s="216" t="s">
        <v>601</v>
      </c>
      <c r="I160" s="216" t="s">
        <v>96</v>
      </c>
      <c r="J160" s="217" t="s">
        <v>688</v>
      </c>
      <c r="K160" s="218">
        <v>3</v>
      </c>
      <c r="L160" s="218">
        <v>0</v>
      </c>
      <c r="M160" s="243">
        <v>0</v>
      </c>
      <c r="N160" s="218">
        <v>1</v>
      </c>
      <c r="O160" s="243">
        <v>0.33333333333333331</v>
      </c>
      <c r="P160" s="218">
        <v>1</v>
      </c>
      <c r="Q160" s="243">
        <v>0.33333333333333331</v>
      </c>
      <c r="R160" s="218">
        <v>3</v>
      </c>
      <c r="S160" s="243">
        <v>1</v>
      </c>
      <c r="T160" s="306" t="s">
        <v>572</v>
      </c>
      <c r="U160" s="320"/>
      <c r="V160" s="279"/>
      <c r="W160" s="220"/>
      <c r="X160" s="220"/>
      <c r="Y160" s="240"/>
      <c r="Z160" s="240"/>
      <c r="AA160" s="240"/>
      <c r="AB160" s="220"/>
      <c r="AC160" s="240"/>
      <c r="AD160" s="220"/>
      <c r="AE160" s="220"/>
      <c r="AF160" s="220"/>
      <c r="AG160" s="220"/>
      <c r="AH160" s="304"/>
    </row>
    <row r="161" spans="2:34" ht="132.75" customHeight="1" x14ac:dyDescent="0.25">
      <c r="B161" s="270" t="s">
        <v>338</v>
      </c>
      <c r="C161" s="607" t="s">
        <v>346</v>
      </c>
      <c r="D161" s="215" t="s">
        <v>28</v>
      </c>
      <c r="E161" s="239" t="s">
        <v>913</v>
      </c>
      <c r="F161" s="580" t="s">
        <v>1054</v>
      </c>
      <c r="G161" s="264" t="s">
        <v>65</v>
      </c>
      <c r="H161" s="215" t="s">
        <v>85</v>
      </c>
      <c r="I161" s="239" t="s">
        <v>86</v>
      </c>
      <c r="J161" s="215" t="s">
        <v>666</v>
      </c>
      <c r="K161" s="215">
        <v>1</v>
      </c>
      <c r="L161" s="215"/>
      <c r="M161" s="219">
        <v>0.15</v>
      </c>
      <c r="N161" s="215"/>
      <c r="O161" s="219">
        <v>0.35</v>
      </c>
      <c r="P161" s="215"/>
      <c r="Q161" s="219">
        <v>0.75</v>
      </c>
      <c r="R161" s="215"/>
      <c r="S161" s="219">
        <v>1</v>
      </c>
      <c r="T161" s="304" t="s">
        <v>93</v>
      </c>
      <c r="U161" s="320"/>
      <c r="V161" s="279"/>
      <c r="W161" s="220"/>
      <c r="X161" s="220"/>
      <c r="Y161" s="240"/>
      <c r="Z161" s="240"/>
      <c r="AA161" s="240"/>
      <c r="AB161" s="220"/>
      <c r="AC161" s="240"/>
      <c r="AD161" s="220"/>
      <c r="AE161" s="220"/>
      <c r="AF161" s="220"/>
      <c r="AG161" s="220"/>
      <c r="AH161" s="304"/>
    </row>
    <row r="162" spans="2:34" ht="132" customHeight="1" x14ac:dyDescent="0.25">
      <c r="B162" s="270" t="s">
        <v>338</v>
      </c>
      <c r="C162" s="607" t="s">
        <v>346</v>
      </c>
      <c r="D162" s="215" t="s">
        <v>28</v>
      </c>
      <c r="E162" s="239" t="s">
        <v>913</v>
      </c>
      <c r="F162" s="580" t="s">
        <v>1054</v>
      </c>
      <c r="G162" s="264" t="s">
        <v>65</v>
      </c>
      <c r="H162" s="215" t="s">
        <v>89</v>
      </c>
      <c r="I162" s="239" t="s">
        <v>90</v>
      </c>
      <c r="J162" s="215" t="s">
        <v>666</v>
      </c>
      <c r="K162" s="215">
        <v>1</v>
      </c>
      <c r="L162" s="215"/>
      <c r="M162" s="219">
        <v>0.15</v>
      </c>
      <c r="N162" s="215"/>
      <c r="O162" s="219">
        <v>0.35</v>
      </c>
      <c r="P162" s="215"/>
      <c r="Q162" s="219">
        <v>0.75</v>
      </c>
      <c r="R162" s="215"/>
      <c r="S162" s="219">
        <v>1</v>
      </c>
      <c r="T162" s="304" t="s">
        <v>93</v>
      </c>
      <c r="U162" s="320"/>
      <c r="V162" s="279"/>
      <c r="W162" s="220"/>
      <c r="X162" s="220"/>
      <c r="Y162" s="240"/>
      <c r="Z162" s="240"/>
      <c r="AA162" s="240"/>
      <c r="AB162" s="220"/>
      <c r="AC162" s="240"/>
      <c r="AD162" s="220"/>
      <c r="AE162" s="220"/>
      <c r="AF162" s="220"/>
      <c r="AG162" s="220"/>
      <c r="AH162" s="304"/>
    </row>
    <row r="163" spans="2:34" ht="132" customHeight="1" x14ac:dyDescent="0.25">
      <c r="B163" s="270" t="s">
        <v>338</v>
      </c>
      <c r="C163" s="607" t="s">
        <v>346</v>
      </c>
      <c r="D163" s="215" t="s">
        <v>28</v>
      </c>
      <c r="E163" s="239" t="s">
        <v>913</v>
      </c>
      <c r="F163" s="580" t="s">
        <v>907</v>
      </c>
      <c r="G163" s="264" t="s">
        <v>65</v>
      </c>
      <c r="H163" s="215" t="s">
        <v>94</v>
      </c>
      <c r="I163" s="239" t="s">
        <v>95</v>
      </c>
      <c r="J163" s="215" t="s">
        <v>673</v>
      </c>
      <c r="K163" s="215">
        <v>158</v>
      </c>
      <c r="L163" s="215">
        <v>43</v>
      </c>
      <c r="M163" s="219">
        <f>+L163/K163</f>
        <v>0.27215189873417722</v>
      </c>
      <c r="N163" s="215">
        <v>141</v>
      </c>
      <c r="O163" s="219">
        <f>+N163/K163</f>
        <v>0.89240506329113922</v>
      </c>
      <c r="P163" s="215">
        <v>149</v>
      </c>
      <c r="Q163" s="219">
        <f>+P163/K163</f>
        <v>0.94303797468354433</v>
      </c>
      <c r="R163" s="215">
        <v>158</v>
      </c>
      <c r="S163" s="219">
        <v>1</v>
      </c>
      <c r="T163" s="304" t="s">
        <v>960</v>
      </c>
      <c r="U163" s="320"/>
      <c r="V163" s="279"/>
      <c r="W163" s="220"/>
      <c r="X163" s="220"/>
      <c r="Y163" s="240"/>
      <c r="Z163" s="240"/>
      <c r="AA163" s="240"/>
      <c r="AB163" s="220"/>
      <c r="AC163" s="240"/>
      <c r="AD163" s="220"/>
      <c r="AE163" s="220"/>
      <c r="AF163" s="220"/>
      <c r="AG163" s="220"/>
      <c r="AH163" s="304"/>
    </row>
    <row r="164" spans="2:34" ht="138.75" customHeight="1" x14ac:dyDescent="0.25">
      <c r="B164" s="270" t="s">
        <v>338</v>
      </c>
      <c r="C164" s="607" t="s">
        <v>346</v>
      </c>
      <c r="D164" s="215" t="s">
        <v>28</v>
      </c>
      <c r="E164" s="239" t="s">
        <v>913</v>
      </c>
      <c r="F164" s="580" t="s">
        <v>1054</v>
      </c>
      <c r="G164" s="264" t="s">
        <v>65</v>
      </c>
      <c r="H164" s="215" t="s">
        <v>584</v>
      </c>
      <c r="I164" s="239" t="s">
        <v>585</v>
      </c>
      <c r="J164" s="215" t="s">
        <v>688</v>
      </c>
      <c r="K164" s="215">
        <v>258</v>
      </c>
      <c r="L164" s="215">
        <v>0</v>
      </c>
      <c r="M164" s="219">
        <v>0</v>
      </c>
      <c r="N164" s="215">
        <v>8</v>
      </c>
      <c r="O164" s="219">
        <v>3.1007751937984496E-2</v>
      </c>
      <c r="P164" s="215">
        <v>8</v>
      </c>
      <c r="Q164" s="219">
        <v>3.1007751937984496E-2</v>
      </c>
      <c r="R164" s="215">
        <v>258</v>
      </c>
      <c r="S164" s="219">
        <v>1</v>
      </c>
      <c r="T164" s="304" t="s">
        <v>598</v>
      </c>
      <c r="U164" s="320"/>
      <c r="V164" s="279"/>
      <c r="W164" s="220"/>
      <c r="X164" s="220"/>
      <c r="Y164" s="240"/>
      <c r="Z164" s="240"/>
      <c r="AA164" s="240"/>
      <c r="AB164" s="220"/>
      <c r="AC164" s="240"/>
      <c r="AD164" s="220"/>
      <c r="AE164" s="220"/>
      <c r="AF164" s="220"/>
      <c r="AG164" s="220"/>
      <c r="AH164" s="304"/>
    </row>
    <row r="165" spans="2:34" ht="208.5" customHeight="1" x14ac:dyDescent="0.25">
      <c r="B165" s="270" t="s">
        <v>337</v>
      </c>
      <c r="C165" s="607" t="s">
        <v>344</v>
      </c>
      <c r="D165" s="215" t="s">
        <v>28</v>
      </c>
      <c r="E165" s="239" t="s">
        <v>914</v>
      </c>
      <c r="F165" s="580" t="s">
        <v>1051</v>
      </c>
      <c r="G165" s="264" t="s">
        <v>65</v>
      </c>
      <c r="H165" s="216" t="s">
        <v>106</v>
      </c>
      <c r="I165" s="216" t="s">
        <v>107</v>
      </c>
      <c r="J165" s="217" t="s">
        <v>666</v>
      </c>
      <c r="K165" s="221">
        <v>150</v>
      </c>
      <c r="L165" s="222">
        <v>150</v>
      </c>
      <c r="M165" s="219">
        <v>0.25</v>
      </c>
      <c r="N165" s="223">
        <v>150</v>
      </c>
      <c r="O165" s="219">
        <v>0.5</v>
      </c>
      <c r="P165" s="223">
        <v>150</v>
      </c>
      <c r="Q165" s="219">
        <v>0.75</v>
      </c>
      <c r="R165" s="223">
        <v>150</v>
      </c>
      <c r="S165" s="219">
        <v>1</v>
      </c>
      <c r="T165" s="306" t="s">
        <v>223</v>
      </c>
      <c r="U165" s="320"/>
      <c r="V165" s="279"/>
      <c r="W165" s="220"/>
      <c r="X165" s="220"/>
      <c r="Y165" s="240"/>
      <c r="Z165" s="240"/>
      <c r="AA165" s="240"/>
      <c r="AB165" s="220"/>
      <c r="AC165" s="240"/>
      <c r="AD165" s="220"/>
      <c r="AE165" s="220"/>
      <c r="AF165" s="220"/>
      <c r="AG165" s="220"/>
      <c r="AH165" s="304"/>
    </row>
    <row r="166" spans="2:34" ht="204.75" customHeight="1" x14ac:dyDescent="0.25">
      <c r="B166" s="270" t="s">
        <v>337</v>
      </c>
      <c r="C166" s="607" t="s">
        <v>344</v>
      </c>
      <c r="D166" s="215" t="s">
        <v>28</v>
      </c>
      <c r="E166" s="239" t="s">
        <v>914</v>
      </c>
      <c r="F166" s="580" t="s">
        <v>1051</v>
      </c>
      <c r="G166" s="264" t="s">
        <v>65</v>
      </c>
      <c r="H166" s="216" t="s">
        <v>114</v>
      </c>
      <c r="I166" s="216" t="s">
        <v>115</v>
      </c>
      <c r="J166" s="217" t="s">
        <v>666</v>
      </c>
      <c r="K166" s="244">
        <v>1</v>
      </c>
      <c r="L166" s="245"/>
      <c r="M166" s="246">
        <v>0.25</v>
      </c>
      <c r="N166" s="245"/>
      <c r="O166" s="246">
        <v>0.5</v>
      </c>
      <c r="P166" s="245"/>
      <c r="Q166" s="246">
        <v>0.75</v>
      </c>
      <c r="R166" s="245"/>
      <c r="S166" s="246">
        <v>1</v>
      </c>
      <c r="T166" s="287" t="s">
        <v>227</v>
      </c>
      <c r="U166" s="320"/>
      <c r="V166" s="279"/>
      <c r="W166" s="220"/>
      <c r="X166" s="220"/>
      <c r="Y166" s="240"/>
      <c r="Z166" s="240"/>
      <c r="AA166" s="240"/>
      <c r="AB166" s="220"/>
      <c r="AC166" s="240"/>
      <c r="AD166" s="220"/>
      <c r="AE166" s="220"/>
      <c r="AF166" s="220"/>
      <c r="AG166" s="220"/>
      <c r="AH166" s="304"/>
    </row>
    <row r="167" spans="2:34" ht="201.75" customHeight="1" x14ac:dyDescent="0.25">
      <c r="B167" s="270" t="s">
        <v>337</v>
      </c>
      <c r="C167" s="607" t="s">
        <v>344</v>
      </c>
      <c r="D167" s="215" t="s">
        <v>28</v>
      </c>
      <c r="E167" s="239" t="s">
        <v>914</v>
      </c>
      <c r="F167" s="580" t="s">
        <v>1051</v>
      </c>
      <c r="G167" s="264" t="s">
        <v>65</v>
      </c>
      <c r="H167" s="216" t="s">
        <v>436</v>
      </c>
      <c r="I167" s="216" t="s">
        <v>437</v>
      </c>
      <c r="J167" s="217" t="s">
        <v>666</v>
      </c>
      <c r="K167" s="225">
        <v>48</v>
      </c>
      <c r="L167" s="225">
        <v>12</v>
      </c>
      <c r="M167" s="243">
        <v>0.25</v>
      </c>
      <c r="N167" s="225">
        <v>24</v>
      </c>
      <c r="O167" s="243">
        <v>0.5</v>
      </c>
      <c r="P167" s="225">
        <v>36</v>
      </c>
      <c r="Q167" s="243">
        <v>0.75</v>
      </c>
      <c r="R167" s="225">
        <v>48</v>
      </c>
      <c r="S167" s="243">
        <v>1</v>
      </c>
      <c r="T167" s="306" t="s">
        <v>123</v>
      </c>
      <c r="U167" s="320"/>
      <c r="V167" s="279"/>
      <c r="W167" s="220"/>
      <c r="X167" s="220"/>
      <c r="Y167" s="240"/>
      <c r="Z167" s="240"/>
      <c r="AA167" s="240"/>
      <c r="AB167" s="220"/>
      <c r="AC167" s="240"/>
      <c r="AD167" s="220"/>
      <c r="AE167" s="220"/>
      <c r="AF167" s="220"/>
      <c r="AG167" s="220"/>
      <c r="AH167" s="304"/>
    </row>
    <row r="168" spans="2:34" ht="206.25" customHeight="1" thickBot="1" x14ac:dyDescent="0.3">
      <c r="B168" s="271" t="s">
        <v>337</v>
      </c>
      <c r="C168" s="608" t="s">
        <v>344</v>
      </c>
      <c r="D168" s="226" t="s">
        <v>28</v>
      </c>
      <c r="E168" s="247" t="s">
        <v>914</v>
      </c>
      <c r="F168" s="580" t="s">
        <v>1051</v>
      </c>
      <c r="G168" s="265" t="s">
        <v>65</v>
      </c>
      <c r="H168" s="247" t="s">
        <v>375</v>
      </c>
      <c r="I168" s="247" t="s">
        <v>616</v>
      </c>
      <c r="J168" s="226" t="s">
        <v>666</v>
      </c>
      <c r="K168" s="231">
        <v>1</v>
      </c>
      <c r="L168" s="231"/>
      <c r="M168" s="231">
        <v>0.25</v>
      </c>
      <c r="N168" s="231"/>
      <c r="O168" s="231">
        <v>0.5</v>
      </c>
      <c r="P168" s="231"/>
      <c r="Q168" s="231">
        <v>0.75</v>
      </c>
      <c r="R168" s="231"/>
      <c r="S168" s="231">
        <v>1</v>
      </c>
      <c r="T168" s="323" t="s">
        <v>120</v>
      </c>
      <c r="U168" s="337"/>
      <c r="V168" s="280"/>
      <c r="W168" s="233"/>
      <c r="X168" s="233"/>
      <c r="Y168" s="249"/>
      <c r="Z168" s="249"/>
      <c r="AA168" s="249"/>
      <c r="AB168" s="233"/>
      <c r="AC168" s="249"/>
      <c r="AD168" s="233"/>
      <c r="AE168" s="233"/>
      <c r="AF168" s="233"/>
      <c r="AG168" s="233"/>
      <c r="AH168" s="305"/>
    </row>
    <row r="169" spans="2:34" ht="153.75" customHeight="1" x14ac:dyDescent="0.25">
      <c r="B169" s="272" t="s">
        <v>337</v>
      </c>
      <c r="C169" s="609" t="s">
        <v>348</v>
      </c>
      <c r="D169" s="158" t="s">
        <v>29</v>
      </c>
      <c r="E169" s="162" t="s">
        <v>925</v>
      </c>
      <c r="F169" s="594" t="s">
        <v>915</v>
      </c>
      <c r="G169" s="262" t="s">
        <v>54</v>
      </c>
      <c r="H169" s="160" t="s">
        <v>288</v>
      </c>
      <c r="I169" s="160" t="s">
        <v>290</v>
      </c>
      <c r="J169" s="141" t="s">
        <v>666</v>
      </c>
      <c r="K169" s="167">
        <v>1</v>
      </c>
      <c r="L169" s="159"/>
      <c r="M169" s="200">
        <v>0.25</v>
      </c>
      <c r="N169" s="159"/>
      <c r="O169" s="200">
        <v>0.5</v>
      </c>
      <c r="P169" s="159"/>
      <c r="Q169" s="200">
        <v>0.75</v>
      </c>
      <c r="R169" s="159"/>
      <c r="S169" s="200">
        <v>1</v>
      </c>
      <c r="T169" s="324" t="s">
        <v>617</v>
      </c>
      <c r="U169" s="338" t="s">
        <v>453</v>
      </c>
      <c r="V169" s="276"/>
      <c r="W169" s="191"/>
      <c r="X169" s="191"/>
      <c r="Y169" s="201"/>
      <c r="Z169" s="201"/>
      <c r="AA169" s="201"/>
      <c r="AB169" s="191"/>
      <c r="AC169" s="201"/>
      <c r="AD169" s="191"/>
      <c r="AE169" s="191"/>
      <c r="AF169" s="191"/>
      <c r="AG169" s="191"/>
      <c r="AH169" s="342"/>
    </row>
    <row r="170" spans="2:34" ht="162.75" customHeight="1" x14ac:dyDescent="0.25">
      <c r="B170" s="266" t="s">
        <v>337</v>
      </c>
      <c r="C170" s="610" t="s">
        <v>348</v>
      </c>
      <c r="D170" s="186" t="s">
        <v>29</v>
      </c>
      <c r="E170" s="162" t="s">
        <v>925</v>
      </c>
      <c r="F170" s="595" t="s">
        <v>915</v>
      </c>
      <c r="G170" s="380" t="s">
        <v>54</v>
      </c>
      <c r="H170" s="131" t="s">
        <v>719</v>
      </c>
      <c r="I170" s="131" t="s">
        <v>289</v>
      </c>
      <c r="J170" s="171" t="s">
        <v>666</v>
      </c>
      <c r="K170" s="168">
        <v>1</v>
      </c>
      <c r="L170" s="44"/>
      <c r="M170" s="130">
        <v>1</v>
      </c>
      <c r="N170" s="44"/>
      <c r="O170" s="130">
        <v>1</v>
      </c>
      <c r="P170" s="44"/>
      <c r="Q170" s="130">
        <v>1</v>
      </c>
      <c r="R170" s="44"/>
      <c r="S170" s="130">
        <v>1</v>
      </c>
      <c r="T170" s="325" t="s">
        <v>617</v>
      </c>
      <c r="U170" s="321" t="s">
        <v>453</v>
      </c>
      <c r="V170" s="277"/>
      <c r="W170" s="63"/>
      <c r="X170" s="63"/>
      <c r="Y170" s="161"/>
      <c r="Z170" s="161"/>
      <c r="AA170" s="161"/>
      <c r="AB170" s="63"/>
      <c r="AC170" s="161"/>
      <c r="AD170" s="63"/>
      <c r="AE170" s="63"/>
      <c r="AF170" s="63"/>
      <c r="AG170" s="63"/>
      <c r="AH170" s="301"/>
    </row>
    <row r="171" spans="2:34" ht="162.75" customHeight="1" x14ac:dyDescent="0.25">
      <c r="B171" s="266" t="s">
        <v>337</v>
      </c>
      <c r="C171" s="610" t="s">
        <v>348</v>
      </c>
      <c r="D171" s="186" t="s">
        <v>29</v>
      </c>
      <c r="E171" s="162" t="s">
        <v>925</v>
      </c>
      <c r="F171" s="595" t="s">
        <v>915</v>
      </c>
      <c r="G171" s="380" t="s">
        <v>54</v>
      </c>
      <c r="H171" s="131" t="s">
        <v>697</v>
      </c>
      <c r="I171" s="131" t="s">
        <v>698</v>
      </c>
      <c r="J171" s="171" t="s">
        <v>666</v>
      </c>
      <c r="K171" s="168">
        <v>1</v>
      </c>
      <c r="L171" s="44"/>
      <c r="M171" s="130">
        <v>1</v>
      </c>
      <c r="N171" s="44"/>
      <c r="O171" s="130">
        <v>1</v>
      </c>
      <c r="P171" s="44"/>
      <c r="Q171" s="130">
        <v>1</v>
      </c>
      <c r="R171" s="44"/>
      <c r="S171" s="130">
        <v>1</v>
      </c>
      <c r="T171" s="325" t="s">
        <v>291</v>
      </c>
      <c r="U171" s="321" t="s">
        <v>453</v>
      </c>
      <c r="V171" s="277"/>
      <c r="W171" s="63"/>
      <c r="X171" s="63"/>
      <c r="Y171" s="161"/>
      <c r="Z171" s="161"/>
      <c r="AA171" s="161"/>
      <c r="AB171" s="63"/>
      <c r="AC171" s="161"/>
      <c r="AD171" s="63"/>
      <c r="AE171" s="63"/>
      <c r="AF171" s="63"/>
      <c r="AG171" s="63"/>
      <c r="AH171" s="301"/>
    </row>
    <row r="172" spans="2:34" ht="162.75" customHeight="1" x14ac:dyDescent="0.25">
      <c r="B172" s="266" t="s">
        <v>337</v>
      </c>
      <c r="C172" s="610" t="s">
        <v>348</v>
      </c>
      <c r="D172" s="186" t="s">
        <v>29</v>
      </c>
      <c r="E172" s="162" t="s">
        <v>925</v>
      </c>
      <c r="F172" s="595" t="s">
        <v>915</v>
      </c>
      <c r="G172" s="380" t="s">
        <v>54</v>
      </c>
      <c r="H172" s="131" t="s">
        <v>411</v>
      </c>
      <c r="I172" s="131" t="s">
        <v>412</v>
      </c>
      <c r="J172" s="171" t="s">
        <v>666</v>
      </c>
      <c r="K172" s="44">
        <v>1</v>
      </c>
      <c r="L172" s="44"/>
      <c r="M172" s="130">
        <v>0</v>
      </c>
      <c r="N172" s="44">
        <v>1</v>
      </c>
      <c r="O172" s="130">
        <v>1</v>
      </c>
      <c r="P172" s="44">
        <v>1</v>
      </c>
      <c r="Q172" s="130">
        <v>1</v>
      </c>
      <c r="R172" s="44">
        <v>1</v>
      </c>
      <c r="S172" s="130">
        <v>1</v>
      </c>
      <c r="T172" s="325" t="s">
        <v>413</v>
      </c>
      <c r="U172" s="321" t="s">
        <v>453</v>
      </c>
      <c r="V172" s="277"/>
      <c r="W172" s="63"/>
      <c r="X172" s="63"/>
      <c r="Y172" s="161"/>
      <c r="Z172" s="161"/>
      <c r="AA172" s="161"/>
      <c r="AB172" s="63"/>
      <c r="AC172" s="161"/>
      <c r="AD172" s="63"/>
      <c r="AE172" s="63"/>
      <c r="AF172" s="63"/>
      <c r="AG172" s="63"/>
      <c r="AH172" s="301"/>
    </row>
    <row r="173" spans="2:34" ht="162.75" customHeight="1" x14ac:dyDescent="0.25">
      <c r="B173" s="266" t="s">
        <v>337</v>
      </c>
      <c r="C173" s="610" t="s">
        <v>348</v>
      </c>
      <c r="D173" s="186" t="s">
        <v>29</v>
      </c>
      <c r="E173" s="162" t="s">
        <v>925</v>
      </c>
      <c r="F173" s="595" t="s">
        <v>915</v>
      </c>
      <c r="G173" s="380" t="s">
        <v>54</v>
      </c>
      <c r="H173" s="131" t="s">
        <v>414</v>
      </c>
      <c r="I173" s="131" t="s">
        <v>415</v>
      </c>
      <c r="J173" s="171" t="s">
        <v>666</v>
      </c>
      <c r="K173" s="168">
        <v>1</v>
      </c>
      <c r="L173" s="44"/>
      <c r="M173" s="130">
        <v>0</v>
      </c>
      <c r="N173" s="44"/>
      <c r="O173" s="130">
        <v>1</v>
      </c>
      <c r="P173" s="44"/>
      <c r="Q173" s="130">
        <v>1</v>
      </c>
      <c r="R173" s="44"/>
      <c r="S173" s="130">
        <v>1</v>
      </c>
      <c r="T173" s="325" t="s">
        <v>416</v>
      </c>
      <c r="U173" s="321" t="s">
        <v>453</v>
      </c>
      <c r="V173" s="277"/>
      <c r="W173" s="63"/>
      <c r="X173" s="63"/>
      <c r="Y173" s="161"/>
      <c r="Z173" s="161"/>
      <c r="AA173" s="161"/>
      <c r="AB173" s="63"/>
      <c r="AC173" s="161"/>
      <c r="AD173" s="63"/>
      <c r="AE173" s="63"/>
      <c r="AF173" s="63"/>
      <c r="AG173" s="63"/>
      <c r="AH173" s="301"/>
    </row>
    <row r="174" spans="2:34" ht="162.75" customHeight="1" x14ac:dyDescent="0.25">
      <c r="B174" s="266" t="s">
        <v>337</v>
      </c>
      <c r="C174" s="610" t="s">
        <v>348</v>
      </c>
      <c r="D174" s="186" t="s">
        <v>29</v>
      </c>
      <c r="E174" s="162" t="s">
        <v>925</v>
      </c>
      <c r="F174" s="595" t="s">
        <v>915</v>
      </c>
      <c r="G174" s="380" t="s">
        <v>54</v>
      </c>
      <c r="H174" s="131" t="s">
        <v>922</v>
      </c>
      <c r="I174" s="131" t="s">
        <v>609</v>
      </c>
      <c r="J174" s="171" t="s">
        <v>666</v>
      </c>
      <c r="K174" s="44">
        <v>12</v>
      </c>
      <c r="L174" s="44">
        <v>3</v>
      </c>
      <c r="M174" s="130">
        <f>+L174/K174</f>
        <v>0.25</v>
      </c>
      <c r="N174" s="44">
        <v>6</v>
      </c>
      <c r="O174" s="130">
        <f>+N174/K174</f>
        <v>0.5</v>
      </c>
      <c r="P174" s="44">
        <v>9</v>
      </c>
      <c r="Q174" s="130">
        <f>+P174/K174</f>
        <v>0.75</v>
      </c>
      <c r="R174" s="44">
        <v>12</v>
      </c>
      <c r="S174" s="130">
        <f>+R174/K174</f>
        <v>1</v>
      </c>
      <c r="T174" s="325" t="s">
        <v>417</v>
      </c>
      <c r="U174" s="321" t="s">
        <v>453</v>
      </c>
      <c r="V174" s="277" t="s">
        <v>32</v>
      </c>
      <c r="W174" s="63"/>
      <c r="X174" s="63"/>
      <c r="Y174" s="161"/>
      <c r="Z174" s="161"/>
      <c r="AA174" s="161"/>
      <c r="AB174" s="63"/>
      <c r="AC174" s="161"/>
      <c r="AD174" s="63"/>
      <c r="AE174" s="63"/>
      <c r="AF174" s="63"/>
      <c r="AG174" s="63"/>
      <c r="AH174" s="301"/>
    </row>
    <row r="175" spans="2:34" ht="162.75" customHeight="1" x14ac:dyDescent="0.25">
      <c r="B175" s="266" t="s">
        <v>337</v>
      </c>
      <c r="C175" s="610" t="s">
        <v>348</v>
      </c>
      <c r="D175" s="186" t="s">
        <v>29</v>
      </c>
      <c r="E175" s="162" t="s">
        <v>925</v>
      </c>
      <c r="F175" s="595" t="s">
        <v>915</v>
      </c>
      <c r="G175" s="380" t="s">
        <v>54</v>
      </c>
      <c r="H175" s="131" t="s">
        <v>927</v>
      </c>
      <c r="I175" s="131" t="s">
        <v>418</v>
      </c>
      <c r="J175" s="171" t="s">
        <v>666</v>
      </c>
      <c r="K175" s="44">
        <v>2</v>
      </c>
      <c r="L175" s="44"/>
      <c r="M175" s="130">
        <v>0</v>
      </c>
      <c r="N175" s="44">
        <v>2</v>
      </c>
      <c r="O175" s="130">
        <f>+N175/K175</f>
        <v>1</v>
      </c>
      <c r="P175" s="44">
        <v>2</v>
      </c>
      <c r="Q175" s="130">
        <f>+P175/K175</f>
        <v>1</v>
      </c>
      <c r="R175" s="44">
        <v>2</v>
      </c>
      <c r="S175" s="130">
        <f>+R175/K175</f>
        <v>1</v>
      </c>
      <c r="T175" s="325" t="s">
        <v>336</v>
      </c>
      <c r="U175" s="321" t="s">
        <v>453</v>
      </c>
      <c r="V175" s="277" t="s">
        <v>32</v>
      </c>
      <c r="W175" s="63"/>
      <c r="X175" s="63"/>
      <c r="Y175" s="161"/>
      <c r="Z175" s="161"/>
      <c r="AA175" s="161"/>
      <c r="AB175" s="63"/>
      <c r="AC175" s="161"/>
      <c r="AD175" s="63"/>
      <c r="AE175" s="63"/>
      <c r="AF175" s="63"/>
      <c r="AG175" s="63"/>
      <c r="AH175" s="301"/>
    </row>
    <row r="176" spans="2:34" ht="162.75" customHeight="1" x14ac:dyDescent="0.25">
      <c r="B176" s="266" t="s">
        <v>337</v>
      </c>
      <c r="C176" s="610" t="s">
        <v>348</v>
      </c>
      <c r="D176" s="186" t="s">
        <v>29</v>
      </c>
      <c r="E176" s="162" t="s">
        <v>925</v>
      </c>
      <c r="F176" s="595" t="s">
        <v>915</v>
      </c>
      <c r="G176" s="380" t="s">
        <v>54</v>
      </c>
      <c r="H176" s="131" t="s">
        <v>729</v>
      </c>
      <c r="I176" s="131" t="s">
        <v>730</v>
      </c>
      <c r="J176" s="171" t="s">
        <v>666</v>
      </c>
      <c r="K176" s="44">
        <v>1</v>
      </c>
      <c r="L176" s="44"/>
      <c r="M176" s="130">
        <v>0</v>
      </c>
      <c r="N176" s="44"/>
      <c r="O176" s="130">
        <v>0</v>
      </c>
      <c r="P176" s="44">
        <v>1</v>
      </c>
      <c r="Q176" s="130">
        <v>1</v>
      </c>
      <c r="R176" s="44">
        <v>1</v>
      </c>
      <c r="S176" s="130">
        <v>1</v>
      </c>
      <c r="T176" s="301" t="s">
        <v>419</v>
      </c>
      <c r="U176" s="321" t="s">
        <v>453</v>
      </c>
      <c r="V176" s="277"/>
      <c r="W176" s="63"/>
      <c r="X176" s="63"/>
      <c r="Y176" s="161"/>
      <c r="Z176" s="161"/>
      <c r="AA176" s="161"/>
      <c r="AB176" s="63"/>
      <c r="AC176" s="161"/>
      <c r="AD176" s="63"/>
      <c r="AE176" s="63"/>
      <c r="AF176" s="63"/>
      <c r="AG176" s="63"/>
      <c r="AH176" s="301"/>
    </row>
    <row r="177" spans="2:34" ht="162.75" customHeight="1" x14ac:dyDescent="0.25">
      <c r="B177" s="266" t="s">
        <v>337</v>
      </c>
      <c r="C177" s="610" t="s">
        <v>348</v>
      </c>
      <c r="D177" s="186" t="s">
        <v>29</v>
      </c>
      <c r="E177" s="162" t="s">
        <v>925</v>
      </c>
      <c r="F177" s="595" t="s">
        <v>915</v>
      </c>
      <c r="G177" s="380" t="s">
        <v>54</v>
      </c>
      <c r="H177" s="131" t="s">
        <v>720</v>
      </c>
      <c r="I177" s="131" t="s">
        <v>951</v>
      </c>
      <c r="J177" s="171" t="s">
        <v>666</v>
      </c>
      <c r="K177" s="168">
        <v>1</v>
      </c>
      <c r="L177" s="44"/>
      <c r="M177" s="130">
        <v>0.25</v>
      </c>
      <c r="N177" s="44"/>
      <c r="O177" s="130">
        <v>0.5</v>
      </c>
      <c r="P177" s="44"/>
      <c r="Q177" s="130">
        <v>0.75</v>
      </c>
      <c r="R177" s="44"/>
      <c r="S177" s="130">
        <v>1</v>
      </c>
      <c r="T177" s="325" t="s">
        <v>420</v>
      </c>
      <c r="U177" s="321" t="s">
        <v>453</v>
      </c>
      <c r="V177" s="277" t="s">
        <v>32</v>
      </c>
      <c r="W177" s="63"/>
      <c r="X177" s="63"/>
      <c r="Y177" s="161"/>
      <c r="Z177" s="161"/>
      <c r="AA177" s="161"/>
      <c r="AB177" s="63"/>
      <c r="AC177" s="161"/>
      <c r="AD177" s="63"/>
      <c r="AE177" s="63"/>
      <c r="AF177" s="63"/>
      <c r="AG177" s="63"/>
      <c r="AH177" s="301"/>
    </row>
    <row r="178" spans="2:34" ht="162.75" customHeight="1" x14ac:dyDescent="0.25">
      <c r="B178" s="266" t="s">
        <v>337</v>
      </c>
      <c r="C178" s="610" t="s">
        <v>348</v>
      </c>
      <c r="D178" s="186" t="s">
        <v>29</v>
      </c>
      <c r="E178" s="162" t="s">
        <v>925</v>
      </c>
      <c r="F178" s="595" t="s">
        <v>915</v>
      </c>
      <c r="G178" s="380" t="s">
        <v>54</v>
      </c>
      <c r="H178" s="131" t="s">
        <v>421</v>
      </c>
      <c r="I178" s="131" t="s">
        <v>422</v>
      </c>
      <c r="J178" s="171" t="s">
        <v>666</v>
      </c>
      <c r="K178" s="168">
        <v>1</v>
      </c>
      <c r="L178" s="44"/>
      <c r="M178" s="130">
        <v>0</v>
      </c>
      <c r="N178" s="44"/>
      <c r="O178" s="130">
        <v>0</v>
      </c>
      <c r="P178" s="44"/>
      <c r="Q178" s="130">
        <v>1</v>
      </c>
      <c r="R178" s="44"/>
      <c r="S178" s="130">
        <v>1</v>
      </c>
      <c r="T178" s="325" t="s">
        <v>423</v>
      </c>
      <c r="U178" s="321" t="s">
        <v>453</v>
      </c>
      <c r="V178" s="277" t="s">
        <v>32</v>
      </c>
      <c r="W178" s="63"/>
      <c r="X178" s="63"/>
      <c r="Y178" s="161"/>
      <c r="Z178" s="161"/>
      <c r="AA178" s="161"/>
      <c r="AB178" s="63"/>
      <c r="AC178" s="63"/>
      <c r="AD178" s="63"/>
      <c r="AE178" s="63"/>
      <c r="AF178" s="63"/>
      <c r="AG178" s="63"/>
      <c r="AH178" s="301"/>
    </row>
    <row r="179" spans="2:34" ht="162.75" customHeight="1" x14ac:dyDescent="0.25">
      <c r="B179" s="266" t="s">
        <v>337</v>
      </c>
      <c r="C179" s="610" t="s">
        <v>348</v>
      </c>
      <c r="D179" s="186" t="s">
        <v>29</v>
      </c>
      <c r="E179" s="162" t="s">
        <v>925</v>
      </c>
      <c r="F179" s="595" t="s">
        <v>915</v>
      </c>
      <c r="G179" s="380" t="s">
        <v>54</v>
      </c>
      <c r="H179" s="131" t="s">
        <v>939</v>
      </c>
      <c r="I179" s="131" t="s">
        <v>699</v>
      </c>
      <c r="J179" s="171" t="s">
        <v>666</v>
      </c>
      <c r="K179" s="168">
        <v>1</v>
      </c>
      <c r="L179" s="44"/>
      <c r="M179" s="130">
        <v>0</v>
      </c>
      <c r="N179" s="44"/>
      <c r="O179" s="130">
        <v>0</v>
      </c>
      <c r="P179" s="44"/>
      <c r="Q179" s="130">
        <v>0.5</v>
      </c>
      <c r="R179" s="44"/>
      <c r="S179" s="130">
        <v>1</v>
      </c>
      <c r="T179" s="325" t="s">
        <v>292</v>
      </c>
      <c r="U179" s="321" t="s">
        <v>453</v>
      </c>
      <c r="V179" s="277" t="s">
        <v>32</v>
      </c>
      <c r="W179" s="63"/>
      <c r="X179" s="63"/>
      <c r="Y179" s="161"/>
      <c r="Z179" s="161"/>
      <c r="AA179" s="161"/>
      <c r="AB179" s="63"/>
      <c r="AC179" s="161"/>
      <c r="AD179" s="63"/>
      <c r="AE179" s="63"/>
      <c r="AF179" s="63"/>
      <c r="AG179" s="63"/>
      <c r="AH179" s="301"/>
    </row>
    <row r="180" spans="2:34" ht="162.75" customHeight="1" x14ac:dyDescent="0.25">
      <c r="B180" s="266" t="s">
        <v>337</v>
      </c>
      <c r="C180" s="610" t="s">
        <v>348</v>
      </c>
      <c r="D180" s="186" t="s">
        <v>29</v>
      </c>
      <c r="E180" s="162" t="s">
        <v>925</v>
      </c>
      <c r="F180" s="595" t="s">
        <v>915</v>
      </c>
      <c r="G180" s="380" t="s">
        <v>54</v>
      </c>
      <c r="H180" s="131" t="s">
        <v>700</v>
      </c>
      <c r="I180" s="131" t="s">
        <v>731</v>
      </c>
      <c r="J180" s="171" t="s">
        <v>666</v>
      </c>
      <c r="K180" s="168">
        <v>1</v>
      </c>
      <c r="L180" s="44"/>
      <c r="M180" s="130">
        <v>0</v>
      </c>
      <c r="N180" s="44"/>
      <c r="O180" s="130">
        <v>0.33</v>
      </c>
      <c r="P180" s="44"/>
      <c r="Q180" s="130">
        <v>0.66</v>
      </c>
      <c r="R180" s="44"/>
      <c r="S180" s="130">
        <v>1</v>
      </c>
      <c r="T180" s="325" t="s">
        <v>294</v>
      </c>
      <c r="U180" s="321" t="s">
        <v>453</v>
      </c>
      <c r="V180" s="277"/>
      <c r="W180" s="63"/>
      <c r="X180" s="63"/>
      <c r="Y180" s="161"/>
      <c r="Z180" s="161"/>
      <c r="AA180" s="161"/>
      <c r="AB180" s="63"/>
      <c r="AC180" s="161"/>
      <c r="AD180" s="63"/>
      <c r="AE180" s="63"/>
      <c r="AF180" s="63"/>
      <c r="AG180" s="63"/>
      <c r="AH180" s="301"/>
    </row>
    <row r="181" spans="2:34" ht="162.75" customHeight="1" x14ac:dyDescent="0.25">
      <c r="B181" s="266" t="s">
        <v>337</v>
      </c>
      <c r="C181" s="610" t="s">
        <v>348</v>
      </c>
      <c r="D181" s="186" t="s">
        <v>29</v>
      </c>
      <c r="E181" s="162" t="s">
        <v>925</v>
      </c>
      <c r="F181" s="595" t="s">
        <v>915</v>
      </c>
      <c r="G181" s="380" t="s">
        <v>54</v>
      </c>
      <c r="H181" s="131" t="s">
        <v>721</v>
      </c>
      <c r="I181" s="131" t="s">
        <v>424</v>
      </c>
      <c r="J181" s="171" t="s">
        <v>666</v>
      </c>
      <c r="K181" s="168">
        <v>1</v>
      </c>
      <c r="L181" s="44"/>
      <c r="M181" s="130">
        <v>1</v>
      </c>
      <c r="N181" s="44"/>
      <c r="O181" s="130">
        <v>1</v>
      </c>
      <c r="P181" s="44"/>
      <c r="Q181" s="130">
        <v>1</v>
      </c>
      <c r="R181" s="44"/>
      <c r="S181" s="130">
        <v>1</v>
      </c>
      <c r="T181" s="284" t="s">
        <v>722</v>
      </c>
      <c r="U181" s="321" t="s">
        <v>453</v>
      </c>
      <c r="V181" s="277"/>
      <c r="W181" s="63"/>
      <c r="X181" s="63"/>
      <c r="Y181" s="161"/>
      <c r="Z181" s="161"/>
      <c r="AA181" s="161"/>
      <c r="AB181" s="63"/>
      <c r="AC181" s="161"/>
      <c r="AD181" s="63"/>
      <c r="AE181" s="63"/>
      <c r="AF181" s="63"/>
      <c r="AG181" s="63"/>
      <c r="AH181" s="301"/>
    </row>
    <row r="182" spans="2:34" ht="162.75" customHeight="1" x14ac:dyDescent="0.25">
      <c r="B182" s="266" t="s">
        <v>337</v>
      </c>
      <c r="C182" s="610" t="s">
        <v>348</v>
      </c>
      <c r="D182" s="186" t="s">
        <v>29</v>
      </c>
      <c r="E182" s="162" t="s">
        <v>925</v>
      </c>
      <c r="F182" s="595" t="s">
        <v>915</v>
      </c>
      <c r="G182" s="380" t="s">
        <v>54</v>
      </c>
      <c r="H182" s="131" t="s">
        <v>723</v>
      </c>
      <c r="I182" s="131" t="s">
        <v>297</v>
      </c>
      <c r="J182" s="171" t="s">
        <v>666</v>
      </c>
      <c r="K182" s="168">
        <v>1</v>
      </c>
      <c r="L182" s="44"/>
      <c r="M182" s="130">
        <v>0.25</v>
      </c>
      <c r="N182" s="44"/>
      <c r="O182" s="130">
        <v>0.5</v>
      </c>
      <c r="P182" s="44"/>
      <c r="Q182" s="130">
        <v>0.75</v>
      </c>
      <c r="R182" s="44"/>
      <c r="S182" s="130">
        <v>1</v>
      </c>
      <c r="T182" s="284" t="s">
        <v>150</v>
      </c>
      <c r="U182" s="321" t="s">
        <v>453</v>
      </c>
      <c r="V182" s="277"/>
      <c r="W182" s="63"/>
      <c r="X182" s="63"/>
      <c r="Y182" s="161"/>
      <c r="Z182" s="161"/>
      <c r="AA182" s="161"/>
      <c r="AB182" s="63"/>
      <c r="AC182" s="161"/>
      <c r="AD182" s="63"/>
      <c r="AE182" s="63"/>
      <c r="AF182" s="63"/>
      <c r="AG182" s="63"/>
      <c r="AH182" s="301"/>
    </row>
    <row r="183" spans="2:34" ht="162.75" customHeight="1" x14ac:dyDescent="0.25">
      <c r="B183" s="266" t="s">
        <v>337</v>
      </c>
      <c r="C183" s="610" t="s">
        <v>348</v>
      </c>
      <c r="D183" s="186" t="s">
        <v>29</v>
      </c>
      <c r="E183" s="162" t="s">
        <v>925</v>
      </c>
      <c r="F183" s="595" t="s">
        <v>915</v>
      </c>
      <c r="G183" s="380" t="s">
        <v>54</v>
      </c>
      <c r="H183" s="131" t="s">
        <v>724</v>
      </c>
      <c r="I183" s="131" t="s">
        <v>725</v>
      </c>
      <c r="J183" s="171" t="s">
        <v>666</v>
      </c>
      <c r="K183" s="168">
        <v>1</v>
      </c>
      <c r="L183" s="44"/>
      <c r="M183" s="130">
        <v>0.25</v>
      </c>
      <c r="N183" s="44"/>
      <c r="O183" s="130">
        <v>0.5</v>
      </c>
      <c r="P183" s="44"/>
      <c r="Q183" s="130">
        <v>0.75</v>
      </c>
      <c r="R183" s="44"/>
      <c r="S183" s="130">
        <v>1</v>
      </c>
      <c r="T183" s="284" t="s">
        <v>298</v>
      </c>
      <c r="U183" s="321" t="s">
        <v>453</v>
      </c>
      <c r="V183" s="277"/>
      <c r="W183" s="63"/>
      <c r="X183" s="63"/>
      <c r="Y183" s="161"/>
      <c r="Z183" s="161"/>
      <c r="AA183" s="161"/>
      <c r="AB183" s="63"/>
      <c r="AC183" s="161"/>
      <c r="AD183" s="63"/>
      <c r="AE183" s="63"/>
      <c r="AF183" s="63"/>
      <c r="AG183" s="63"/>
      <c r="AH183" s="301"/>
    </row>
    <row r="184" spans="2:34" ht="162.75" customHeight="1" x14ac:dyDescent="0.25">
      <c r="B184" s="266" t="s">
        <v>337</v>
      </c>
      <c r="C184" s="610" t="s">
        <v>348</v>
      </c>
      <c r="D184" s="186" t="s">
        <v>29</v>
      </c>
      <c r="E184" s="162" t="s">
        <v>925</v>
      </c>
      <c r="F184" s="595" t="s">
        <v>915</v>
      </c>
      <c r="G184" s="380" t="s">
        <v>54</v>
      </c>
      <c r="H184" s="131" t="s">
        <v>425</v>
      </c>
      <c r="I184" s="131" t="s">
        <v>701</v>
      </c>
      <c r="J184" s="171" t="s">
        <v>666</v>
      </c>
      <c r="K184" s="168">
        <v>1</v>
      </c>
      <c r="L184" s="44"/>
      <c r="M184" s="130">
        <v>0</v>
      </c>
      <c r="N184" s="44"/>
      <c r="O184" s="130">
        <v>0</v>
      </c>
      <c r="P184" s="44"/>
      <c r="Q184" s="130">
        <v>0</v>
      </c>
      <c r="R184" s="44"/>
      <c r="S184" s="130">
        <v>1</v>
      </c>
      <c r="T184" s="284" t="s">
        <v>299</v>
      </c>
      <c r="U184" s="321" t="s">
        <v>453</v>
      </c>
      <c r="V184" s="277" t="s">
        <v>32</v>
      </c>
      <c r="W184" s="63"/>
      <c r="X184" s="63"/>
      <c r="Y184" s="161"/>
      <c r="Z184" s="161"/>
      <c r="AA184" s="161"/>
      <c r="AB184" s="63"/>
      <c r="AC184" s="161"/>
      <c r="AD184" s="63"/>
      <c r="AE184" s="63"/>
      <c r="AF184" s="63"/>
      <c r="AG184" s="63"/>
      <c r="AH184" s="301"/>
    </row>
    <row r="185" spans="2:34" ht="162.75" customHeight="1" x14ac:dyDescent="0.25">
      <c r="B185" s="266" t="s">
        <v>337</v>
      </c>
      <c r="C185" s="610" t="s">
        <v>348</v>
      </c>
      <c r="D185" s="186" t="s">
        <v>29</v>
      </c>
      <c r="E185" s="162" t="s">
        <v>925</v>
      </c>
      <c r="F185" s="595" t="s">
        <v>915</v>
      </c>
      <c r="G185" s="380" t="s">
        <v>54</v>
      </c>
      <c r="H185" s="131" t="s">
        <v>732</v>
      </c>
      <c r="I185" s="131" t="s">
        <v>733</v>
      </c>
      <c r="J185" s="171" t="s">
        <v>666</v>
      </c>
      <c r="K185" s="168">
        <v>1</v>
      </c>
      <c r="L185" s="44"/>
      <c r="M185" s="130">
        <v>0</v>
      </c>
      <c r="N185" s="44"/>
      <c r="O185" s="130">
        <v>1</v>
      </c>
      <c r="P185" s="44"/>
      <c r="Q185" s="130">
        <v>1</v>
      </c>
      <c r="R185" s="44"/>
      <c r="S185" s="130">
        <v>1</v>
      </c>
      <c r="T185" s="284" t="s">
        <v>305</v>
      </c>
      <c r="U185" s="321" t="s">
        <v>278</v>
      </c>
      <c r="V185" s="277"/>
      <c r="W185" s="63"/>
      <c r="X185" s="63"/>
      <c r="Y185" s="161"/>
      <c r="Z185" s="161"/>
      <c r="AA185" s="161"/>
      <c r="AB185" s="63"/>
      <c r="AC185" s="161"/>
      <c r="AD185" s="63"/>
      <c r="AE185" s="63"/>
      <c r="AF185" s="63"/>
      <c r="AG185" s="63"/>
      <c r="AH185" s="301"/>
    </row>
    <row r="186" spans="2:34" ht="162.75" customHeight="1" x14ac:dyDescent="0.25">
      <c r="B186" s="266" t="s">
        <v>337</v>
      </c>
      <c r="C186" s="610" t="s">
        <v>348</v>
      </c>
      <c r="D186" s="186" t="s">
        <v>29</v>
      </c>
      <c r="E186" s="162" t="s">
        <v>925</v>
      </c>
      <c r="F186" s="595" t="s">
        <v>915</v>
      </c>
      <c r="G186" s="380" t="s">
        <v>54</v>
      </c>
      <c r="H186" s="131" t="s">
        <v>306</v>
      </c>
      <c r="I186" s="131" t="s">
        <v>307</v>
      </c>
      <c r="J186" s="171" t="s">
        <v>666</v>
      </c>
      <c r="K186" s="168">
        <v>1</v>
      </c>
      <c r="L186" s="44"/>
      <c r="M186" s="130">
        <v>0</v>
      </c>
      <c r="N186" s="44"/>
      <c r="O186" s="130">
        <v>1</v>
      </c>
      <c r="P186" s="44"/>
      <c r="Q186" s="130">
        <v>1</v>
      </c>
      <c r="R186" s="44"/>
      <c r="S186" s="130">
        <v>1</v>
      </c>
      <c r="T186" s="284" t="s">
        <v>311</v>
      </c>
      <c r="U186" s="321" t="s">
        <v>278</v>
      </c>
      <c r="V186" s="277" t="s">
        <v>32</v>
      </c>
      <c r="W186" s="63"/>
      <c r="X186" s="63"/>
      <c r="Y186" s="161"/>
      <c r="Z186" s="161"/>
      <c r="AA186" s="161"/>
      <c r="AB186" s="63"/>
      <c r="AC186" s="161"/>
      <c r="AD186" s="63"/>
      <c r="AE186" s="63"/>
      <c r="AF186" s="63"/>
      <c r="AG186" s="63"/>
      <c r="AH186" s="301"/>
    </row>
    <row r="187" spans="2:34" ht="162.75" customHeight="1" x14ac:dyDescent="0.25">
      <c r="B187" s="266" t="s">
        <v>337</v>
      </c>
      <c r="C187" s="610" t="s">
        <v>348</v>
      </c>
      <c r="D187" s="186" t="s">
        <v>29</v>
      </c>
      <c r="E187" s="162" t="s">
        <v>925</v>
      </c>
      <c r="F187" s="595" t="s">
        <v>915</v>
      </c>
      <c r="G187" s="380" t="s">
        <v>54</v>
      </c>
      <c r="H187" s="131" t="s">
        <v>312</v>
      </c>
      <c r="I187" s="131" t="s">
        <v>665</v>
      </c>
      <c r="J187" s="171" t="s">
        <v>666</v>
      </c>
      <c r="K187" s="168">
        <v>1</v>
      </c>
      <c r="L187" s="44"/>
      <c r="M187" s="130">
        <v>1</v>
      </c>
      <c r="N187" s="44"/>
      <c r="O187" s="130">
        <v>1</v>
      </c>
      <c r="P187" s="44"/>
      <c r="Q187" s="130">
        <v>1</v>
      </c>
      <c r="R187" s="44"/>
      <c r="S187" s="130">
        <v>1</v>
      </c>
      <c r="T187" s="284" t="s">
        <v>311</v>
      </c>
      <c r="U187" s="321" t="s">
        <v>278</v>
      </c>
      <c r="V187" s="277"/>
      <c r="W187" s="63"/>
      <c r="X187" s="63"/>
      <c r="Y187" s="161"/>
      <c r="Z187" s="161"/>
      <c r="AA187" s="161"/>
      <c r="AB187" s="63"/>
      <c r="AC187" s="161"/>
      <c r="AD187" s="63"/>
      <c r="AE187" s="63"/>
      <c r="AF187" s="63"/>
      <c r="AG187" s="63"/>
      <c r="AH187" s="301"/>
    </row>
    <row r="188" spans="2:34" ht="162.75" customHeight="1" x14ac:dyDescent="0.25">
      <c r="B188" s="266" t="s">
        <v>337</v>
      </c>
      <c r="C188" s="610" t="s">
        <v>348</v>
      </c>
      <c r="D188" s="186" t="s">
        <v>29</v>
      </c>
      <c r="E188" s="162" t="s">
        <v>925</v>
      </c>
      <c r="F188" s="595" t="s">
        <v>915</v>
      </c>
      <c r="G188" s="380" t="s">
        <v>54</v>
      </c>
      <c r="H188" s="131" t="s">
        <v>633</v>
      </c>
      <c r="I188" s="131" t="s">
        <v>468</v>
      </c>
      <c r="J188" s="171" t="s">
        <v>666</v>
      </c>
      <c r="K188" s="185">
        <v>2</v>
      </c>
      <c r="L188" s="44"/>
      <c r="M188" s="130">
        <v>0</v>
      </c>
      <c r="N188" s="44">
        <v>1</v>
      </c>
      <c r="O188" s="130">
        <f>+N188/K188</f>
        <v>0.5</v>
      </c>
      <c r="P188" s="44">
        <v>2</v>
      </c>
      <c r="Q188" s="130">
        <f>+P188/K188</f>
        <v>1</v>
      </c>
      <c r="R188" s="44">
        <v>2</v>
      </c>
      <c r="S188" s="130">
        <f>+R188/K188</f>
        <v>1</v>
      </c>
      <c r="T188" s="284" t="s">
        <v>726</v>
      </c>
      <c r="U188" s="321" t="s">
        <v>278</v>
      </c>
      <c r="V188" s="277" t="s">
        <v>32</v>
      </c>
      <c r="W188" s="63"/>
      <c r="X188" s="63"/>
      <c r="Y188" s="161"/>
      <c r="Z188" s="161"/>
      <c r="AA188" s="63" t="s">
        <v>32</v>
      </c>
      <c r="AB188" s="63" t="s">
        <v>32</v>
      </c>
      <c r="AC188" s="161"/>
      <c r="AD188" s="63"/>
      <c r="AE188" s="63"/>
      <c r="AF188" s="63"/>
      <c r="AG188" s="63"/>
      <c r="AH188" s="301"/>
    </row>
    <row r="189" spans="2:34" ht="162.75" customHeight="1" x14ac:dyDescent="0.25">
      <c r="B189" s="266" t="s">
        <v>337</v>
      </c>
      <c r="C189" s="610" t="s">
        <v>348</v>
      </c>
      <c r="D189" s="186" t="s">
        <v>29</v>
      </c>
      <c r="E189" s="162" t="s">
        <v>925</v>
      </c>
      <c r="F189" s="595" t="s">
        <v>915</v>
      </c>
      <c r="G189" s="380" t="s">
        <v>54</v>
      </c>
      <c r="H189" s="131" t="s">
        <v>456</v>
      </c>
      <c r="I189" s="131" t="s">
        <v>313</v>
      </c>
      <c r="J189" s="171" t="s">
        <v>666</v>
      </c>
      <c r="K189" s="168">
        <v>1</v>
      </c>
      <c r="L189" s="44"/>
      <c r="M189" s="130">
        <v>0</v>
      </c>
      <c r="N189" s="44"/>
      <c r="O189" s="130">
        <v>0.5</v>
      </c>
      <c r="P189" s="44"/>
      <c r="Q189" s="130">
        <v>0.5</v>
      </c>
      <c r="R189" s="44"/>
      <c r="S189" s="130">
        <v>1</v>
      </c>
      <c r="T189" s="284" t="s">
        <v>727</v>
      </c>
      <c r="U189" s="321" t="s">
        <v>278</v>
      </c>
      <c r="V189" s="277"/>
      <c r="W189" s="63"/>
      <c r="X189" s="63"/>
      <c r="Y189" s="161"/>
      <c r="Z189" s="161"/>
      <c r="AA189" s="161"/>
      <c r="AB189" s="63"/>
      <c r="AC189" s="161"/>
      <c r="AD189" s="63"/>
      <c r="AE189" s="63"/>
      <c r="AF189" s="63"/>
      <c r="AG189" s="63"/>
      <c r="AH189" s="301"/>
    </row>
    <row r="190" spans="2:34" ht="162.75" customHeight="1" x14ac:dyDescent="0.25">
      <c r="B190" s="266" t="s">
        <v>337</v>
      </c>
      <c r="C190" s="610" t="s">
        <v>348</v>
      </c>
      <c r="D190" s="186" t="s">
        <v>29</v>
      </c>
      <c r="E190" s="162" t="s">
        <v>925</v>
      </c>
      <c r="F190" s="595" t="s">
        <v>915</v>
      </c>
      <c r="G190" s="380" t="s">
        <v>54</v>
      </c>
      <c r="H190" s="131" t="s">
        <v>426</v>
      </c>
      <c r="I190" s="131" t="s">
        <v>427</v>
      </c>
      <c r="J190" s="171" t="s">
        <v>666</v>
      </c>
      <c r="K190" s="168">
        <v>1</v>
      </c>
      <c r="L190" s="44"/>
      <c r="M190" s="130">
        <v>0</v>
      </c>
      <c r="N190" s="44"/>
      <c r="O190" s="130">
        <v>0</v>
      </c>
      <c r="P190" s="44"/>
      <c r="Q190" s="130">
        <v>0</v>
      </c>
      <c r="R190" s="44"/>
      <c r="S190" s="130">
        <v>1</v>
      </c>
      <c r="T190" s="284" t="s">
        <v>428</v>
      </c>
      <c r="U190" s="321" t="s">
        <v>278</v>
      </c>
      <c r="V190" s="277"/>
      <c r="W190" s="63"/>
      <c r="X190" s="63"/>
      <c r="Y190" s="161"/>
      <c r="Z190" s="161"/>
      <c r="AA190" s="161"/>
      <c r="AB190" s="63"/>
      <c r="AC190" s="161"/>
      <c r="AD190" s="63"/>
      <c r="AE190" s="63"/>
      <c r="AF190" s="63"/>
      <c r="AG190" s="63"/>
      <c r="AH190" s="301"/>
    </row>
    <row r="191" spans="2:34" ht="162.75" customHeight="1" x14ac:dyDescent="0.25">
      <c r="B191" s="266" t="s">
        <v>337</v>
      </c>
      <c r="C191" s="610" t="s">
        <v>348</v>
      </c>
      <c r="D191" s="186" t="s">
        <v>29</v>
      </c>
      <c r="E191" s="162" t="s">
        <v>925</v>
      </c>
      <c r="F191" s="595" t="s">
        <v>915</v>
      </c>
      <c r="G191" s="380" t="s">
        <v>54</v>
      </c>
      <c r="H191" s="131" t="s">
        <v>429</v>
      </c>
      <c r="I191" s="131" t="s">
        <v>317</v>
      </c>
      <c r="J191" s="171" t="s">
        <v>666</v>
      </c>
      <c r="K191" s="168">
        <v>1</v>
      </c>
      <c r="L191" s="44"/>
      <c r="M191" s="130">
        <v>0</v>
      </c>
      <c r="N191" s="44"/>
      <c r="O191" s="130">
        <v>1</v>
      </c>
      <c r="P191" s="44"/>
      <c r="Q191" s="130">
        <v>1</v>
      </c>
      <c r="R191" s="44"/>
      <c r="S191" s="130">
        <v>1</v>
      </c>
      <c r="T191" s="284" t="s">
        <v>303</v>
      </c>
      <c r="U191" s="321" t="s">
        <v>279</v>
      </c>
      <c r="V191" s="277"/>
      <c r="W191" s="63"/>
      <c r="X191" s="63"/>
      <c r="Y191" s="161"/>
      <c r="Z191" s="161"/>
      <c r="AA191" s="161"/>
      <c r="AB191" s="63"/>
      <c r="AC191" s="161"/>
      <c r="AD191" s="63"/>
      <c r="AE191" s="63"/>
      <c r="AF191" s="63"/>
      <c r="AG191" s="63"/>
      <c r="AH191" s="301"/>
    </row>
    <row r="192" spans="2:34" ht="162.75" customHeight="1" x14ac:dyDescent="0.25">
      <c r="B192" s="266" t="s">
        <v>337</v>
      </c>
      <c r="C192" s="610" t="s">
        <v>348</v>
      </c>
      <c r="D192" s="186" t="s">
        <v>29</v>
      </c>
      <c r="E192" s="162" t="s">
        <v>925</v>
      </c>
      <c r="F192" s="595" t="s">
        <v>915</v>
      </c>
      <c r="G192" s="380" t="s">
        <v>54</v>
      </c>
      <c r="H192" s="131" t="s">
        <v>734</v>
      </c>
      <c r="I192" s="131" t="s">
        <v>950</v>
      </c>
      <c r="J192" s="171" t="s">
        <v>666</v>
      </c>
      <c r="K192" s="168">
        <v>1</v>
      </c>
      <c r="L192" s="44"/>
      <c r="M192" s="130">
        <v>0.25</v>
      </c>
      <c r="N192" s="44"/>
      <c r="O192" s="130">
        <v>0.5</v>
      </c>
      <c r="P192" s="44"/>
      <c r="Q192" s="130">
        <v>0.75</v>
      </c>
      <c r="R192" s="44"/>
      <c r="S192" s="130">
        <v>1</v>
      </c>
      <c r="T192" s="284" t="s">
        <v>430</v>
      </c>
      <c r="U192" s="321" t="s">
        <v>279</v>
      </c>
      <c r="V192" s="277"/>
      <c r="W192" s="63"/>
      <c r="X192" s="63"/>
      <c r="Y192" s="161"/>
      <c r="Z192" s="161"/>
      <c r="AA192" s="161"/>
      <c r="AB192" s="63"/>
      <c r="AC192" s="161"/>
      <c r="AD192" s="63"/>
      <c r="AE192" s="63"/>
      <c r="AF192" s="63"/>
      <c r="AG192" s="63"/>
      <c r="AH192" s="301"/>
    </row>
    <row r="193" spans="2:34" ht="162.75" customHeight="1" x14ac:dyDescent="0.25">
      <c r="B193" s="266" t="s">
        <v>337</v>
      </c>
      <c r="C193" s="610" t="s">
        <v>348</v>
      </c>
      <c r="D193" s="186" t="s">
        <v>29</v>
      </c>
      <c r="E193" s="162" t="s">
        <v>925</v>
      </c>
      <c r="F193" s="595" t="s">
        <v>915</v>
      </c>
      <c r="G193" s="380" t="s">
        <v>54</v>
      </c>
      <c r="H193" s="131" t="s">
        <v>923</v>
      </c>
      <c r="I193" s="131" t="s">
        <v>318</v>
      </c>
      <c r="J193" s="171" t="s">
        <v>666</v>
      </c>
      <c r="K193" s="168">
        <v>1</v>
      </c>
      <c r="L193" s="44"/>
      <c r="M193" s="130">
        <v>0.25</v>
      </c>
      <c r="N193" s="44"/>
      <c r="O193" s="130">
        <v>0.5</v>
      </c>
      <c r="P193" s="44"/>
      <c r="Q193" s="130">
        <v>0.75</v>
      </c>
      <c r="R193" s="44"/>
      <c r="S193" s="130">
        <v>1</v>
      </c>
      <c r="T193" s="284" t="s">
        <v>431</v>
      </c>
      <c r="U193" s="321" t="s">
        <v>279</v>
      </c>
      <c r="V193" s="277"/>
      <c r="W193" s="63"/>
      <c r="X193" s="63"/>
      <c r="Y193" s="161"/>
      <c r="Z193" s="161"/>
      <c r="AA193" s="161"/>
      <c r="AB193" s="63"/>
      <c r="AC193" s="161"/>
      <c r="AD193" s="63"/>
      <c r="AE193" s="63"/>
      <c r="AF193" s="63"/>
      <c r="AG193" s="63"/>
      <c r="AH193" s="301"/>
    </row>
    <row r="194" spans="2:34" ht="162.75" customHeight="1" x14ac:dyDescent="0.25">
      <c r="B194" s="266" t="s">
        <v>337</v>
      </c>
      <c r="C194" s="610" t="s">
        <v>348</v>
      </c>
      <c r="D194" s="186" t="s">
        <v>29</v>
      </c>
      <c r="E194" s="162" t="s">
        <v>925</v>
      </c>
      <c r="F194" s="595" t="s">
        <v>915</v>
      </c>
      <c r="G194" s="380" t="s">
        <v>54</v>
      </c>
      <c r="H194" s="131" t="s">
        <v>940</v>
      </c>
      <c r="I194" s="131" t="s">
        <v>432</v>
      </c>
      <c r="J194" s="171" t="s">
        <v>666</v>
      </c>
      <c r="K194" s="168">
        <v>1</v>
      </c>
      <c r="L194" s="44"/>
      <c r="M194" s="130">
        <v>0.25</v>
      </c>
      <c r="N194" s="44"/>
      <c r="O194" s="130">
        <v>0.5</v>
      </c>
      <c r="P194" s="44"/>
      <c r="Q194" s="130">
        <v>0.75</v>
      </c>
      <c r="R194" s="44"/>
      <c r="S194" s="130">
        <v>1</v>
      </c>
      <c r="T194" s="284" t="s">
        <v>304</v>
      </c>
      <c r="U194" s="321" t="s">
        <v>279</v>
      </c>
      <c r="V194" s="277"/>
      <c r="W194" s="63"/>
      <c r="X194" s="63"/>
      <c r="Y194" s="161"/>
      <c r="Z194" s="161"/>
      <c r="AA194" s="63" t="s">
        <v>32</v>
      </c>
      <c r="AB194" s="63"/>
      <c r="AC194" s="161"/>
      <c r="AD194" s="63"/>
      <c r="AE194" s="63"/>
      <c r="AF194" s="63"/>
      <c r="AG194" s="63"/>
      <c r="AH194" s="301"/>
    </row>
    <row r="195" spans="2:34" ht="162.75" customHeight="1" x14ac:dyDescent="0.25">
      <c r="B195" s="266" t="s">
        <v>337</v>
      </c>
      <c r="C195" s="610" t="s">
        <v>348</v>
      </c>
      <c r="D195" s="186" t="s">
        <v>29</v>
      </c>
      <c r="E195" s="162" t="s">
        <v>925</v>
      </c>
      <c r="F195" s="595" t="s">
        <v>915</v>
      </c>
      <c r="G195" s="380" t="s">
        <v>54</v>
      </c>
      <c r="H195" s="471" t="s">
        <v>838</v>
      </c>
      <c r="I195" s="471" t="s">
        <v>319</v>
      </c>
      <c r="J195" s="171" t="s">
        <v>666</v>
      </c>
      <c r="K195" s="185">
        <v>4</v>
      </c>
      <c r="L195" s="44">
        <v>1</v>
      </c>
      <c r="M195" s="130">
        <f>+L195/K195</f>
        <v>0.25</v>
      </c>
      <c r="N195" s="44">
        <v>2</v>
      </c>
      <c r="O195" s="130">
        <f>+N195/K195</f>
        <v>0.5</v>
      </c>
      <c r="P195" s="44">
        <v>3</v>
      </c>
      <c r="Q195" s="130">
        <f>+P195/K195</f>
        <v>0.75</v>
      </c>
      <c r="R195" s="44">
        <v>4</v>
      </c>
      <c r="S195" s="130">
        <f>+R195/K195</f>
        <v>1</v>
      </c>
      <c r="T195" s="284" t="s">
        <v>839</v>
      </c>
      <c r="U195" s="321" t="s">
        <v>279</v>
      </c>
      <c r="V195" s="277"/>
      <c r="W195" s="63"/>
      <c r="X195" s="63"/>
      <c r="Y195" s="161"/>
      <c r="Z195" s="161"/>
      <c r="AA195" s="161"/>
      <c r="AB195" s="63"/>
      <c r="AC195" s="161"/>
      <c r="AD195" s="63"/>
      <c r="AE195" s="63"/>
      <c r="AF195" s="63"/>
      <c r="AG195" s="63"/>
      <c r="AH195" s="301"/>
    </row>
    <row r="196" spans="2:34" ht="162.75" customHeight="1" x14ac:dyDescent="0.25">
      <c r="B196" s="266" t="s">
        <v>337</v>
      </c>
      <c r="C196" s="610" t="s">
        <v>348</v>
      </c>
      <c r="D196" s="186" t="s">
        <v>29</v>
      </c>
      <c r="E196" s="162" t="s">
        <v>925</v>
      </c>
      <c r="F196" s="595" t="s">
        <v>915</v>
      </c>
      <c r="G196" s="380" t="s">
        <v>54</v>
      </c>
      <c r="H196" s="131" t="s">
        <v>321</v>
      </c>
      <c r="I196" s="131" t="s">
        <v>320</v>
      </c>
      <c r="J196" s="171" t="s">
        <v>666</v>
      </c>
      <c r="K196" s="168">
        <v>1</v>
      </c>
      <c r="L196" s="44"/>
      <c r="M196" s="130">
        <v>0.25</v>
      </c>
      <c r="N196" s="44"/>
      <c r="O196" s="130">
        <v>0.5</v>
      </c>
      <c r="P196" s="44"/>
      <c r="Q196" s="130">
        <v>0.75</v>
      </c>
      <c r="R196" s="44"/>
      <c r="S196" s="130">
        <v>1</v>
      </c>
      <c r="T196" s="284" t="s">
        <v>340</v>
      </c>
      <c r="U196" s="321" t="s">
        <v>279</v>
      </c>
      <c r="V196" s="277"/>
      <c r="W196" s="63"/>
      <c r="X196" s="63"/>
      <c r="Y196" s="161"/>
      <c r="Z196" s="161"/>
      <c r="AA196" s="161"/>
      <c r="AB196" s="63"/>
      <c r="AC196" s="161"/>
      <c r="AD196" s="63"/>
      <c r="AE196" s="63"/>
      <c r="AF196" s="63"/>
      <c r="AG196" s="63"/>
      <c r="AH196" s="301"/>
    </row>
    <row r="197" spans="2:34" ht="162.75" customHeight="1" x14ac:dyDescent="0.25">
      <c r="B197" s="266" t="s">
        <v>337</v>
      </c>
      <c r="C197" s="610" t="s">
        <v>348</v>
      </c>
      <c r="D197" s="186" t="s">
        <v>29</v>
      </c>
      <c r="E197" s="162" t="s">
        <v>925</v>
      </c>
      <c r="F197" s="595" t="s">
        <v>915</v>
      </c>
      <c r="G197" s="380" t="s">
        <v>54</v>
      </c>
      <c r="H197" s="131" t="s">
        <v>324</v>
      </c>
      <c r="I197" s="131" t="s">
        <v>322</v>
      </c>
      <c r="J197" s="171" t="s">
        <v>666</v>
      </c>
      <c r="K197" s="168">
        <v>1</v>
      </c>
      <c r="L197" s="44"/>
      <c r="M197" s="130">
        <v>0</v>
      </c>
      <c r="N197" s="44"/>
      <c r="O197" s="130">
        <v>0.5</v>
      </c>
      <c r="P197" s="44"/>
      <c r="Q197" s="130">
        <v>0.5</v>
      </c>
      <c r="R197" s="44"/>
      <c r="S197" s="130">
        <v>1</v>
      </c>
      <c r="T197" s="284" t="s">
        <v>662</v>
      </c>
      <c r="U197" s="321" t="s">
        <v>279</v>
      </c>
      <c r="V197" s="277"/>
      <c r="W197" s="63"/>
      <c r="X197" s="63"/>
      <c r="Y197" s="161"/>
      <c r="Z197" s="161"/>
      <c r="AA197" s="161"/>
      <c r="AB197" s="63"/>
      <c r="AC197" s="161"/>
      <c r="AD197" s="63"/>
      <c r="AE197" s="63"/>
      <c r="AF197" s="63"/>
      <c r="AG197" s="63"/>
      <c r="AH197" s="301"/>
    </row>
    <row r="198" spans="2:34" ht="162.75" customHeight="1" x14ac:dyDescent="0.25">
      <c r="B198" s="266" t="s">
        <v>337</v>
      </c>
      <c r="C198" s="610" t="s">
        <v>348</v>
      </c>
      <c r="D198" s="186" t="s">
        <v>29</v>
      </c>
      <c r="E198" s="162" t="s">
        <v>925</v>
      </c>
      <c r="F198" s="595" t="s">
        <v>915</v>
      </c>
      <c r="G198" s="380" t="s">
        <v>54</v>
      </c>
      <c r="H198" s="131" t="s">
        <v>325</v>
      </c>
      <c r="I198" s="131" t="s">
        <v>323</v>
      </c>
      <c r="J198" s="171" t="s">
        <v>666</v>
      </c>
      <c r="K198" s="168">
        <v>1</v>
      </c>
      <c r="L198" s="44"/>
      <c r="M198" s="130">
        <v>0.5</v>
      </c>
      <c r="N198" s="44"/>
      <c r="O198" s="130">
        <v>1</v>
      </c>
      <c r="P198" s="44"/>
      <c r="Q198" s="130">
        <v>1</v>
      </c>
      <c r="R198" s="44"/>
      <c r="S198" s="130">
        <v>1</v>
      </c>
      <c r="T198" s="284" t="s">
        <v>840</v>
      </c>
      <c r="U198" s="321" t="s">
        <v>279</v>
      </c>
      <c r="V198" s="277"/>
      <c r="W198" s="63"/>
      <c r="X198" s="63"/>
      <c r="Y198" s="161"/>
      <c r="Z198" s="161"/>
      <c r="AA198" s="161"/>
      <c r="AB198" s="63"/>
      <c r="AC198" s="161"/>
      <c r="AD198" s="63"/>
      <c r="AE198" s="63"/>
      <c r="AF198" s="63"/>
      <c r="AG198" s="63"/>
      <c r="AH198" s="301"/>
    </row>
    <row r="199" spans="2:34" ht="162.75" customHeight="1" x14ac:dyDescent="0.25">
      <c r="B199" s="266" t="s">
        <v>337</v>
      </c>
      <c r="C199" s="610" t="s">
        <v>348</v>
      </c>
      <c r="D199" s="186" t="s">
        <v>29</v>
      </c>
      <c r="E199" s="162" t="s">
        <v>925</v>
      </c>
      <c r="F199" s="595" t="s">
        <v>915</v>
      </c>
      <c r="G199" s="380" t="s">
        <v>54</v>
      </c>
      <c r="H199" s="131" t="s">
        <v>326</v>
      </c>
      <c r="I199" s="131" t="s">
        <v>735</v>
      </c>
      <c r="J199" s="171" t="s">
        <v>666</v>
      </c>
      <c r="K199" s="168">
        <v>1</v>
      </c>
      <c r="L199" s="44"/>
      <c r="M199" s="130">
        <v>0</v>
      </c>
      <c r="N199" s="44"/>
      <c r="O199" s="130">
        <v>0.5</v>
      </c>
      <c r="P199" s="44"/>
      <c r="Q199" s="130">
        <v>1</v>
      </c>
      <c r="R199" s="44"/>
      <c r="S199" s="130">
        <v>1</v>
      </c>
      <c r="T199" s="284" t="s">
        <v>327</v>
      </c>
      <c r="U199" s="321" t="s">
        <v>279</v>
      </c>
      <c r="V199" s="277"/>
      <c r="W199" s="63"/>
      <c r="X199" s="63"/>
      <c r="Y199" s="161"/>
      <c r="Z199" s="161"/>
      <c r="AA199" s="161"/>
      <c r="AB199" s="63"/>
      <c r="AC199" s="161"/>
      <c r="AD199" s="63"/>
      <c r="AE199" s="63"/>
      <c r="AF199" s="63"/>
      <c r="AG199" s="63"/>
      <c r="AH199" s="301"/>
    </row>
    <row r="200" spans="2:34" ht="162.75" customHeight="1" x14ac:dyDescent="0.25">
      <c r="B200" s="266" t="s">
        <v>337</v>
      </c>
      <c r="C200" s="610" t="s">
        <v>348</v>
      </c>
      <c r="D200" s="186" t="s">
        <v>29</v>
      </c>
      <c r="E200" s="162" t="s">
        <v>925</v>
      </c>
      <c r="F200" s="595" t="s">
        <v>915</v>
      </c>
      <c r="G200" s="380" t="s">
        <v>54</v>
      </c>
      <c r="H200" s="131" t="s">
        <v>328</v>
      </c>
      <c r="I200" s="131" t="s">
        <v>329</v>
      </c>
      <c r="J200" s="171" t="s">
        <v>666</v>
      </c>
      <c r="K200" s="168">
        <v>1</v>
      </c>
      <c r="L200" s="44"/>
      <c r="M200" s="130">
        <v>0</v>
      </c>
      <c r="N200" s="44"/>
      <c r="O200" s="130">
        <v>0.5</v>
      </c>
      <c r="P200" s="44"/>
      <c r="Q200" s="130">
        <v>1</v>
      </c>
      <c r="R200" s="44"/>
      <c r="S200" s="130">
        <v>1</v>
      </c>
      <c r="T200" s="284" t="s">
        <v>334</v>
      </c>
      <c r="U200" s="321" t="s">
        <v>279</v>
      </c>
      <c r="V200" s="277"/>
      <c r="W200" s="63"/>
      <c r="X200" s="63"/>
      <c r="Y200" s="161"/>
      <c r="Z200" s="161"/>
      <c r="AA200" s="161"/>
      <c r="AB200" s="63"/>
      <c r="AC200" s="161"/>
      <c r="AD200" s="63"/>
      <c r="AE200" s="63"/>
      <c r="AF200" s="63"/>
      <c r="AG200" s="63"/>
      <c r="AH200" s="301"/>
    </row>
    <row r="201" spans="2:34" ht="162.75" customHeight="1" x14ac:dyDescent="0.25">
      <c r="B201" s="266" t="s">
        <v>337</v>
      </c>
      <c r="C201" s="610" t="s">
        <v>348</v>
      </c>
      <c r="D201" s="186" t="s">
        <v>29</v>
      </c>
      <c r="E201" s="162" t="s">
        <v>925</v>
      </c>
      <c r="F201" s="595" t="s">
        <v>915</v>
      </c>
      <c r="G201" s="380" t="s">
        <v>54</v>
      </c>
      <c r="H201" s="131" t="s">
        <v>924</v>
      </c>
      <c r="I201" s="131" t="s">
        <v>330</v>
      </c>
      <c r="J201" s="171" t="s">
        <v>666</v>
      </c>
      <c r="K201" s="168">
        <v>1</v>
      </c>
      <c r="L201" s="44"/>
      <c r="M201" s="130">
        <v>0</v>
      </c>
      <c r="N201" s="44"/>
      <c r="O201" s="130">
        <v>0</v>
      </c>
      <c r="P201" s="44"/>
      <c r="Q201" s="130">
        <v>0</v>
      </c>
      <c r="R201" s="44"/>
      <c r="S201" s="130">
        <v>1</v>
      </c>
      <c r="T201" s="284" t="s">
        <v>728</v>
      </c>
      <c r="U201" s="321" t="s">
        <v>279</v>
      </c>
      <c r="V201" s="277"/>
      <c r="W201" s="63"/>
      <c r="X201" s="63"/>
      <c r="Y201" s="161"/>
      <c r="Z201" s="161"/>
      <c r="AA201" s="161"/>
      <c r="AB201" s="63"/>
      <c r="AC201" s="161"/>
      <c r="AD201" s="63"/>
      <c r="AE201" s="63" t="s">
        <v>32</v>
      </c>
      <c r="AF201" s="63"/>
      <c r="AG201" s="63" t="s">
        <v>32</v>
      </c>
      <c r="AH201" s="301"/>
    </row>
    <row r="202" spans="2:34" ht="162.75" customHeight="1" x14ac:dyDescent="0.25">
      <c r="B202" s="266" t="s">
        <v>337</v>
      </c>
      <c r="C202" s="610" t="s">
        <v>348</v>
      </c>
      <c r="D202" s="186" t="s">
        <v>29</v>
      </c>
      <c r="E202" s="162" t="s">
        <v>925</v>
      </c>
      <c r="F202" s="595" t="s">
        <v>915</v>
      </c>
      <c r="G202" s="380" t="s">
        <v>54</v>
      </c>
      <c r="H202" s="131" t="s">
        <v>332</v>
      </c>
      <c r="I202" s="131" t="s">
        <v>335</v>
      </c>
      <c r="J202" s="171" t="s">
        <v>668</v>
      </c>
      <c r="K202" s="168">
        <v>1</v>
      </c>
      <c r="L202" s="44"/>
      <c r="M202" s="130">
        <v>0</v>
      </c>
      <c r="N202" s="44"/>
      <c r="O202" s="130">
        <v>0</v>
      </c>
      <c r="P202" s="44"/>
      <c r="Q202" s="130">
        <v>0</v>
      </c>
      <c r="R202" s="44"/>
      <c r="S202" s="130">
        <v>1</v>
      </c>
      <c r="T202" s="284" t="s">
        <v>303</v>
      </c>
      <c r="U202" s="321" t="s">
        <v>279</v>
      </c>
      <c r="V202" s="277" t="s">
        <v>32</v>
      </c>
      <c r="W202" s="63"/>
      <c r="X202" s="63"/>
      <c r="Y202" s="161"/>
      <c r="Z202" s="161"/>
      <c r="AA202" s="161"/>
      <c r="AB202" s="63"/>
      <c r="AC202" s="161"/>
      <c r="AD202" s="63"/>
      <c r="AE202" s="63" t="s">
        <v>32</v>
      </c>
      <c r="AF202" s="63"/>
      <c r="AG202" s="63" t="s">
        <v>32</v>
      </c>
      <c r="AH202" s="301"/>
    </row>
    <row r="203" spans="2:34" ht="162.75" customHeight="1" x14ac:dyDescent="0.25">
      <c r="B203" s="266" t="s">
        <v>337</v>
      </c>
      <c r="C203" s="610" t="s">
        <v>348</v>
      </c>
      <c r="D203" s="186" t="s">
        <v>29</v>
      </c>
      <c r="E203" s="162" t="s">
        <v>925</v>
      </c>
      <c r="F203" s="595" t="s">
        <v>915</v>
      </c>
      <c r="G203" s="380" t="s">
        <v>54</v>
      </c>
      <c r="H203" s="131" t="s">
        <v>331</v>
      </c>
      <c r="I203" s="131" t="s">
        <v>949</v>
      </c>
      <c r="J203" s="171" t="s">
        <v>666</v>
      </c>
      <c r="K203" s="168">
        <v>1</v>
      </c>
      <c r="L203" s="44"/>
      <c r="M203" s="130">
        <v>0.25</v>
      </c>
      <c r="N203" s="44"/>
      <c r="O203" s="130">
        <v>0.5</v>
      </c>
      <c r="P203" s="44"/>
      <c r="Q203" s="130">
        <v>0.75</v>
      </c>
      <c r="R203" s="44"/>
      <c r="S203" s="130">
        <v>1</v>
      </c>
      <c r="T203" s="284" t="s">
        <v>333</v>
      </c>
      <c r="U203" s="321" t="s">
        <v>279</v>
      </c>
      <c r="V203" s="277"/>
      <c r="W203" s="63"/>
      <c r="X203" s="63"/>
      <c r="Y203" s="161"/>
      <c r="Z203" s="161"/>
      <c r="AA203" s="161"/>
      <c r="AB203" s="63"/>
      <c r="AC203" s="161"/>
      <c r="AD203" s="63"/>
      <c r="AE203" s="63"/>
      <c r="AF203" s="63"/>
      <c r="AG203" s="63"/>
      <c r="AH203" s="301"/>
    </row>
    <row r="204" spans="2:34" ht="161.25" customHeight="1" x14ac:dyDescent="0.25">
      <c r="B204" s="266" t="s">
        <v>337</v>
      </c>
      <c r="C204" s="610" t="s">
        <v>348</v>
      </c>
      <c r="D204" s="186" t="s">
        <v>29</v>
      </c>
      <c r="E204" s="162" t="s">
        <v>925</v>
      </c>
      <c r="F204" s="595" t="s">
        <v>915</v>
      </c>
      <c r="G204" s="380" t="s">
        <v>59</v>
      </c>
      <c r="H204" s="131" t="s">
        <v>266</v>
      </c>
      <c r="I204" s="131" t="s">
        <v>267</v>
      </c>
      <c r="J204" s="171" t="s">
        <v>666</v>
      </c>
      <c r="K204" s="168">
        <v>1</v>
      </c>
      <c r="L204" s="174"/>
      <c r="M204" s="130">
        <v>0.25</v>
      </c>
      <c r="N204" s="177"/>
      <c r="O204" s="130">
        <v>0.5</v>
      </c>
      <c r="P204" s="177"/>
      <c r="Q204" s="130">
        <v>0.75</v>
      </c>
      <c r="R204" s="176"/>
      <c r="S204" s="130">
        <v>1</v>
      </c>
      <c r="T204" s="284" t="s">
        <v>433</v>
      </c>
      <c r="U204" s="321" t="s">
        <v>235</v>
      </c>
      <c r="V204" s="277"/>
      <c r="W204" s="63" t="s">
        <v>32</v>
      </c>
      <c r="X204" s="63"/>
      <c r="Y204" s="161"/>
      <c r="Z204" s="161"/>
      <c r="AA204" s="161"/>
      <c r="AB204" s="63"/>
      <c r="AC204" s="161"/>
      <c r="AD204" s="63"/>
      <c r="AE204" s="63" t="s">
        <v>32</v>
      </c>
      <c r="AF204" s="63"/>
      <c r="AG204" s="63"/>
      <c r="AH204" s="301"/>
    </row>
    <row r="205" spans="2:34" ht="231" x14ac:dyDescent="0.25">
      <c r="B205" s="266" t="s">
        <v>337</v>
      </c>
      <c r="C205" s="610" t="s">
        <v>348</v>
      </c>
      <c r="D205" s="186" t="s">
        <v>29</v>
      </c>
      <c r="E205" s="162" t="s">
        <v>899</v>
      </c>
      <c r="F205" s="595" t="s">
        <v>900</v>
      </c>
      <c r="G205" s="380" t="s">
        <v>54</v>
      </c>
      <c r="H205" s="131" t="s">
        <v>928</v>
      </c>
      <c r="I205" s="131" t="s">
        <v>260</v>
      </c>
      <c r="J205" s="171" t="s">
        <v>666</v>
      </c>
      <c r="K205" s="168">
        <v>1</v>
      </c>
      <c r="L205" s="174"/>
      <c r="M205" s="130">
        <v>0</v>
      </c>
      <c r="N205" s="177"/>
      <c r="O205" s="130">
        <v>1</v>
      </c>
      <c r="P205" s="177"/>
      <c r="Q205" s="130">
        <v>1</v>
      </c>
      <c r="R205" s="176"/>
      <c r="S205" s="130">
        <v>1</v>
      </c>
      <c r="T205" s="284" t="s">
        <v>261</v>
      </c>
      <c r="U205" s="321" t="s">
        <v>235</v>
      </c>
      <c r="V205" s="277"/>
      <c r="W205" s="63" t="s">
        <v>32</v>
      </c>
      <c r="X205" s="63"/>
      <c r="Y205" s="161"/>
      <c r="Z205" s="161"/>
      <c r="AA205" s="161"/>
      <c r="AB205" s="63"/>
      <c r="AC205" s="161"/>
      <c r="AD205" s="63"/>
      <c r="AE205" s="63"/>
      <c r="AF205" s="63"/>
      <c r="AG205" s="63"/>
      <c r="AH205" s="301" t="s">
        <v>664</v>
      </c>
    </row>
    <row r="206" spans="2:34" ht="84" customHeight="1" x14ac:dyDescent="0.25">
      <c r="B206" s="266" t="s">
        <v>337</v>
      </c>
      <c r="C206" s="610" t="s">
        <v>348</v>
      </c>
      <c r="D206" s="186" t="s">
        <v>29</v>
      </c>
      <c r="E206" s="162" t="s">
        <v>899</v>
      </c>
      <c r="F206" s="595" t="s">
        <v>900</v>
      </c>
      <c r="G206" s="530" t="s">
        <v>59</v>
      </c>
      <c r="H206" s="131" t="s">
        <v>434</v>
      </c>
      <c r="I206" s="131" t="s">
        <v>258</v>
      </c>
      <c r="J206" s="171" t="s">
        <v>666</v>
      </c>
      <c r="K206" s="168">
        <v>1</v>
      </c>
      <c r="L206" s="174"/>
      <c r="M206" s="130">
        <v>0.25</v>
      </c>
      <c r="N206" s="177"/>
      <c r="O206" s="130">
        <v>0.5</v>
      </c>
      <c r="P206" s="177"/>
      <c r="Q206" s="130">
        <v>0.75</v>
      </c>
      <c r="R206" s="176"/>
      <c r="S206" s="130">
        <v>1</v>
      </c>
      <c r="T206" s="284" t="s">
        <v>259</v>
      </c>
      <c r="U206" s="321" t="s">
        <v>235</v>
      </c>
      <c r="V206" s="277"/>
      <c r="W206" s="63" t="s">
        <v>32</v>
      </c>
      <c r="X206" s="63"/>
      <c r="Y206" s="161"/>
      <c r="Z206" s="161"/>
      <c r="AA206" s="161"/>
      <c r="AB206" s="63"/>
      <c r="AC206" s="161"/>
      <c r="AD206" s="63"/>
      <c r="AE206" s="63"/>
      <c r="AF206" s="63"/>
      <c r="AG206" s="63"/>
      <c r="AH206" s="301"/>
    </row>
    <row r="207" spans="2:34" ht="84" customHeight="1" x14ac:dyDescent="0.25">
      <c r="B207" s="266" t="s">
        <v>337</v>
      </c>
      <c r="C207" s="610" t="s">
        <v>348</v>
      </c>
      <c r="D207" s="186" t="s">
        <v>29</v>
      </c>
      <c r="E207" s="162" t="s">
        <v>899</v>
      </c>
      <c r="F207" s="595" t="s">
        <v>900</v>
      </c>
      <c r="G207" s="530"/>
      <c r="H207" s="131" t="s">
        <v>262</v>
      </c>
      <c r="I207" s="131" t="s">
        <v>263</v>
      </c>
      <c r="J207" s="171" t="s">
        <v>666</v>
      </c>
      <c r="K207" s="168">
        <v>1</v>
      </c>
      <c r="L207" s="174"/>
      <c r="M207" s="130">
        <v>0</v>
      </c>
      <c r="N207" s="177"/>
      <c r="O207" s="130">
        <v>0</v>
      </c>
      <c r="P207" s="177"/>
      <c r="Q207" s="130">
        <v>1</v>
      </c>
      <c r="R207" s="176"/>
      <c r="S207" s="130">
        <v>1</v>
      </c>
      <c r="T207" s="284" t="s">
        <v>261</v>
      </c>
      <c r="U207" s="321" t="s">
        <v>235</v>
      </c>
      <c r="V207" s="277"/>
      <c r="W207" s="63" t="s">
        <v>32</v>
      </c>
      <c r="X207" s="63"/>
      <c r="Y207" s="161"/>
      <c r="Z207" s="161"/>
      <c r="AA207" s="161"/>
      <c r="AB207" s="63"/>
      <c r="AC207" s="161"/>
      <c r="AD207" s="63"/>
      <c r="AE207" s="63"/>
      <c r="AF207" s="63"/>
      <c r="AG207" s="63"/>
      <c r="AH207" s="301"/>
    </row>
    <row r="208" spans="2:34" ht="84" customHeight="1" thickBot="1" x14ac:dyDescent="0.3">
      <c r="B208" s="268" t="s">
        <v>337</v>
      </c>
      <c r="C208" s="612" t="s">
        <v>348</v>
      </c>
      <c r="D208" s="202" t="s">
        <v>29</v>
      </c>
      <c r="E208" s="197" t="s">
        <v>899</v>
      </c>
      <c r="F208" s="597" t="s">
        <v>900</v>
      </c>
      <c r="G208" s="531"/>
      <c r="H208" s="192" t="s">
        <v>264</v>
      </c>
      <c r="I208" s="192" t="s">
        <v>265</v>
      </c>
      <c r="J208" s="142" t="s">
        <v>666</v>
      </c>
      <c r="K208" s="193">
        <v>1</v>
      </c>
      <c r="L208" s="203"/>
      <c r="M208" s="204">
        <v>0.25</v>
      </c>
      <c r="N208" s="205"/>
      <c r="O208" s="204">
        <v>0.5</v>
      </c>
      <c r="P208" s="205"/>
      <c r="Q208" s="204">
        <v>0.75</v>
      </c>
      <c r="R208" s="206"/>
      <c r="S208" s="204">
        <v>1</v>
      </c>
      <c r="T208" s="285" t="s">
        <v>261</v>
      </c>
      <c r="U208" s="335" t="s">
        <v>235</v>
      </c>
      <c r="V208" s="299"/>
      <c r="W208" s="195" t="s">
        <v>32</v>
      </c>
      <c r="X208" s="195"/>
      <c r="Y208" s="198"/>
      <c r="Z208" s="198"/>
      <c r="AA208" s="198"/>
      <c r="AB208" s="195"/>
      <c r="AC208" s="198"/>
      <c r="AD208" s="195"/>
      <c r="AE208" s="195"/>
      <c r="AF208" s="195"/>
      <c r="AG208" s="195"/>
      <c r="AH208" s="302"/>
    </row>
    <row r="209" spans="2:34" ht="126.75" customHeight="1" x14ac:dyDescent="0.25">
      <c r="B209" s="363" t="s">
        <v>337</v>
      </c>
      <c r="C209" s="613" t="s">
        <v>343</v>
      </c>
      <c r="D209" s="364" t="s">
        <v>30</v>
      </c>
      <c r="E209" s="237" t="s">
        <v>897</v>
      </c>
      <c r="F209" s="592" t="s">
        <v>896</v>
      </c>
      <c r="G209" s="365" t="s">
        <v>63</v>
      </c>
      <c r="H209" s="250" t="s">
        <v>841</v>
      </c>
      <c r="I209" s="250" t="s">
        <v>842</v>
      </c>
      <c r="J209" s="209" t="s">
        <v>666</v>
      </c>
      <c r="K209" s="213">
        <v>1</v>
      </c>
      <c r="L209" s="212"/>
      <c r="M209" s="251">
        <v>0</v>
      </c>
      <c r="N209" s="212"/>
      <c r="O209" s="251">
        <v>0</v>
      </c>
      <c r="P209" s="212"/>
      <c r="Q209" s="251">
        <v>1</v>
      </c>
      <c r="R209" s="212"/>
      <c r="S209" s="251">
        <v>1</v>
      </c>
      <c r="T209" s="326" t="s">
        <v>203</v>
      </c>
      <c r="U209" s="334"/>
      <c r="V209" s="278"/>
      <c r="W209" s="214"/>
      <c r="X209" s="214"/>
      <c r="Y209" s="238"/>
      <c r="Z209" s="238"/>
      <c r="AA209" s="214" t="s">
        <v>32</v>
      </c>
      <c r="AB209" s="214"/>
      <c r="AC209" s="238"/>
      <c r="AD209" s="214"/>
      <c r="AE209" s="214"/>
      <c r="AF209" s="214"/>
      <c r="AG209" s="214"/>
      <c r="AH209" s="303"/>
    </row>
    <row r="210" spans="2:34" ht="180" customHeight="1" x14ac:dyDescent="0.25">
      <c r="B210" s="270" t="s">
        <v>337</v>
      </c>
      <c r="C210" s="607" t="s">
        <v>343</v>
      </c>
      <c r="D210" s="215" t="s">
        <v>30</v>
      </c>
      <c r="E210" s="239" t="s">
        <v>972</v>
      </c>
      <c r="F210" s="580" t="s">
        <v>1050</v>
      </c>
      <c r="G210" s="215" t="s">
        <v>63</v>
      </c>
      <c r="H210" s="354" t="s">
        <v>964</v>
      </c>
      <c r="I210" s="354" t="s">
        <v>966</v>
      </c>
      <c r="J210" s="217" t="s">
        <v>666</v>
      </c>
      <c r="K210" s="355">
        <v>1</v>
      </c>
      <c r="L210" s="356"/>
      <c r="M210" s="357">
        <v>0</v>
      </c>
      <c r="N210" s="356"/>
      <c r="O210" s="357">
        <v>0</v>
      </c>
      <c r="P210" s="356"/>
      <c r="Q210" s="357">
        <v>0.5</v>
      </c>
      <c r="R210" s="356"/>
      <c r="S210" s="357">
        <v>1</v>
      </c>
      <c r="T210" s="358" t="s">
        <v>965</v>
      </c>
      <c r="U210" s="334"/>
      <c r="V210" s="359"/>
      <c r="W210" s="360"/>
      <c r="X210" s="360"/>
      <c r="Y210" s="361"/>
      <c r="Z210" s="361"/>
      <c r="AA210" s="361"/>
      <c r="AB210" s="360"/>
      <c r="AC210" s="361"/>
      <c r="AD210" s="360"/>
      <c r="AE210" s="360"/>
      <c r="AF210" s="360"/>
      <c r="AG210" s="360"/>
      <c r="AH210" s="362"/>
    </row>
    <row r="211" spans="2:34" ht="180" customHeight="1" x14ac:dyDescent="0.25">
      <c r="B211" s="270" t="s">
        <v>339</v>
      </c>
      <c r="C211" s="607" t="s">
        <v>343</v>
      </c>
      <c r="D211" s="215" t="s">
        <v>30</v>
      </c>
      <c r="E211" s="239" t="s">
        <v>908</v>
      </c>
      <c r="F211" s="580" t="s">
        <v>746</v>
      </c>
      <c r="G211" s="368" t="s">
        <v>63</v>
      </c>
      <c r="H211" s="242" t="s">
        <v>941</v>
      </c>
      <c r="I211" s="242" t="s">
        <v>146</v>
      </c>
      <c r="J211" s="217" t="s">
        <v>666</v>
      </c>
      <c r="K211" s="218">
        <v>5</v>
      </c>
      <c r="L211" s="218">
        <v>1</v>
      </c>
      <c r="M211" s="243">
        <v>0.25</v>
      </c>
      <c r="N211" s="218">
        <v>3</v>
      </c>
      <c r="O211" s="243">
        <f>+N211/K211</f>
        <v>0.6</v>
      </c>
      <c r="P211" s="218">
        <v>4</v>
      </c>
      <c r="Q211" s="243">
        <f>+P211/K211</f>
        <v>0.8</v>
      </c>
      <c r="R211" s="218">
        <v>5</v>
      </c>
      <c r="S211" s="243">
        <f>+R211/K211</f>
        <v>1</v>
      </c>
      <c r="T211" s="306" t="s">
        <v>204</v>
      </c>
      <c r="U211" s="261" t="s">
        <v>455</v>
      </c>
      <c r="V211" s="279"/>
      <c r="W211" s="220"/>
      <c r="X211" s="220"/>
      <c r="Y211" s="240"/>
      <c r="Z211" s="240"/>
      <c r="AA211" s="240"/>
      <c r="AB211" s="220"/>
      <c r="AC211" s="240"/>
      <c r="AD211" s="220"/>
      <c r="AE211" s="220"/>
      <c r="AF211" s="220"/>
      <c r="AG211" s="220"/>
      <c r="AH211" s="304"/>
    </row>
    <row r="212" spans="2:34" ht="180" customHeight="1" x14ac:dyDescent="0.25">
      <c r="B212" s="270" t="s">
        <v>339</v>
      </c>
      <c r="C212" s="607" t="s">
        <v>343</v>
      </c>
      <c r="D212" s="215" t="s">
        <v>30</v>
      </c>
      <c r="E212" s="239" t="s">
        <v>908</v>
      </c>
      <c r="F212" s="580" t="s">
        <v>746</v>
      </c>
      <c r="G212" s="368" t="s">
        <v>63</v>
      </c>
      <c r="H212" s="242" t="s">
        <v>216</v>
      </c>
      <c r="I212" s="242" t="s">
        <v>217</v>
      </c>
      <c r="J212" s="217" t="s">
        <v>666</v>
      </c>
      <c r="K212" s="218">
        <v>8</v>
      </c>
      <c r="L212" s="218">
        <v>2</v>
      </c>
      <c r="M212" s="219">
        <f>+L212/K212</f>
        <v>0.25</v>
      </c>
      <c r="N212" s="218">
        <v>4</v>
      </c>
      <c r="O212" s="219">
        <f>+N212/K212</f>
        <v>0.5</v>
      </c>
      <c r="P212" s="218">
        <v>6</v>
      </c>
      <c r="Q212" s="219">
        <f>+P212/K212</f>
        <v>0.75</v>
      </c>
      <c r="R212" s="218">
        <v>8</v>
      </c>
      <c r="S212" s="219">
        <f>+R212/K212</f>
        <v>1</v>
      </c>
      <c r="T212" s="327" t="s">
        <v>205</v>
      </c>
      <c r="U212" s="261" t="s">
        <v>453</v>
      </c>
      <c r="V212" s="279" t="s">
        <v>32</v>
      </c>
      <c r="W212" s="220"/>
      <c r="X212" s="220"/>
      <c r="Y212" s="240"/>
      <c r="Z212" s="240"/>
      <c r="AA212" s="240"/>
      <c r="AB212" s="220"/>
      <c r="AC212" s="240"/>
      <c r="AD212" s="220"/>
      <c r="AE212" s="220"/>
      <c r="AF212" s="220"/>
      <c r="AG212" s="220"/>
      <c r="AH212" s="304"/>
    </row>
    <row r="213" spans="2:34" ht="121.5" customHeight="1" thickBot="1" x14ac:dyDescent="0.3">
      <c r="B213" s="271" t="s">
        <v>339</v>
      </c>
      <c r="C213" s="608" t="s">
        <v>343</v>
      </c>
      <c r="D213" s="226" t="s">
        <v>30</v>
      </c>
      <c r="E213" s="247" t="s">
        <v>909</v>
      </c>
      <c r="F213" s="593" t="s">
        <v>910</v>
      </c>
      <c r="G213" s="265" t="s">
        <v>63</v>
      </c>
      <c r="H213" s="228" t="s">
        <v>206</v>
      </c>
      <c r="I213" s="248" t="s">
        <v>145</v>
      </c>
      <c r="J213" s="228" t="s">
        <v>666</v>
      </c>
      <c r="K213" s="229">
        <v>1</v>
      </c>
      <c r="L213" s="229"/>
      <c r="M213" s="252">
        <v>0</v>
      </c>
      <c r="N213" s="229">
        <v>1</v>
      </c>
      <c r="O213" s="252">
        <v>1</v>
      </c>
      <c r="P213" s="229">
        <v>1</v>
      </c>
      <c r="Q213" s="252">
        <v>1</v>
      </c>
      <c r="R213" s="229">
        <v>1</v>
      </c>
      <c r="S213" s="252">
        <v>1</v>
      </c>
      <c r="T213" s="328" t="s">
        <v>176</v>
      </c>
      <c r="U213" s="337"/>
      <c r="V213" s="280"/>
      <c r="W213" s="233"/>
      <c r="X213" s="233"/>
      <c r="Y213" s="249"/>
      <c r="Z213" s="249"/>
      <c r="AA213" s="249"/>
      <c r="AB213" s="233"/>
      <c r="AC213" s="249"/>
      <c r="AD213" s="233"/>
      <c r="AE213" s="233"/>
      <c r="AF213" s="233"/>
      <c r="AG213" s="233"/>
      <c r="AH213" s="305"/>
    </row>
    <row r="214" spans="2:34" ht="204.75" customHeight="1" x14ac:dyDescent="0.25">
      <c r="B214" s="272" t="s">
        <v>337</v>
      </c>
      <c r="C214" s="609" t="s">
        <v>349</v>
      </c>
      <c r="D214" s="158" t="s">
        <v>31</v>
      </c>
      <c r="E214" s="199" t="s">
        <v>914</v>
      </c>
      <c r="F214" s="594" t="s">
        <v>1051</v>
      </c>
      <c r="G214" s="262" t="s">
        <v>64</v>
      </c>
      <c r="H214" s="160" t="s">
        <v>435</v>
      </c>
      <c r="I214" s="160" t="s">
        <v>108</v>
      </c>
      <c r="J214" s="141" t="s">
        <v>666</v>
      </c>
      <c r="K214" s="167">
        <v>1</v>
      </c>
      <c r="L214" s="207"/>
      <c r="M214" s="167">
        <v>0.25</v>
      </c>
      <c r="N214" s="208"/>
      <c r="O214" s="167">
        <v>0.5</v>
      </c>
      <c r="P214" s="208"/>
      <c r="Q214" s="167">
        <v>0.75</v>
      </c>
      <c r="R214" s="208"/>
      <c r="S214" s="167">
        <v>1</v>
      </c>
      <c r="T214" s="289" t="s">
        <v>223</v>
      </c>
      <c r="U214" s="338"/>
      <c r="V214" s="276"/>
      <c r="W214" s="191"/>
      <c r="X214" s="191"/>
      <c r="Y214" s="201"/>
      <c r="Z214" s="201"/>
      <c r="AA214" s="201"/>
      <c r="AB214" s="191"/>
      <c r="AC214" s="201"/>
      <c r="AD214" s="191"/>
      <c r="AE214" s="191"/>
      <c r="AF214" s="191"/>
      <c r="AG214" s="191"/>
      <c r="AH214" s="342"/>
    </row>
    <row r="215" spans="2:34" ht="210.75" customHeight="1" x14ac:dyDescent="0.25">
      <c r="B215" s="266" t="s">
        <v>337</v>
      </c>
      <c r="C215" s="610" t="s">
        <v>349</v>
      </c>
      <c r="D215" s="186" t="s">
        <v>31</v>
      </c>
      <c r="E215" s="162" t="s">
        <v>914</v>
      </c>
      <c r="F215" s="595" t="s">
        <v>1051</v>
      </c>
      <c r="G215" s="380" t="s">
        <v>64</v>
      </c>
      <c r="H215" s="131" t="s">
        <v>618</v>
      </c>
      <c r="I215" s="131" t="s">
        <v>147</v>
      </c>
      <c r="J215" s="171" t="s">
        <v>666</v>
      </c>
      <c r="K215" s="187">
        <v>1</v>
      </c>
      <c r="L215" s="187">
        <v>0</v>
      </c>
      <c r="M215" s="172">
        <v>0</v>
      </c>
      <c r="N215" s="188">
        <v>1</v>
      </c>
      <c r="O215" s="172">
        <v>1</v>
      </c>
      <c r="P215" s="187">
        <v>1</v>
      </c>
      <c r="Q215" s="172">
        <v>1</v>
      </c>
      <c r="R215" s="188">
        <v>1</v>
      </c>
      <c r="S215" s="172">
        <v>1</v>
      </c>
      <c r="T215" s="329" t="s">
        <v>843</v>
      </c>
      <c r="U215" s="321"/>
      <c r="V215" s="277"/>
      <c r="W215" s="63"/>
      <c r="X215" s="63"/>
      <c r="Y215" s="161"/>
      <c r="Z215" s="161"/>
      <c r="AA215" s="161"/>
      <c r="AB215" s="63"/>
      <c r="AC215" s="161"/>
      <c r="AD215" s="63"/>
      <c r="AE215" s="63"/>
      <c r="AF215" s="63"/>
      <c r="AG215" s="63"/>
      <c r="AH215" s="301"/>
    </row>
    <row r="216" spans="2:34" ht="198" customHeight="1" x14ac:dyDescent="0.25">
      <c r="B216" s="266" t="s">
        <v>337</v>
      </c>
      <c r="C216" s="610" t="s">
        <v>349</v>
      </c>
      <c r="D216" s="186" t="s">
        <v>31</v>
      </c>
      <c r="E216" s="162" t="s">
        <v>914</v>
      </c>
      <c r="F216" s="595" t="s">
        <v>1051</v>
      </c>
      <c r="G216" s="380" t="s">
        <v>64</v>
      </c>
      <c r="H216" s="131" t="s">
        <v>942</v>
      </c>
      <c r="I216" s="131" t="s">
        <v>207</v>
      </c>
      <c r="J216" s="171" t="s">
        <v>666</v>
      </c>
      <c r="K216" s="187">
        <v>1</v>
      </c>
      <c r="L216" s="187">
        <v>0</v>
      </c>
      <c r="M216" s="172">
        <v>0</v>
      </c>
      <c r="N216" s="188">
        <v>0</v>
      </c>
      <c r="O216" s="172">
        <v>0</v>
      </c>
      <c r="P216" s="187">
        <v>1</v>
      </c>
      <c r="Q216" s="172">
        <v>1</v>
      </c>
      <c r="R216" s="188">
        <v>1</v>
      </c>
      <c r="S216" s="172">
        <v>1</v>
      </c>
      <c r="T216" s="284" t="s">
        <v>120</v>
      </c>
      <c r="U216" s="321"/>
      <c r="V216" s="277"/>
      <c r="W216" s="63"/>
      <c r="X216" s="63"/>
      <c r="Y216" s="161"/>
      <c r="Z216" s="161"/>
      <c r="AA216" s="161"/>
      <c r="AB216" s="63"/>
      <c r="AC216" s="161"/>
      <c r="AD216" s="63"/>
      <c r="AE216" s="63"/>
      <c r="AF216" s="63"/>
      <c r="AG216" s="63"/>
      <c r="AH216" s="301"/>
    </row>
    <row r="217" spans="2:34" ht="210.75" customHeight="1" x14ac:dyDescent="0.25">
      <c r="B217" s="266" t="s">
        <v>337</v>
      </c>
      <c r="C217" s="610" t="s">
        <v>349</v>
      </c>
      <c r="D217" s="186" t="s">
        <v>31</v>
      </c>
      <c r="E217" s="162" t="s">
        <v>914</v>
      </c>
      <c r="F217" s="595" t="s">
        <v>1051</v>
      </c>
      <c r="G217" s="380" t="s">
        <v>64</v>
      </c>
      <c r="H217" s="131" t="s">
        <v>161</v>
      </c>
      <c r="I217" s="131" t="s">
        <v>634</v>
      </c>
      <c r="J217" s="171" t="s">
        <v>666</v>
      </c>
      <c r="K217" s="182">
        <v>1</v>
      </c>
      <c r="L217" s="182"/>
      <c r="M217" s="168">
        <v>0</v>
      </c>
      <c r="N217" s="184"/>
      <c r="O217" s="168">
        <v>0</v>
      </c>
      <c r="P217" s="182">
        <v>1</v>
      </c>
      <c r="Q217" s="168">
        <v>1</v>
      </c>
      <c r="R217" s="189">
        <v>1</v>
      </c>
      <c r="S217" s="130">
        <v>1</v>
      </c>
      <c r="T217" s="284" t="s">
        <v>208</v>
      </c>
      <c r="U217" s="321"/>
      <c r="V217" s="277"/>
      <c r="W217" s="63"/>
      <c r="X217" s="63"/>
      <c r="Y217" s="161"/>
      <c r="Z217" s="161"/>
      <c r="AA217" s="63" t="s">
        <v>32</v>
      </c>
      <c r="AB217" s="63"/>
      <c r="AC217" s="161"/>
      <c r="AD217" s="63" t="s">
        <v>32</v>
      </c>
      <c r="AE217" s="63"/>
      <c r="AF217" s="63"/>
      <c r="AG217" s="63"/>
      <c r="AH217" s="301"/>
    </row>
    <row r="218" spans="2:34" ht="209.25" customHeight="1" x14ac:dyDescent="0.25">
      <c r="B218" s="266" t="s">
        <v>337</v>
      </c>
      <c r="C218" s="610" t="s">
        <v>349</v>
      </c>
      <c r="D218" s="186" t="s">
        <v>31</v>
      </c>
      <c r="E218" s="162" t="s">
        <v>914</v>
      </c>
      <c r="F218" s="595" t="s">
        <v>1051</v>
      </c>
      <c r="G218" s="380" t="s">
        <v>64</v>
      </c>
      <c r="H218" s="131" t="s">
        <v>943</v>
      </c>
      <c r="I218" s="131" t="s">
        <v>236</v>
      </c>
      <c r="J218" s="171" t="s">
        <v>666</v>
      </c>
      <c r="K218" s="168">
        <v>1</v>
      </c>
      <c r="L218" s="171"/>
      <c r="M218" s="168">
        <v>1</v>
      </c>
      <c r="N218" s="171"/>
      <c r="O218" s="168">
        <v>1</v>
      </c>
      <c r="P218" s="168"/>
      <c r="Q218" s="168">
        <v>1</v>
      </c>
      <c r="R218" s="168"/>
      <c r="S218" s="168">
        <v>1</v>
      </c>
      <c r="T218" s="284" t="s">
        <v>237</v>
      </c>
      <c r="U218" s="321" t="s">
        <v>235</v>
      </c>
      <c r="V218" s="277" t="s">
        <v>32</v>
      </c>
      <c r="W218" s="63"/>
      <c r="X218" s="63"/>
      <c r="Y218" s="161"/>
      <c r="Z218" s="161"/>
      <c r="AA218" s="161"/>
      <c r="AB218" s="63"/>
      <c r="AC218" s="161"/>
      <c r="AD218" s="63"/>
      <c r="AE218" s="63"/>
      <c r="AF218" s="63"/>
      <c r="AG218" s="63"/>
      <c r="AH218" s="301"/>
    </row>
    <row r="219" spans="2:34" ht="198" customHeight="1" x14ac:dyDescent="0.25">
      <c r="B219" s="266" t="s">
        <v>337</v>
      </c>
      <c r="C219" s="610" t="s">
        <v>349</v>
      </c>
      <c r="D219" s="186" t="s">
        <v>31</v>
      </c>
      <c r="E219" s="162" t="s">
        <v>914</v>
      </c>
      <c r="F219" s="595" t="s">
        <v>1051</v>
      </c>
      <c r="G219" s="380" t="s">
        <v>64</v>
      </c>
      <c r="H219" s="131" t="s">
        <v>638</v>
      </c>
      <c r="I219" s="131" t="s">
        <v>619</v>
      </c>
      <c r="J219" s="171" t="s">
        <v>666</v>
      </c>
      <c r="K219" s="168">
        <v>1</v>
      </c>
      <c r="L219" s="171"/>
      <c r="M219" s="168">
        <v>0.25</v>
      </c>
      <c r="N219" s="171"/>
      <c r="O219" s="168">
        <v>0.5</v>
      </c>
      <c r="P219" s="168"/>
      <c r="Q219" s="168">
        <v>0.75</v>
      </c>
      <c r="R219" s="168"/>
      <c r="S219" s="168">
        <v>1</v>
      </c>
      <c r="T219" s="284" t="s">
        <v>844</v>
      </c>
      <c r="U219" s="321" t="s">
        <v>235</v>
      </c>
      <c r="V219" s="277"/>
      <c r="W219" s="63"/>
      <c r="X219" s="63"/>
      <c r="Y219" s="161"/>
      <c r="Z219" s="161"/>
      <c r="AA219" s="161"/>
      <c r="AB219" s="63"/>
      <c r="AC219" s="161"/>
      <c r="AD219" s="63"/>
      <c r="AE219" s="63"/>
      <c r="AF219" s="63"/>
      <c r="AG219" s="63"/>
      <c r="AH219" s="301"/>
    </row>
    <row r="220" spans="2:34" ht="206.25" customHeight="1" x14ac:dyDescent="0.25">
      <c r="B220" s="266" t="s">
        <v>337</v>
      </c>
      <c r="C220" s="610" t="s">
        <v>349</v>
      </c>
      <c r="D220" s="186" t="s">
        <v>31</v>
      </c>
      <c r="E220" s="162" t="s">
        <v>914</v>
      </c>
      <c r="F220" s="595" t="s">
        <v>1051</v>
      </c>
      <c r="G220" s="380" t="s">
        <v>64</v>
      </c>
      <c r="H220" s="131" t="s">
        <v>620</v>
      </c>
      <c r="I220" s="131" t="s">
        <v>621</v>
      </c>
      <c r="J220" s="171" t="s">
        <v>666</v>
      </c>
      <c r="K220" s="168">
        <v>1</v>
      </c>
      <c r="L220" s="171"/>
      <c r="M220" s="168">
        <v>1</v>
      </c>
      <c r="N220" s="171"/>
      <c r="O220" s="168">
        <v>1</v>
      </c>
      <c r="P220" s="168"/>
      <c r="Q220" s="168">
        <v>1</v>
      </c>
      <c r="R220" s="168"/>
      <c r="S220" s="168">
        <v>1</v>
      </c>
      <c r="T220" s="284" t="s">
        <v>622</v>
      </c>
      <c r="U220" s="321" t="s">
        <v>235</v>
      </c>
      <c r="V220" s="277" t="s">
        <v>32</v>
      </c>
      <c r="W220" s="63"/>
      <c r="X220" s="63"/>
      <c r="Y220" s="161"/>
      <c r="Z220" s="161"/>
      <c r="AA220" s="161"/>
      <c r="AB220" s="63"/>
      <c r="AC220" s="161"/>
      <c r="AD220" s="63"/>
      <c r="AE220" s="63"/>
      <c r="AF220" s="63"/>
      <c r="AG220" s="63"/>
      <c r="AH220" s="301"/>
    </row>
    <row r="221" spans="2:34" ht="216.75" customHeight="1" x14ac:dyDescent="0.25">
      <c r="B221" s="266" t="s">
        <v>337</v>
      </c>
      <c r="C221" s="610" t="s">
        <v>349</v>
      </c>
      <c r="D221" s="186" t="s">
        <v>31</v>
      </c>
      <c r="E221" s="162" t="s">
        <v>914</v>
      </c>
      <c r="F221" s="595" t="s">
        <v>1051</v>
      </c>
      <c r="G221" s="380" t="s">
        <v>64</v>
      </c>
      <c r="H221" s="131" t="s">
        <v>438</v>
      </c>
      <c r="I221" s="131" t="s">
        <v>702</v>
      </c>
      <c r="J221" s="171" t="s">
        <v>666</v>
      </c>
      <c r="K221" s="168">
        <v>1</v>
      </c>
      <c r="L221" s="171"/>
      <c r="M221" s="168">
        <v>0</v>
      </c>
      <c r="N221" s="171"/>
      <c r="O221" s="168">
        <v>0</v>
      </c>
      <c r="P221" s="168"/>
      <c r="Q221" s="168">
        <v>0</v>
      </c>
      <c r="R221" s="168"/>
      <c r="S221" s="168">
        <v>1</v>
      </c>
      <c r="T221" s="284" t="s">
        <v>439</v>
      </c>
      <c r="U221" s="321" t="s">
        <v>235</v>
      </c>
      <c r="V221" s="277"/>
      <c r="W221" s="63"/>
      <c r="X221" s="63"/>
      <c r="Y221" s="161"/>
      <c r="Z221" s="161"/>
      <c r="AA221" s="161"/>
      <c r="AB221" s="63"/>
      <c r="AC221" s="161"/>
      <c r="AD221" s="63"/>
      <c r="AE221" s="63"/>
      <c r="AF221" s="63"/>
      <c r="AG221" s="63"/>
      <c r="AH221" s="301"/>
    </row>
    <row r="222" spans="2:34" ht="200.25" customHeight="1" x14ac:dyDescent="0.25">
      <c r="B222" s="266" t="s">
        <v>337</v>
      </c>
      <c r="C222" s="610" t="s">
        <v>349</v>
      </c>
      <c r="D222" s="186" t="s">
        <v>31</v>
      </c>
      <c r="E222" s="162" t="s">
        <v>914</v>
      </c>
      <c r="F222" s="595" t="s">
        <v>1051</v>
      </c>
      <c r="G222" s="380" t="s">
        <v>64</v>
      </c>
      <c r="H222" s="131" t="s">
        <v>944</v>
      </c>
      <c r="I222" s="131" t="s">
        <v>703</v>
      </c>
      <c r="J222" s="171" t="s">
        <v>666</v>
      </c>
      <c r="K222" s="168">
        <v>1</v>
      </c>
      <c r="L222" s="171"/>
      <c r="M222" s="168">
        <v>0</v>
      </c>
      <c r="N222" s="171"/>
      <c r="O222" s="168">
        <v>0</v>
      </c>
      <c r="P222" s="168"/>
      <c r="Q222" s="168">
        <v>0</v>
      </c>
      <c r="R222" s="168"/>
      <c r="S222" s="168">
        <v>1</v>
      </c>
      <c r="T222" s="284" t="s">
        <v>1044</v>
      </c>
      <c r="U222" s="321" t="s">
        <v>235</v>
      </c>
      <c r="V222" s="277" t="s">
        <v>32</v>
      </c>
      <c r="W222" s="63"/>
      <c r="X222" s="63"/>
      <c r="Y222" s="161"/>
      <c r="Z222" s="161"/>
      <c r="AA222" s="161"/>
      <c r="AB222" s="63"/>
      <c r="AC222" s="161"/>
      <c r="AD222" s="63"/>
      <c r="AE222" s="63"/>
      <c r="AF222" s="63"/>
      <c r="AG222" s="63"/>
      <c r="AH222" s="301"/>
    </row>
    <row r="223" spans="2:34" ht="203.25" customHeight="1" x14ac:dyDescent="0.25">
      <c r="B223" s="266" t="s">
        <v>337</v>
      </c>
      <c r="C223" s="610" t="s">
        <v>349</v>
      </c>
      <c r="D223" s="186" t="s">
        <v>31</v>
      </c>
      <c r="E223" s="162" t="s">
        <v>914</v>
      </c>
      <c r="F223" s="595" t="s">
        <v>1051</v>
      </c>
      <c r="G223" s="380" t="s">
        <v>64</v>
      </c>
      <c r="H223" s="131" t="s">
        <v>737</v>
      </c>
      <c r="I223" s="131" t="s">
        <v>238</v>
      </c>
      <c r="J223" s="171" t="s">
        <v>666</v>
      </c>
      <c r="K223" s="168">
        <v>1</v>
      </c>
      <c r="L223" s="171"/>
      <c r="M223" s="168">
        <v>1</v>
      </c>
      <c r="N223" s="171"/>
      <c r="O223" s="168">
        <v>1</v>
      </c>
      <c r="P223" s="168"/>
      <c r="Q223" s="168">
        <v>1</v>
      </c>
      <c r="R223" s="168"/>
      <c r="S223" s="168">
        <v>1</v>
      </c>
      <c r="T223" s="284" t="s">
        <v>1045</v>
      </c>
      <c r="U223" s="321" t="s">
        <v>235</v>
      </c>
      <c r="V223" s="277"/>
      <c r="W223" s="63"/>
      <c r="X223" s="63"/>
      <c r="Y223" s="161"/>
      <c r="Z223" s="161"/>
      <c r="AA223" s="161"/>
      <c r="AB223" s="63"/>
      <c r="AC223" s="161"/>
      <c r="AD223" s="63"/>
      <c r="AE223" s="63"/>
      <c r="AF223" s="63"/>
      <c r="AG223" s="63"/>
      <c r="AH223" s="301"/>
    </row>
    <row r="224" spans="2:34" ht="196.5" customHeight="1" x14ac:dyDescent="0.25">
      <c r="B224" s="266" t="s">
        <v>337</v>
      </c>
      <c r="C224" s="610" t="s">
        <v>349</v>
      </c>
      <c r="D224" s="186" t="s">
        <v>31</v>
      </c>
      <c r="E224" s="162" t="s">
        <v>914</v>
      </c>
      <c r="F224" s="595" t="s">
        <v>1051</v>
      </c>
      <c r="G224" s="380" t="s">
        <v>64</v>
      </c>
      <c r="H224" s="131" t="s">
        <v>704</v>
      </c>
      <c r="I224" s="131" t="s">
        <v>239</v>
      </c>
      <c r="J224" s="171" t="s">
        <v>666</v>
      </c>
      <c r="K224" s="168">
        <v>1</v>
      </c>
      <c r="L224" s="171"/>
      <c r="M224" s="168">
        <v>0.25</v>
      </c>
      <c r="N224" s="171"/>
      <c r="O224" s="168">
        <v>0.5</v>
      </c>
      <c r="P224" s="168"/>
      <c r="Q224" s="168">
        <v>0.75</v>
      </c>
      <c r="R224" s="168"/>
      <c r="S224" s="168">
        <v>1</v>
      </c>
      <c r="T224" s="284" t="s">
        <v>845</v>
      </c>
      <c r="U224" s="321" t="s">
        <v>235</v>
      </c>
      <c r="V224" s="277"/>
      <c r="W224" s="63"/>
      <c r="X224" s="63"/>
      <c r="Y224" s="161"/>
      <c r="Z224" s="161"/>
      <c r="AA224" s="161"/>
      <c r="AB224" s="63"/>
      <c r="AC224" s="161"/>
      <c r="AD224" s="63"/>
      <c r="AE224" s="63"/>
      <c r="AF224" s="63"/>
      <c r="AG224" s="63"/>
      <c r="AH224" s="301"/>
    </row>
    <row r="225" spans="2:34" ht="196.5" customHeight="1" x14ac:dyDescent="0.25">
      <c r="B225" s="266" t="s">
        <v>337</v>
      </c>
      <c r="C225" s="610" t="s">
        <v>349</v>
      </c>
      <c r="D225" s="186" t="s">
        <v>31</v>
      </c>
      <c r="E225" s="162" t="s">
        <v>914</v>
      </c>
      <c r="F225" s="595" t="s">
        <v>1051</v>
      </c>
      <c r="G225" s="380" t="s">
        <v>64</v>
      </c>
      <c r="H225" s="131" t="s">
        <v>440</v>
      </c>
      <c r="I225" s="131" t="s">
        <v>240</v>
      </c>
      <c r="J225" s="171" t="s">
        <v>666</v>
      </c>
      <c r="K225" s="168">
        <v>1</v>
      </c>
      <c r="L225" s="171"/>
      <c r="M225" s="168">
        <v>0.25</v>
      </c>
      <c r="N225" s="171"/>
      <c r="O225" s="168">
        <v>0.5</v>
      </c>
      <c r="P225" s="168"/>
      <c r="Q225" s="168">
        <v>0.75</v>
      </c>
      <c r="R225" s="168"/>
      <c r="S225" s="168">
        <v>1</v>
      </c>
      <c r="T225" s="284" t="s">
        <v>846</v>
      </c>
      <c r="U225" s="321" t="s">
        <v>235</v>
      </c>
      <c r="V225" s="277"/>
      <c r="W225" s="63"/>
      <c r="X225" s="63"/>
      <c r="Y225" s="161"/>
      <c r="Z225" s="161"/>
      <c r="AA225" s="161"/>
      <c r="AB225" s="63"/>
      <c r="AC225" s="161"/>
      <c r="AD225" s="63"/>
      <c r="AE225" s="63"/>
      <c r="AF225" s="63"/>
      <c r="AG225" s="63"/>
      <c r="AH225" s="301"/>
    </row>
    <row r="226" spans="2:34" ht="202.5" customHeight="1" x14ac:dyDescent="0.25">
      <c r="B226" s="266" t="s">
        <v>337</v>
      </c>
      <c r="C226" s="610" t="s">
        <v>349</v>
      </c>
      <c r="D226" s="186" t="s">
        <v>31</v>
      </c>
      <c r="E226" s="162" t="s">
        <v>914</v>
      </c>
      <c r="F226" s="595" t="s">
        <v>1051</v>
      </c>
      <c r="G226" s="380" t="s">
        <v>64</v>
      </c>
      <c r="H226" s="131" t="s">
        <v>738</v>
      </c>
      <c r="I226" s="131" t="s">
        <v>241</v>
      </c>
      <c r="J226" s="171" t="s">
        <v>666</v>
      </c>
      <c r="K226" s="168">
        <v>1</v>
      </c>
      <c r="L226" s="171"/>
      <c r="M226" s="168">
        <v>0</v>
      </c>
      <c r="N226" s="171"/>
      <c r="O226" s="168">
        <v>0</v>
      </c>
      <c r="P226" s="168"/>
      <c r="Q226" s="168">
        <v>0</v>
      </c>
      <c r="R226" s="168"/>
      <c r="S226" s="168">
        <v>1</v>
      </c>
      <c r="T226" s="284" t="s">
        <v>1046</v>
      </c>
      <c r="U226" s="321" t="s">
        <v>235</v>
      </c>
      <c r="V226" s="277"/>
      <c r="W226" s="63"/>
      <c r="X226" s="63"/>
      <c r="Y226" s="161"/>
      <c r="Z226" s="161"/>
      <c r="AA226" s="161"/>
      <c r="AB226" s="63"/>
      <c r="AC226" s="161"/>
      <c r="AD226" s="63"/>
      <c r="AE226" s="63"/>
      <c r="AF226" s="63"/>
      <c r="AG226" s="63"/>
      <c r="AH226" s="301"/>
    </row>
    <row r="227" spans="2:34" ht="205.5" customHeight="1" x14ac:dyDescent="0.25">
      <c r="B227" s="266" t="s">
        <v>337</v>
      </c>
      <c r="C227" s="610" t="s">
        <v>349</v>
      </c>
      <c r="D227" s="186" t="s">
        <v>31</v>
      </c>
      <c r="E227" s="162" t="s">
        <v>914</v>
      </c>
      <c r="F227" s="595" t="s">
        <v>1051</v>
      </c>
      <c r="G227" s="380" t="s">
        <v>64</v>
      </c>
      <c r="H227" s="131" t="s">
        <v>739</v>
      </c>
      <c r="I227" s="131" t="s">
        <v>441</v>
      </c>
      <c r="J227" s="171" t="s">
        <v>666</v>
      </c>
      <c r="K227" s="168">
        <v>1</v>
      </c>
      <c r="L227" s="171"/>
      <c r="M227" s="168">
        <v>0</v>
      </c>
      <c r="N227" s="171"/>
      <c r="O227" s="168">
        <v>0.5</v>
      </c>
      <c r="P227" s="168"/>
      <c r="Q227" s="168">
        <v>0.5</v>
      </c>
      <c r="R227" s="168"/>
      <c r="S227" s="168">
        <v>1</v>
      </c>
      <c r="T227" s="284" t="s">
        <v>311</v>
      </c>
      <c r="U227" s="321" t="s">
        <v>235</v>
      </c>
      <c r="V227" s="277"/>
      <c r="W227" s="63"/>
      <c r="X227" s="63"/>
      <c r="Y227" s="161"/>
      <c r="Z227" s="161"/>
      <c r="AA227" s="161"/>
      <c r="AB227" s="63"/>
      <c r="AC227" s="161"/>
      <c r="AD227" s="63"/>
      <c r="AE227" s="63"/>
      <c r="AF227" s="63"/>
      <c r="AG227" s="63"/>
      <c r="AH227" s="301"/>
    </row>
    <row r="228" spans="2:34" ht="198" customHeight="1" x14ac:dyDescent="0.25">
      <c r="B228" s="266" t="s">
        <v>337</v>
      </c>
      <c r="C228" s="610" t="s">
        <v>349</v>
      </c>
      <c r="D228" s="186" t="s">
        <v>31</v>
      </c>
      <c r="E228" s="162" t="s">
        <v>914</v>
      </c>
      <c r="F228" s="595" t="s">
        <v>1051</v>
      </c>
      <c r="G228" s="380" t="s">
        <v>64</v>
      </c>
      <c r="H228" s="131" t="s">
        <v>243</v>
      </c>
      <c r="I228" s="131" t="s">
        <v>245</v>
      </c>
      <c r="J228" s="171" t="s">
        <v>666</v>
      </c>
      <c r="K228" s="168">
        <v>1</v>
      </c>
      <c r="L228" s="171"/>
      <c r="M228" s="168">
        <v>0</v>
      </c>
      <c r="N228" s="171"/>
      <c r="O228" s="168">
        <v>1</v>
      </c>
      <c r="P228" s="168"/>
      <c r="Q228" s="168">
        <v>1</v>
      </c>
      <c r="R228" s="168"/>
      <c r="S228" s="168">
        <v>1</v>
      </c>
      <c r="T228" s="284" t="s">
        <v>244</v>
      </c>
      <c r="U228" s="321" t="s">
        <v>235</v>
      </c>
      <c r="V228" s="277"/>
      <c r="W228" s="63"/>
      <c r="X228" s="63"/>
      <c r="Y228" s="161"/>
      <c r="Z228" s="161"/>
      <c r="AA228" s="161"/>
      <c r="AB228" s="63"/>
      <c r="AC228" s="161"/>
      <c r="AD228" s="63"/>
      <c r="AE228" s="63"/>
      <c r="AF228" s="63"/>
      <c r="AG228" s="63"/>
      <c r="AH228" s="301"/>
    </row>
    <row r="229" spans="2:34" ht="210.75" customHeight="1" x14ac:dyDescent="0.25">
      <c r="B229" s="266" t="s">
        <v>337</v>
      </c>
      <c r="C229" s="610" t="s">
        <v>349</v>
      </c>
      <c r="D229" s="186" t="s">
        <v>31</v>
      </c>
      <c r="E229" s="162" t="s">
        <v>914</v>
      </c>
      <c r="F229" s="595" t="s">
        <v>1051</v>
      </c>
      <c r="G229" s="380" t="s">
        <v>64</v>
      </c>
      <c r="H229" s="131" t="s">
        <v>247</v>
      </c>
      <c r="I229" s="131" t="s">
        <v>248</v>
      </c>
      <c r="J229" s="171" t="s">
        <v>666</v>
      </c>
      <c r="K229" s="172">
        <v>1</v>
      </c>
      <c r="L229" s="171"/>
      <c r="M229" s="168">
        <v>0</v>
      </c>
      <c r="N229" s="171"/>
      <c r="O229" s="168">
        <v>0</v>
      </c>
      <c r="P229" s="168"/>
      <c r="Q229" s="168">
        <v>1</v>
      </c>
      <c r="R229" s="168"/>
      <c r="S229" s="168">
        <v>1</v>
      </c>
      <c r="T229" s="284" t="s">
        <v>249</v>
      </c>
      <c r="U229" s="321" t="s">
        <v>235</v>
      </c>
      <c r="V229" s="277"/>
      <c r="W229" s="63"/>
      <c r="X229" s="63"/>
      <c r="Y229" s="161"/>
      <c r="Z229" s="161"/>
      <c r="AA229" s="161"/>
      <c r="AB229" s="63"/>
      <c r="AC229" s="161"/>
      <c r="AD229" s="63"/>
      <c r="AE229" s="63"/>
      <c r="AF229" s="63"/>
      <c r="AG229" s="63"/>
      <c r="AH229" s="301"/>
    </row>
    <row r="230" spans="2:34" ht="203.25" customHeight="1" x14ac:dyDescent="0.25">
      <c r="B230" s="266" t="s">
        <v>337</v>
      </c>
      <c r="C230" s="610" t="s">
        <v>349</v>
      </c>
      <c r="D230" s="186" t="s">
        <v>31</v>
      </c>
      <c r="E230" s="162" t="s">
        <v>914</v>
      </c>
      <c r="F230" s="595" t="s">
        <v>1051</v>
      </c>
      <c r="G230" s="380" t="s">
        <v>64</v>
      </c>
      <c r="H230" s="131" t="s">
        <v>250</v>
      </c>
      <c r="I230" s="131" t="s">
        <v>251</v>
      </c>
      <c r="J230" s="171" t="s">
        <v>666</v>
      </c>
      <c r="K230" s="172">
        <v>1</v>
      </c>
      <c r="L230" s="171"/>
      <c r="M230" s="168">
        <v>0</v>
      </c>
      <c r="N230" s="171"/>
      <c r="O230" s="168">
        <v>0.33</v>
      </c>
      <c r="P230" s="168"/>
      <c r="Q230" s="168">
        <v>0.66</v>
      </c>
      <c r="R230" s="168"/>
      <c r="S230" s="168">
        <v>1</v>
      </c>
      <c r="T230" s="284" t="s">
        <v>252</v>
      </c>
      <c r="U230" s="321" t="s">
        <v>235</v>
      </c>
      <c r="V230" s="277"/>
      <c r="W230" s="63"/>
      <c r="X230" s="63"/>
      <c r="Y230" s="161"/>
      <c r="Z230" s="161"/>
      <c r="AA230" s="161"/>
      <c r="AB230" s="63"/>
      <c r="AC230" s="161"/>
      <c r="AD230" s="63"/>
      <c r="AE230" s="63"/>
      <c r="AF230" s="63"/>
      <c r="AG230" s="63"/>
      <c r="AH230" s="301"/>
    </row>
    <row r="231" spans="2:34" ht="203.25" customHeight="1" x14ac:dyDescent="0.25">
      <c r="B231" s="266" t="s">
        <v>337</v>
      </c>
      <c r="C231" s="610" t="s">
        <v>349</v>
      </c>
      <c r="D231" s="186" t="s">
        <v>31</v>
      </c>
      <c r="E231" s="162" t="s">
        <v>914</v>
      </c>
      <c r="F231" s="595" t="s">
        <v>1051</v>
      </c>
      <c r="G231" s="380" t="s">
        <v>64</v>
      </c>
      <c r="H231" s="131" t="s">
        <v>253</v>
      </c>
      <c r="I231" s="131" t="s">
        <v>254</v>
      </c>
      <c r="J231" s="171" t="s">
        <v>666</v>
      </c>
      <c r="K231" s="172">
        <v>1</v>
      </c>
      <c r="L231" s="171"/>
      <c r="M231" s="168">
        <v>0</v>
      </c>
      <c r="N231" s="171"/>
      <c r="O231" s="168">
        <v>0.5</v>
      </c>
      <c r="P231" s="168"/>
      <c r="Q231" s="168">
        <v>0.5</v>
      </c>
      <c r="R231" s="168"/>
      <c r="S231" s="168">
        <v>1</v>
      </c>
      <c r="T231" s="284" t="s">
        <v>255</v>
      </c>
      <c r="U231" s="321" t="s">
        <v>235</v>
      </c>
      <c r="V231" s="277"/>
      <c r="W231" s="63"/>
      <c r="X231" s="63"/>
      <c r="Y231" s="161"/>
      <c r="Z231" s="161"/>
      <c r="AA231" s="161"/>
      <c r="AB231" s="63"/>
      <c r="AC231" s="161"/>
      <c r="AD231" s="63"/>
      <c r="AE231" s="63"/>
      <c r="AF231" s="63"/>
      <c r="AG231" s="63"/>
      <c r="AH231" s="301"/>
    </row>
    <row r="232" spans="2:34" ht="207.75" customHeight="1" x14ac:dyDescent="0.25">
      <c r="B232" s="266" t="s">
        <v>337</v>
      </c>
      <c r="C232" s="610" t="s">
        <v>349</v>
      </c>
      <c r="D232" s="186" t="s">
        <v>31</v>
      </c>
      <c r="E232" s="162" t="s">
        <v>914</v>
      </c>
      <c r="F232" s="595" t="s">
        <v>1051</v>
      </c>
      <c r="G232" s="380" t="s">
        <v>64</v>
      </c>
      <c r="H232" s="131" t="s">
        <v>961</v>
      </c>
      <c r="I232" s="131" t="s">
        <v>962</v>
      </c>
      <c r="J232" s="171" t="s">
        <v>666</v>
      </c>
      <c r="K232" s="172">
        <v>1</v>
      </c>
      <c r="L232" s="171"/>
      <c r="M232" s="168">
        <v>0</v>
      </c>
      <c r="N232" s="171"/>
      <c r="O232" s="168">
        <v>0</v>
      </c>
      <c r="P232" s="168"/>
      <c r="Q232" s="168">
        <v>0.5</v>
      </c>
      <c r="R232" s="168"/>
      <c r="S232" s="168">
        <v>1</v>
      </c>
      <c r="T232" s="284" t="s">
        <v>256</v>
      </c>
      <c r="U232" s="321" t="s">
        <v>235</v>
      </c>
      <c r="V232" s="277"/>
      <c r="W232" s="63"/>
      <c r="X232" s="63"/>
      <c r="Y232" s="161"/>
      <c r="Z232" s="161"/>
      <c r="AA232" s="161"/>
      <c r="AB232" s="63"/>
      <c r="AC232" s="161"/>
      <c r="AD232" s="63"/>
      <c r="AE232" s="63"/>
      <c r="AF232" s="63"/>
      <c r="AG232" s="63"/>
      <c r="AH232" s="301"/>
    </row>
    <row r="233" spans="2:34" ht="204" customHeight="1" x14ac:dyDescent="0.25">
      <c r="B233" s="266" t="s">
        <v>337</v>
      </c>
      <c r="C233" s="610" t="s">
        <v>349</v>
      </c>
      <c r="D233" s="186" t="s">
        <v>31</v>
      </c>
      <c r="E233" s="162" t="s">
        <v>914</v>
      </c>
      <c r="F233" s="595" t="s">
        <v>1051</v>
      </c>
      <c r="G233" s="380" t="s">
        <v>64</v>
      </c>
      <c r="H233" s="131" t="s">
        <v>740</v>
      </c>
      <c r="I233" s="131" t="s">
        <v>623</v>
      </c>
      <c r="J233" s="171" t="s">
        <v>666</v>
      </c>
      <c r="K233" s="172">
        <v>1</v>
      </c>
      <c r="L233" s="171"/>
      <c r="M233" s="168">
        <v>0.25</v>
      </c>
      <c r="N233" s="171"/>
      <c r="O233" s="168">
        <v>0.5</v>
      </c>
      <c r="P233" s="168"/>
      <c r="Q233" s="168">
        <v>0.75</v>
      </c>
      <c r="R233" s="168"/>
      <c r="S233" s="168">
        <v>1</v>
      </c>
      <c r="T233" s="284" t="s">
        <v>442</v>
      </c>
      <c r="U233" s="321" t="s">
        <v>235</v>
      </c>
      <c r="V233" s="277"/>
      <c r="W233" s="63"/>
      <c r="X233" s="63"/>
      <c r="Y233" s="161"/>
      <c r="Z233" s="161"/>
      <c r="AA233" s="63" t="s">
        <v>32</v>
      </c>
      <c r="AB233" s="63"/>
      <c r="AC233" s="161"/>
      <c r="AD233" s="63"/>
      <c r="AE233" s="63"/>
      <c r="AF233" s="63"/>
      <c r="AG233" s="63"/>
      <c r="AH233" s="301"/>
    </row>
    <row r="234" spans="2:34" ht="212.25" customHeight="1" x14ac:dyDescent="0.25">
      <c r="B234" s="266" t="s">
        <v>337</v>
      </c>
      <c r="C234" s="610" t="s">
        <v>349</v>
      </c>
      <c r="D234" s="186" t="s">
        <v>31</v>
      </c>
      <c r="E234" s="162" t="s">
        <v>914</v>
      </c>
      <c r="F234" s="595" t="s">
        <v>1051</v>
      </c>
      <c r="G234" s="380" t="s">
        <v>64</v>
      </c>
      <c r="H234" s="131" t="s">
        <v>973</v>
      </c>
      <c r="I234" s="131" t="s">
        <v>963</v>
      </c>
      <c r="J234" s="171" t="s">
        <v>666</v>
      </c>
      <c r="K234" s="172">
        <v>1</v>
      </c>
      <c r="L234" s="171"/>
      <c r="M234" s="168">
        <v>0.25</v>
      </c>
      <c r="N234" s="171"/>
      <c r="O234" s="168">
        <v>0.5</v>
      </c>
      <c r="P234" s="168"/>
      <c r="Q234" s="168">
        <v>0.75</v>
      </c>
      <c r="R234" s="168"/>
      <c r="S234" s="168">
        <v>1</v>
      </c>
      <c r="T234" s="284" t="s">
        <v>257</v>
      </c>
      <c r="U234" s="321" t="s">
        <v>235</v>
      </c>
      <c r="V234" s="277"/>
      <c r="W234" s="63"/>
      <c r="X234" s="63"/>
      <c r="Y234" s="161"/>
      <c r="Z234" s="161"/>
      <c r="AA234" s="161"/>
      <c r="AB234" s="63"/>
      <c r="AC234" s="161"/>
      <c r="AD234" s="63"/>
      <c r="AE234" s="63"/>
      <c r="AF234" s="63"/>
      <c r="AG234" s="63"/>
      <c r="AH234" s="301"/>
    </row>
    <row r="235" spans="2:34" ht="207" customHeight="1" x14ac:dyDescent="0.25">
      <c r="B235" s="266" t="s">
        <v>337</v>
      </c>
      <c r="C235" s="610" t="s">
        <v>349</v>
      </c>
      <c r="D235" s="186" t="s">
        <v>31</v>
      </c>
      <c r="E235" s="162" t="s">
        <v>914</v>
      </c>
      <c r="F235" s="595" t="s">
        <v>1051</v>
      </c>
      <c r="G235" s="380" t="s">
        <v>64</v>
      </c>
      <c r="H235" s="131" t="s">
        <v>268</v>
      </c>
      <c r="I235" s="131" t="s">
        <v>269</v>
      </c>
      <c r="J235" s="171" t="s">
        <v>666</v>
      </c>
      <c r="K235" s="172">
        <v>1</v>
      </c>
      <c r="L235" s="171"/>
      <c r="M235" s="168">
        <v>0.25</v>
      </c>
      <c r="N235" s="171"/>
      <c r="O235" s="168">
        <v>0.5</v>
      </c>
      <c r="P235" s="168"/>
      <c r="Q235" s="168">
        <v>0.75</v>
      </c>
      <c r="R235" s="168"/>
      <c r="S235" s="168">
        <v>1</v>
      </c>
      <c r="T235" s="284" t="s">
        <v>270</v>
      </c>
      <c r="U235" s="321" t="s">
        <v>235</v>
      </c>
      <c r="V235" s="277"/>
      <c r="W235" s="63"/>
      <c r="X235" s="63"/>
      <c r="Y235" s="161"/>
      <c r="Z235" s="161"/>
      <c r="AA235" s="161"/>
      <c r="AB235" s="63"/>
      <c r="AC235" s="161"/>
      <c r="AD235" s="63"/>
      <c r="AE235" s="63"/>
      <c r="AF235" s="63"/>
      <c r="AG235" s="63"/>
      <c r="AH235" s="301"/>
    </row>
    <row r="236" spans="2:34" ht="190.5" customHeight="1" x14ac:dyDescent="0.25">
      <c r="B236" s="266" t="s">
        <v>337</v>
      </c>
      <c r="C236" s="610" t="s">
        <v>349</v>
      </c>
      <c r="D236" s="186" t="s">
        <v>31</v>
      </c>
      <c r="E236" s="162" t="s">
        <v>914</v>
      </c>
      <c r="F236" s="595" t="s">
        <v>1051</v>
      </c>
      <c r="G236" s="380" t="s">
        <v>64</v>
      </c>
      <c r="H236" s="131" t="s">
        <v>443</v>
      </c>
      <c r="I236" s="131" t="s">
        <v>444</v>
      </c>
      <c r="J236" s="171" t="s">
        <v>666</v>
      </c>
      <c r="K236" s="172">
        <v>1</v>
      </c>
      <c r="L236" s="171"/>
      <c r="M236" s="168">
        <v>0.25</v>
      </c>
      <c r="N236" s="171"/>
      <c r="O236" s="168">
        <v>0.5</v>
      </c>
      <c r="P236" s="168"/>
      <c r="Q236" s="168">
        <v>0.75</v>
      </c>
      <c r="R236" s="168"/>
      <c r="S236" s="168">
        <v>1</v>
      </c>
      <c r="T236" s="284" t="s">
        <v>270</v>
      </c>
      <c r="U236" s="321" t="s">
        <v>235</v>
      </c>
      <c r="V236" s="277"/>
      <c r="W236" s="63"/>
      <c r="X236" s="63"/>
      <c r="Y236" s="161"/>
      <c r="Z236" s="161"/>
      <c r="AA236" s="161"/>
      <c r="AB236" s="63"/>
      <c r="AC236" s="161"/>
      <c r="AD236" s="63"/>
      <c r="AE236" s="63"/>
      <c r="AF236" s="63"/>
      <c r="AG236" s="63"/>
      <c r="AH236" s="301"/>
    </row>
    <row r="237" spans="2:34" ht="209.25" customHeight="1" x14ac:dyDescent="0.25">
      <c r="B237" s="266" t="s">
        <v>337</v>
      </c>
      <c r="C237" s="610" t="s">
        <v>349</v>
      </c>
      <c r="D237" s="186" t="s">
        <v>31</v>
      </c>
      <c r="E237" s="162" t="s">
        <v>914</v>
      </c>
      <c r="F237" s="595" t="s">
        <v>1051</v>
      </c>
      <c r="G237" s="380" t="s">
        <v>64</v>
      </c>
      <c r="H237" s="131" t="s">
        <v>271</v>
      </c>
      <c r="I237" s="131" t="s">
        <v>272</v>
      </c>
      <c r="J237" s="171" t="s">
        <v>666</v>
      </c>
      <c r="K237" s="172">
        <v>1</v>
      </c>
      <c r="L237" s="171"/>
      <c r="M237" s="168">
        <v>0.25</v>
      </c>
      <c r="N237" s="171"/>
      <c r="O237" s="168">
        <v>0.5</v>
      </c>
      <c r="P237" s="168"/>
      <c r="Q237" s="168">
        <v>0.75</v>
      </c>
      <c r="R237" s="168"/>
      <c r="S237" s="168">
        <v>1</v>
      </c>
      <c r="T237" s="284" t="s">
        <v>273</v>
      </c>
      <c r="U237" s="321" t="s">
        <v>235</v>
      </c>
      <c r="V237" s="277"/>
      <c r="W237" s="63"/>
      <c r="X237" s="63"/>
      <c r="Y237" s="161"/>
      <c r="Z237" s="161"/>
      <c r="AA237" s="161"/>
      <c r="AB237" s="63"/>
      <c r="AC237" s="161"/>
      <c r="AD237" s="63"/>
      <c r="AE237" s="63"/>
      <c r="AF237" s="63"/>
      <c r="AG237" s="63"/>
      <c r="AH237" s="301"/>
    </row>
    <row r="238" spans="2:34" ht="212.25" customHeight="1" x14ac:dyDescent="0.25">
      <c r="B238" s="266" t="s">
        <v>337</v>
      </c>
      <c r="C238" s="610" t="s">
        <v>349</v>
      </c>
      <c r="D238" s="186" t="s">
        <v>31</v>
      </c>
      <c r="E238" s="162" t="s">
        <v>914</v>
      </c>
      <c r="F238" s="595" t="s">
        <v>1051</v>
      </c>
      <c r="G238" s="380" t="s">
        <v>64</v>
      </c>
      <c r="H238" s="131" t="s">
        <v>917</v>
      </c>
      <c r="I238" s="131" t="s">
        <v>918</v>
      </c>
      <c r="J238" s="171" t="s">
        <v>666</v>
      </c>
      <c r="K238" s="172">
        <v>1</v>
      </c>
      <c r="L238" s="171"/>
      <c r="M238" s="168">
        <v>0.25</v>
      </c>
      <c r="N238" s="171"/>
      <c r="O238" s="168">
        <v>0.5</v>
      </c>
      <c r="P238" s="168"/>
      <c r="Q238" s="168">
        <v>0.75</v>
      </c>
      <c r="R238" s="168"/>
      <c r="S238" s="168">
        <v>1</v>
      </c>
      <c r="T238" s="284" t="s">
        <v>270</v>
      </c>
      <c r="U238" s="321" t="s">
        <v>235</v>
      </c>
      <c r="V238" s="277"/>
      <c r="W238" s="63"/>
      <c r="X238" s="63"/>
      <c r="Y238" s="161"/>
      <c r="Z238" s="161"/>
      <c r="AA238" s="161"/>
      <c r="AB238" s="63"/>
      <c r="AC238" s="161"/>
      <c r="AD238" s="63"/>
      <c r="AE238" s="63"/>
      <c r="AF238" s="63"/>
      <c r="AG238" s="63"/>
      <c r="AH238" s="301"/>
    </row>
    <row r="239" spans="2:34" ht="190.5" customHeight="1" x14ac:dyDescent="0.25">
      <c r="B239" s="266" t="s">
        <v>337</v>
      </c>
      <c r="C239" s="610" t="s">
        <v>349</v>
      </c>
      <c r="D239" s="186" t="s">
        <v>31</v>
      </c>
      <c r="E239" s="162" t="s">
        <v>914</v>
      </c>
      <c r="F239" s="595" t="s">
        <v>1051</v>
      </c>
      <c r="G239" s="380" t="s">
        <v>64</v>
      </c>
      <c r="H239" s="131" t="s">
        <v>705</v>
      </c>
      <c r="I239" s="131" t="s">
        <v>274</v>
      </c>
      <c r="J239" s="171" t="s">
        <v>666</v>
      </c>
      <c r="K239" s="172">
        <v>1</v>
      </c>
      <c r="L239" s="171"/>
      <c r="M239" s="168">
        <v>0.25</v>
      </c>
      <c r="N239" s="171"/>
      <c r="O239" s="168">
        <v>0.5</v>
      </c>
      <c r="P239" s="168"/>
      <c r="Q239" s="168">
        <v>0.75</v>
      </c>
      <c r="R239" s="168"/>
      <c r="S239" s="168">
        <v>1</v>
      </c>
      <c r="T239" s="284" t="s">
        <v>270</v>
      </c>
      <c r="U239" s="321" t="s">
        <v>235</v>
      </c>
      <c r="V239" s="277"/>
      <c r="W239" s="63"/>
      <c r="X239" s="63"/>
      <c r="Y239" s="161"/>
      <c r="Z239" s="161"/>
      <c r="AA239" s="161"/>
      <c r="AB239" s="63"/>
      <c r="AC239" s="161"/>
      <c r="AD239" s="63"/>
      <c r="AE239" s="63"/>
      <c r="AF239" s="63"/>
      <c r="AG239" s="63"/>
      <c r="AH239" s="301"/>
    </row>
    <row r="240" spans="2:34" ht="210.75" customHeight="1" x14ac:dyDescent="0.25">
      <c r="B240" s="266" t="s">
        <v>337</v>
      </c>
      <c r="C240" s="610" t="s">
        <v>349</v>
      </c>
      <c r="D240" s="186" t="s">
        <v>31</v>
      </c>
      <c r="E240" s="162" t="s">
        <v>914</v>
      </c>
      <c r="F240" s="595" t="s">
        <v>1051</v>
      </c>
      <c r="G240" s="380" t="s">
        <v>64</v>
      </c>
      <c r="H240" s="131" t="s">
        <v>376</v>
      </c>
      <c r="I240" s="131" t="s">
        <v>377</v>
      </c>
      <c r="J240" s="171" t="s">
        <v>666</v>
      </c>
      <c r="K240" s="172">
        <v>1</v>
      </c>
      <c r="L240" s="171"/>
      <c r="M240" s="168">
        <v>0.25</v>
      </c>
      <c r="N240" s="171"/>
      <c r="O240" s="168">
        <v>0.5</v>
      </c>
      <c r="P240" s="168"/>
      <c r="Q240" s="168">
        <v>0.75</v>
      </c>
      <c r="R240" s="168"/>
      <c r="S240" s="168">
        <v>1</v>
      </c>
      <c r="T240" s="284" t="s">
        <v>270</v>
      </c>
      <c r="U240" s="321" t="s">
        <v>235</v>
      </c>
      <c r="V240" s="277"/>
      <c r="W240" s="63"/>
      <c r="X240" s="63"/>
      <c r="Y240" s="161"/>
      <c r="Z240" s="161"/>
      <c r="AA240" s="161"/>
      <c r="AB240" s="63"/>
      <c r="AC240" s="161"/>
      <c r="AD240" s="63"/>
      <c r="AE240" s="63"/>
      <c r="AF240" s="63"/>
      <c r="AG240" s="63"/>
      <c r="AH240" s="301"/>
    </row>
    <row r="241" spans="2:34" ht="194.25" customHeight="1" x14ac:dyDescent="0.25">
      <c r="B241" s="266" t="s">
        <v>337</v>
      </c>
      <c r="C241" s="610" t="s">
        <v>349</v>
      </c>
      <c r="D241" s="186" t="s">
        <v>31</v>
      </c>
      <c r="E241" s="162" t="s">
        <v>914</v>
      </c>
      <c r="F241" s="595" t="s">
        <v>1051</v>
      </c>
      <c r="G241" s="380" t="s">
        <v>64</v>
      </c>
      <c r="H241" s="131" t="s">
        <v>445</v>
      </c>
      <c r="I241" s="131" t="s">
        <v>446</v>
      </c>
      <c r="J241" s="171" t="s">
        <v>666</v>
      </c>
      <c r="K241" s="172">
        <v>1</v>
      </c>
      <c r="L241" s="171"/>
      <c r="M241" s="168">
        <v>0.25</v>
      </c>
      <c r="N241" s="171"/>
      <c r="O241" s="168">
        <v>0.5</v>
      </c>
      <c r="P241" s="168"/>
      <c r="Q241" s="168">
        <v>0.75</v>
      </c>
      <c r="R241" s="168"/>
      <c r="S241" s="168">
        <v>1</v>
      </c>
      <c r="T241" s="284" t="s">
        <v>275</v>
      </c>
      <c r="U241" s="321" t="s">
        <v>235</v>
      </c>
      <c r="V241" s="277"/>
      <c r="W241" s="63"/>
      <c r="X241" s="63"/>
      <c r="Y241" s="161"/>
      <c r="Z241" s="161"/>
      <c r="AA241" s="161"/>
      <c r="AB241" s="63"/>
      <c r="AC241" s="161"/>
      <c r="AD241" s="63"/>
      <c r="AE241" s="63"/>
      <c r="AF241" s="63"/>
      <c r="AG241" s="63"/>
      <c r="AH241" s="301"/>
    </row>
    <row r="242" spans="2:34" ht="198.75" customHeight="1" x14ac:dyDescent="0.25">
      <c r="B242" s="266" t="s">
        <v>337</v>
      </c>
      <c r="C242" s="610" t="s">
        <v>349</v>
      </c>
      <c r="D242" s="186" t="s">
        <v>31</v>
      </c>
      <c r="E242" s="162" t="s">
        <v>914</v>
      </c>
      <c r="F242" s="595" t="s">
        <v>1051</v>
      </c>
      <c r="G242" s="380" t="s">
        <v>64</v>
      </c>
      <c r="H242" s="131" t="s">
        <v>706</v>
      </c>
      <c r="I242" s="131" t="s">
        <v>948</v>
      </c>
      <c r="J242" s="171" t="s">
        <v>666</v>
      </c>
      <c r="K242" s="172">
        <v>1</v>
      </c>
      <c r="L242" s="171"/>
      <c r="M242" s="168">
        <v>0</v>
      </c>
      <c r="N242" s="171"/>
      <c r="O242" s="168">
        <v>0</v>
      </c>
      <c r="P242" s="168"/>
      <c r="Q242" s="168">
        <v>0</v>
      </c>
      <c r="R242" s="168"/>
      <c r="S242" s="168">
        <v>1</v>
      </c>
      <c r="T242" s="284" t="s">
        <v>296</v>
      </c>
      <c r="U242" s="321" t="s">
        <v>453</v>
      </c>
      <c r="V242" s="277" t="s">
        <v>32</v>
      </c>
      <c r="W242" s="63"/>
      <c r="X242" s="63"/>
      <c r="Y242" s="161"/>
      <c r="Z242" s="161"/>
      <c r="AA242" s="161"/>
      <c r="AB242" s="63"/>
      <c r="AC242" s="161"/>
      <c r="AD242" s="63"/>
      <c r="AE242" s="63"/>
      <c r="AF242" s="63"/>
      <c r="AG242" s="63"/>
      <c r="AH242" s="301"/>
    </row>
    <row r="243" spans="2:34" ht="201" customHeight="1" x14ac:dyDescent="0.25">
      <c r="B243" s="266" t="s">
        <v>337</v>
      </c>
      <c r="C243" s="610" t="s">
        <v>349</v>
      </c>
      <c r="D243" s="186" t="s">
        <v>31</v>
      </c>
      <c r="E243" s="162" t="s">
        <v>914</v>
      </c>
      <c r="F243" s="595" t="s">
        <v>1051</v>
      </c>
      <c r="G243" s="380" t="s">
        <v>64</v>
      </c>
      <c r="H243" s="131" t="s">
        <v>741</v>
      </c>
      <c r="I243" s="131" t="s">
        <v>242</v>
      </c>
      <c r="J243" s="171" t="s">
        <v>666</v>
      </c>
      <c r="K243" s="168">
        <v>1</v>
      </c>
      <c r="L243" s="171"/>
      <c r="M243" s="168">
        <v>0.33</v>
      </c>
      <c r="N243" s="171"/>
      <c r="O243" s="168">
        <v>0.66</v>
      </c>
      <c r="P243" s="168"/>
      <c r="Q243" s="168">
        <v>1</v>
      </c>
      <c r="R243" s="168"/>
      <c r="S243" s="168">
        <v>1</v>
      </c>
      <c r="T243" s="284" t="s">
        <v>150</v>
      </c>
      <c r="U243" s="321" t="s">
        <v>235</v>
      </c>
      <c r="V243" s="277"/>
      <c r="W243" s="63"/>
      <c r="X243" s="63"/>
      <c r="Y243" s="161"/>
      <c r="Z243" s="161"/>
      <c r="AA243" s="161"/>
      <c r="AB243" s="63"/>
      <c r="AC243" s="161"/>
      <c r="AD243" s="63"/>
      <c r="AE243" s="63"/>
      <c r="AF243" s="63"/>
      <c r="AG243" s="63"/>
      <c r="AH243" s="301"/>
    </row>
    <row r="244" spans="2:34" ht="196.5" customHeight="1" x14ac:dyDescent="0.25">
      <c r="B244" s="266" t="s">
        <v>337</v>
      </c>
      <c r="C244" s="610" t="s">
        <v>349</v>
      </c>
      <c r="D244" s="186" t="s">
        <v>31</v>
      </c>
      <c r="E244" s="162" t="s">
        <v>914</v>
      </c>
      <c r="F244" s="595" t="s">
        <v>1051</v>
      </c>
      <c r="G244" s="380" t="s">
        <v>64</v>
      </c>
      <c r="H244" s="131" t="s">
        <v>742</v>
      </c>
      <c r="I244" s="131" t="s">
        <v>947</v>
      </c>
      <c r="J244" s="171" t="s">
        <v>666</v>
      </c>
      <c r="K244" s="172">
        <v>1</v>
      </c>
      <c r="L244" s="171"/>
      <c r="M244" s="168">
        <v>0</v>
      </c>
      <c r="N244" s="171"/>
      <c r="O244" s="168">
        <v>0</v>
      </c>
      <c r="P244" s="168"/>
      <c r="Q244" s="168">
        <v>0</v>
      </c>
      <c r="R244" s="190">
        <v>1</v>
      </c>
      <c r="S244" s="168">
        <v>1</v>
      </c>
      <c r="T244" s="284" t="s">
        <v>150</v>
      </c>
      <c r="U244" s="321" t="s">
        <v>453</v>
      </c>
      <c r="V244" s="277"/>
      <c r="W244" s="63"/>
      <c r="X244" s="63"/>
      <c r="Y244" s="161"/>
      <c r="Z244" s="161"/>
      <c r="AA244" s="161"/>
      <c r="AB244" s="63"/>
      <c r="AC244" s="161"/>
      <c r="AD244" s="63"/>
      <c r="AE244" s="63"/>
      <c r="AF244" s="63"/>
      <c r="AG244" s="63"/>
      <c r="AH244" s="301"/>
    </row>
    <row r="245" spans="2:34" ht="196.5" customHeight="1" x14ac:dyDescent="0.25">
      <c r="B245" s="266" t="s">
        <v>337</v>
      </c>
      <c r="C245" s="610" t="s">
        <v>349</v>
      </c>
      <c r="D245" s="186" t="s">
        <v>31</v>
      </c>
      <c r="E245" s="162" t="s">
        <v>914</v>
      </c>
      <c r="F245" s="595" t="s">
        <v>1051</v>
      </c>
      <c r="G245" s="380" t="s">
        <v>64</v>
      </c>
      <c r="H245" s="131" t="s">
        <v>447</v>
      </c>
      <c r="I245" s="131" t="s">
        <v>946</v>
      </c>
      <c r="J245" s="171" t="s">
        <v>666</v>
      </c>
      <c r="K245" s="172">
        <v>1</v>
      </c>
      <c r="L245" s="171"/>
      <c r="M245" s="168">
        <v>0</v>
      </c>
      <c r="N245" s="171"/>
      <c r="O245" s="168">
        <v>0</v>
      </c>
      <c r="P245" s="168"/>
      <c r="Q245" s="168">
        <v>0</v>
      </c>
      <c r="R245" s="190">
        <v>1</v>
      </c>
      <c r="S245" s="168">
        <v>1</v>
      </c>
      <c r="T245" s="284" t="s">
        <v>150</v>
      </c>
      <c r="U245" s="321" t="s">
        <v>453</v>
      </c>
      <c r="V245" s="277"/>
      <c r="W245" s="63"/>
      <c r="X245" s="63"/>
      <c r="Y245" s="161"/>
      <c r="Z245" s="161"/>
      <c r="AA245" s="161"/>
      <c r="AB245" s="63"/>
      <c r="AC245" s="161"/>
      <c r="AD245" s="63"/>
      <c r="AE245" s="63"/>
      <c r="AF245" s="63"/>
      <c r="AG245" s="63"/>
      <c r="AH245" s="301"/>
    </row>
    <row r="246" spans="2:34" ht="204" customHeight="1" x14ac:dyDescent="0.25">
      <c r="B246" s="266" t="s">
        <v>337</v>
      </c>
      <c r="C246" s="610" t="s">
        <v>349</v>
      </c>
      <c r="D246" s="186" t="s">
        <v>31</v>
      </c>
      <c r="E246" s="162" t="s">
        <v>914</v>
      </c>
      <c r="F246" s="595" t="s">
        <v>1051</v>
      </c>
      <c r="G246" s="380" t="s">
        <v>64</v>
      </c>
      <c r="H246" s="131" t="s">
        <v>448</v>
      </c>
      <c r="I246" s="131" t="s">
        <v>945</v>
      </c>
      <c r="J246" s="171" t="s">
        <v>666</v>
      </c>
      <c r="K246" s="172">
        <v>1</v>
      </c>
      <c r="L246" s="171"/>
      <c r="M246" s="168">
        <v>0</v>
      </c>
      <c r="N246" s="171"/>
      <c r="O246" s="168">
        <v>0</v>
      </c>
      <c r="P246" s="168"/>
      <c r="Q246" s="168">
        <v>0</v>
      </c>
      <c r="R246" s="190">
        <v>1</v>
      </c>
      <c r="S246" s="168">
        <v>1</v>
      </c>
      <c r="T246" s="284" t="s">
        <v>449</v>
      </c>
      <c r="U246" s="321" t="s">
        <v>453</v>
      </c>
      <c r="V246" s="277"/>
      <c r="W246" s="63"/>
      <c r="X246" s="63"/>
      <c r="Y246" s="161"/>
      <c r="Z246" s="161"/>
      <c r="AA246" s="161"/>
      <c r="AB246" s="63"/>
      <c r="AC246" s="161"/>
      <c r="AD246" s="63"/>
      <c r="AE246" s="63"/>
      <c r="AF246" s="63"/>
      <c r="AG246" s="63"/>
      <c r="AH246" s="301"/>
    </row>
    <row r="247" spans="2:34" ht="199.5" customHeight="1" x14ac:dyDescent="0.25">
      <c r="B247" s="266" t="s">
        <v>337</v>
      </c>
      <c r="C247" s="610" t="s">
        <v>349</v>
      </c>
      <c r="D247" s="186" t="s">
        <v>31</v>
      </c>
      <c r="E247" s="162" t="s">
        <v>914</v>
      </c>
      <c r="F247" s="595" t="s">
        <v>1051</v>
      </c>
      <c r="G247" s="380" t="s">
        <v>64</v>
      </c>
      <c r="H247" s="131" t="s">
        <v>450</v>
      </c>
      <c r="I247" s="131" t="s">
        <v>295</v>
      </c>
      <c r="J247" s="171" t="s">
        <v>666</v>
      </c>
      <c r="K247" s="172">
        <v>1</v>
      </c>
      <c r="L247" s="171"/>
      <c r="M247" s="168">
        <v>0</v>
      </c>
      <c r="N247" s="171"/>
      <c r="O247" s="168">
        <v>0</v>
      </c>
      <c r="P247" s="168"/>
      <c r="Q247" s="168">
        <v>0</v>
      </c>
      <c r="R247" s="190">
        <v>1</v>
      </c>
      <c r="S247" s="168">
        <v>1</v>
      </c>
      <c r="T247" s="284" t="s">
        <v>1047</v>
      </c>
      <c r="U247" s="321" t="s">
        <v>453</v>
      </c>
      <c r="V247" s="277"/>
      <c r="W247" s="63"/>
      <c r="X247" s="63"/>
      <c r="Y247" s="161"/>
      <c r="Z247" s="161"/>
      <c r="AA247" s="161"/>
      <c r="AB247" s="63"/>
      <c r="AC247" s="161"/>
      <c r="AD247" s="63"/>
      <c r="AE247" s="63"/>
      <c r="AF247" s="63"/>
      <c r="AG247" s="63"/>
      <c r="AH247" s="301"/>
    </row>
    <row r="248" spans="2:34" ht="204" customHeight="1" x14ac:dyDescent="0.25">
      <c r="B248" s="266" t="s">
        <v>337</v>
      </c>
      <c r="C248" s="610" t="s">
        <v>349</v>
      </c>
      <c r="D248" s="186" t="s">
        <v>31</v>
      </c>
      <c r="E248" s="162" t="s">
        <v>914</v>
      </c>
      <c r="F248" s="595" t="s">
        <v>1051</v>
      </c>
      <c r="G248" s="380" t="s">
        <v>64</v>
      </c>
      <c r="H248" s="131" t="s">
        <v>875</v>
      </c>
      <c r="I248" s="131" t="s">
        <v>661</v>
      </c>
      <c r="J248" s="171" t="s">
        <v>666</v>
      </c>
      <c r="K248" s="172">
        <v>1</v>
      </c>
      <c r="L248" s="171"/>
      <c r="M248" s="168">
        <v>0.25</v>
      </c>
      <c r="N248" s="171"/>
      <c r="O248" s="168">
        <v>0.5</v>
      </c>
      <c r="P248" s="168"/>
      <c r="Q248" s="168">
        <v>0.75</v>
      </c>
      <c r="R248" s="190"/>
      <c r="S248" s="168">
        <v>1</v>
      </c>
      <c r="T248" s="301" t="s">
        <v>847</v>
      </c>
      <c r="U248" s="321" t="s">
        <v>453</v>
      </c>
      <c r="V248" s="277"/>
      <c r="W248" s="63"/>
      <c r="X248" s="63"/>
      <c r="Y248" s="161"/>
      <c r="Z248" s="161"/>
      <c r="AA248" s="161"/>
      <c r="AB248" s="63"/>
      <c r="AC248" s="161"/>
      <c r="AD248" s="63"/>
      <c r="AE248" s="63"/>
      <c r="AF248" s="63"/>
      <c r="AG248" s="63"/>
      <c r="AH248" s="301"/>
    </row>
    <row r="249" spans="2:34" ht="195" customHeight="1" x14ac:dyDescent="0.25">
      <c r="B249" s="266" t="s">
        <v>337</v>
      </c>
      <c r="C249" s="610" t="s">
        <v>349</v>
      </c>
      <c r="D249" s="186" t="s">
        <v>31</v>
      </c>
      <c r="E249" s="162" t="s">
        <v>914</v>
      </c>
      <c r="F249" s="595" t="s">
        <v>1051</v>
      </c>
      <c r="G249" s="380" t="s">
        <v>64</v>
      </c>
      <c r="H249" s="131" t="s">
        <v>148</v>
      </c>
      <c r="I249" s="131" t="s">
        <v>149</v>
      </c>
      <c r="J249" s="171" t="s">
        <v>666</v>
      </c>
      <c r="K249" s="182">
        <v>3</v>
      </c>
      <c r="L249" s="182">
        <v>0</v>
      </c>
      <c r="M249" s="168">
        <f>L249/K249</f>
        <v>0</v>
      </c>
      <c r="N249" s="184">
        <v>1</v>
      </c>
      <c r="O249" s="168">
        <f>N249/K249</f>
        <v>0.33333333333333331</v>
      </c>
      <c r="P249" s="182">
        <v>2</v>
      </c>
      <c r="Q249" s="168">
        <f>P249/K249</f>
        <v>0.66666666666666663</v>
      </c>
      <c r="R249" s="189">
        <v>3</v>
      </c>
      <c r="S249" s="130">
        <v>1</v>
      </c>
      <c r="T249" s="284" t="s">
        <v>150</v>
      </c>
      <c r="U249" s="321"/>
      <c r="V249" s="277"/>
      <c r="W249" s="63"/>
      <c r="X249" s="63"/>
      <c r="Y249" s="161"/>
      <c r="Z249" s="161"/>
      <c r="AA249" s="161"/>
      <c r="AB249" s="63"/>
      <c r="AC249" s="161"/>
      <c r="AD249" s="63"/>
      <c r="AE249" s="63"/>
      <c r="AF249" s="63"/>
      <c r="AG249" s="63"/>
      <c r="AH249" s="301"/>
    </row>
    <row r="250" spans="2:34" ht="201" customHeight="1" x14ac:dyDescent="0.25">
      <c r="B250" s="266" t="s">
        <v>337</v>
      </c>
      <c r="C250" s="610" t="s">
        <v>349</v>
      </c>
      <c r="D250" s="186" t="s">
        <v>31</v>
      </c>
      <c r="E250" s="162" t="s">
        <v>914</v>
      </c>
      <c r="F250" s="595" t="s">
        <v>1051</v>
      </c>
      <c r="G250" s="380" t="s">
        <v>64</v>
      </c>
      <c r="H250" s="131" t="s">
        <v>743</v>
      </c>
      <c r="I250" s="131" t="s">
        <v>451</v>
      </c>
      <c r="J250" s="171" t="s">
        <v>666</v>
      </c>
      <c r="K250" s="182">
        <v>4</v>
      </c>
      <c r="L250" s="182">
        <v>1</v>
      </c>
      <c r="M250" s="168">
        <v>0.25</v>
      </c>
      <c r="N250" s="184">
        <v>2</v>
      </c>
      <c r="O250" s="168">
        <v>0.5</v>
      </c>
      <c r="P250" s="182">
        <v>3</v>
      </c>
      <c r="Q250" s="168">
        <v>0.75</v>
      </c>
      <c r="R250" s="189">
        <v>4</v>
      </c>
      <c r="S250" s="130">
        <v>1</v>
      </c>
      <c r="T250" s="284" t="s">
        <v>150</v>
      </c>
      <c r="U250" s="321"/>
      <c r="V250" s="277"/>
      <c r="W250" s="63"/>
      <c r="X250" s="63"/>
      <c r="Y250" s="161"/>
      <c r="Z250" s="161"/>
      <c r="AA250" s="161"/>
      <c r="AB250" s="63"/>
      <c r="AC250" s="161"/>
      <c r="AD250" s="63"/>
      <c r="AE250" s="63"/>
      <c r="AF250" s="63"/>
      <c r="AG250" s="63"/>
      <c r="AH250" s="301"/>
    </row>
    <row r="251" spans="2:34" ht="205.5" customHeight="1" x14ac:dyDescent="0.25">
      <c r="B251" s="266" t="s">
        <v>337</v>
      </c>
      <c r="C251" s="610" t="s">
        <v>349</v>
      </c>
      <c r="D251" s="186" t="s">
        <v>31</v>
      </c>
      <c r="E251" s="162" t="s">
        <v>914</v>
      </c>
      <c r="F251" s="595" t="s">
        <v>1051</v>
      </c>
      <c r="G251" s="380" t="s">
        <v>64</v>
      </c>
      <c r="H251" s="131" t="s">
        <v>151</v>
      </c>
      <c r="I251" s="131" t="s">
        <v>152</v>
      </c>
      <c r="J251" s="171" t="s">
        <v>666</v>
      </c>
      <c r="K251" s="182">
        <v>26</v>
      </c>
      <c r="L251" s="182">
        <v>12</v>
      </c>
      <c r="M251" s="168">
        <f>+L251/K251</f>
        <v>0.46153846153846156</v>
      </c>
      <c r="N251" s="184">
        <v>16</v>
      </c>
      <c r="O251" s="168">
        <f>+N251/K251</f>
        <v>0.61538461538461542</v>
      </c>
      <c r="P251" s="182">
        <v>23</v>
      </c>
      <c r="Q251" s="168">
        <v>0.87</v>
      </c>
      <c r="R251" s="189">
        <v>26</v>
      </c>
      <c r="S251" s="130">
        <f>+R251/K251</f>
        <v>1</v>
      </c>
      <c r="T251" s="284" t="s">
        <v>150</v>
      </c>
      <c r="U251" s="321"/>
      <c r="V251" s="277"/>
      <c r="W251" s="63"/>
      <c r="X251" s="63"/>
      <c r="Y251" s="161"/>
      <c r="Z251" s="161"/>
      <c r="AA251" s="161"/>
      <c r="AB251" s="63"/>
      <c r="AC251" s="161"/>
      <c r="AD251" s="63"/>
      <c r="AE251" s="63"/>
      <c r="AF251" s="63"/>
      <c r="AG251" s="63"/>
      <c r="AH251" s="301"/>
    </row>
    <row r="252" spans="2:34" ht="195.75" customHeight="1" x14ac:dyDescent="0.25">
      <c r="B252" s="266" t="s">
        <v>337</v>
      </c>
      <c r="C252" s="610" t="s">
        <v>349</v>
      </c>
      <c r="D252" s="186" t="s">
        <v>31</v>
      </c>
      <c r="E252" s="162" t="s">
        <v>914</v>
      </c>
      <c r="F252" s="595" t="s">
        <v>1051</v>
      </c>
      <c r="G252" s="380" t="s">
        <v>64</v>
      </c>
      <c r="H252" s="131" t="s">
        <v>153</v>
      </c>
      <c r="I252" s="131" t="s">
        <v>154</v>
      </c>
      <c r="J252" s="171" t="s">
        <v>666</v>
      </c>
      <c r="K252" s="182">
        <v>30</v>
      </c>
      <c r="L252" s="182">
        <v>7</v>
      </c>
      <c r="M252" s="168">
        <f>+L252/K252</f>
        <v>0.23333333333333334</v>
      </c>
      <c r="N252" s="184">
        <v>16</v>
      </c>
      <c r="O252" s="168">
        <f>+N252/K252</f>
        <v>0.53333333333333333</v>
      </c>
      <c r="P252" s="182">
        <v>23</v>
      </c>
      <c r="Q252" s="168">
        <f>+P252/K252</f>
        <v>0.76666666666666672</v>
      </c>
      <c r="R252" s="189">
        <v>30</v>
      </c>
      <c r="S252" s="130">
        <f>+R252/K252</f>
        <v>1</v>
      </c>
      <c r="T252" s="284" t="s">
        <v>150</v>
      </c>
      <c r="U252" s="321"/>
      <c r="V252" s="277"/>
      <c r="W252" s="63"/>
      <c r="X252" s="63"/>
      <c r="Y252" s="161"/>
      <c r="Z252" s="161"/>
      <c r="AA252" s="161"/>
      <c r="AB252" s="63"/>
      <c r="AC252" s="161"/>
      <c r="AD252" s="63"/>
      <c r="AE252" s="63"/>
      <c r="AF252" s="63"/>
      <c r="AG252" s="63"/>
      <c r="AH252" s="301"/>
    </row>
    <row r="253" spans="2:34" ht="212.25" customHeight="1" x14ac:dyDescent="0.25">
      <c r="B253" s="266" t="s">
        <v>337</v>
      </c>
      <c r="C253" s="610" t="s">
        <v>349</v>
      </c>
      <c r="D253" s="186" t="s">
        <v>31</v>
      </c>
      <c r="E253" s="162" t="s">
        <v>914</v>
      </c>
      <c r="F253" s="595" t="s">
        <v>1051</v>
      </c>
      <c r="G253" s="380" t="s">
        <v>64</v>
      </c>
      <c r="H253" s="131" t="s">
        <v>155</v>
      </c>
      <c r="I253" s="131" t="s">
        <v>156</v>
      </c>
      <c r="J253" s="171" t="s">
        <v>666</v>
      </c>
      <c r="K253" s="184">
        <v>1</v>
      </c>
      <c r="L253" s="184">
        <v>0</v>
      </c>
      <c r="M253" s="168">
        <v>0</v>
      </c>
      <c r="N253" s="184">
        <v>0</v>
      </c>
      <c r="O253" s="168">
        <v>0</v>
      </c>
      <c r="P253" s="184">
        <v>1</v>
      </c>
      <c r="Q253" s="168">
        <v>1</v>
      </c>
      <c r="R253" s="189">
        <v>1</v>
      </c>
      <c r="S253" s="130">
        <v>1</v>
      </c>
      <c r="T253" s="284" t="s">
        <v>150</v>
      </c>
      <c r="U253" s="321"/>
      <c r="V253" s="277"/>
      <c r="W253" s="63"/>
      <c r="X253" s="63"/>
      <c r="Y253" s="161"/>
      <c r="Z253" s="161"/>
      <c r="AA253" s="161"/>
      <c r="AB253" s="63"/>
      <c r="AC253" s="161"/>
      <c r="AD253" s="63"/>
      <c r="AE253" s="63"/>
      <c r="AF253" s="63"/>
      <c r="AG253" s="63"/>
      <c r="AH253" s="301"/>
    </row>
    <row r="254" spans="2:34" ht="196.5" customHeight="1" x14ac:dyDescent="0.25">
      <c r="B254" s="266" t="s">
        <v>337</v>
      </c>
      <c r="C254" s="610" t="s">
        <v>349</v>
      </c>
      <c r="D254" s="186" t="s">
        <v>31</v>
      </c>
      <c r="E254" s="162" t="s">
        <v>914</v>
      </c>
      <c r="F254" s="595" t="s">
        <v>1051</v>
      </c>
      <c r="G254" s="380" t="s">
        <v>64</v>
      </c>
      <c r="H254" s="131" t="s">
        <v>744</v>
      </c>
      <c r="I254" s="131" t="s">
        <v>157</v>
      </c>
      <c r="J254" s="171" t="s">
        <v>666</v>
      </c>
      <c r="K254" s="168">
        <v>1</v>
      </c>
      <c r="L254" s="184"/>
      <c r="M254" s="168">
        <v>0.25</v>
      </c>
      <c r="N254" s="184"/>
      <c r="O254" s="168">
        <v>0.5</v>
      </c>
      <c r="P254" s="184"/>
      <c r="Q254" s="168">
        <v>0.75</v>
      </c>
      <c r="R254" s="189"/>
      <c r="S254" s="130">
        <v>1</v>
      </c>
      <c r="T254" s="284" t="s">
        <v>150</v>
      </c>
      <c r="U254" s="321"/>
      <c r="V254" s="277"/>
      <c r="W254" s="63"/>
      <c r="X254" s="63"/>
      <c r="Y254" s="161"/>
      <c r="Z254" s="161"/>
      <c r="AA254" s="161"/>
      <c r="AB254" s="63"/>
      <c r="AC254" s="161"/>
      <c r="AD254" s="63"/>
      <c r="AE254" s="63"/>
      <c r="AF254" s="63"/>
      <c r="AG254" s="63"/>
      <c r="AH254" s="301"/>
    </row>
    <row r="255" spans="2:34" ht="207.75" customHeight="1" x14ac:dyDescent="0.25">
      <c r="B255" s="266" t="s">
        <v>337</v>
      </c>
      <c r="C255" s="610" t="s">
        <v>349</v>
      </c>
      <c r="D255" s="186" t="s">
        <v>31</v>
      </c>
      <c r="E255" s="162" t="s">
        <v>914</v>
      </c>
      <c r="F255" s="595" t="s">
        <v>1051</v>
      </c>
      <c r="G255" s="380" t="s">
        <v>64</v>
      </c>
      <c r="H255" s="131" t="s">
        <v>158</v>
      </c>
      <c r="I255" s="131" t="s">
        <v>159</v>
      </c>
      <c r="J255" s="171" t="s">
        <v>666</v>
      </c>
      <c r="K255" s="168">
        <v>1</v>
      </c>
      <c r="L255" s="184"/>
      <c r="M255" s="168">
        <v>0.25</v>
      </c>
      <c r="N255" s="184"/>
      <c r="O255" s="168">
        <v>0.5</v>
      </c>
      <c r="P255" s="184"/>
      <c r="Q255" s="168">
        <v>0.75</v>
      </c>
      <c r="R255" s="189"/>
      <c r="S255" s="130">
        <v>1</v>
      </c>
      <c r="T255" s="284" t="s">
        <v>150</v>
      </c>
      <c r="U255" s="321"/>
      <c r="V255" s="277"/>
      <c r="W255" s="63"/>
      <c r="X255" s="63"/>
      <c r="Y255" s="161"/>
      <c r="Z255" s="161"/>
      <c r="AA255" s="161"/>
      <c r="AB255" s="63"/>
      <c r="AC255" s="161"/>
      <c r="AD255" s="63"/>
      <c r="AE255" s="63"/>
      <c r="AF255" s="63"/>
      <c r="AG255" s="63"/>
      <c r="AH255" s="301"/>
    </row>
    <row r="256" spans="2:34" ht="207.75" customHeight="1" thickBot="1" x14ac:dyDescent="0.3">
      <c r="B256" s="273" t="s">
        <v>337</v>
      </c>
      <c r="C256" s="614" t="s">
        <v>349</v>
      </c>
      <c r="D256" s="275" t="s">
        <v>31</v>
      </c>
      <c r="E256" s="274" t="s">
        <v>914</v>
      </c>
      <c r="F256" s="598" t="s">
        <v>1051</v>
      </c>
      <c r="G256" s="307" t="s">
        <v>64</v>
      </c>
      <c r="H256" s="308" t="s">
        <v>452</v>
      </c>
      <c r="I256" s="308" t="s">
        <v>160</v>
      </c>
      <c r="J256" s="309" t="s">
        <v>666</v>
      </c>
      <c r="K256" s="310">
        <v>1</v>
      </c>
      <c r="L256" s="311"/>
      <c r="M256" s="310">
        <v>0.25</v>
      </c>
      <c r="N256" s="311"/>
      <c r="O256" s="310">
        <v>0.5</v>
      </c>
      <c r="P256" s="311"/>
      <c r="Q256" s="310">
        <v>0.75</v>
      </c>
      <c r="R256" s="312"/>
      <c r="S256" s="313">
        <v>1</v>
      </c>
      <c r="T256" s="330" t="s">
        <v>150</v>
      </c>
      <c r="U256" s="472"/>
      <c r="V256" s="299"/>
      <c r="W256" s="195"/>
      <c r="X256" s="195"/>
      <c r="Y256" s="198"/>
      <c r="Z256" s="198"/>
      <c r="AA256" s="198"/>
      <c r="AB256" s="195"/>
      <c r="AC256" s="198"/>
      <c r="AD256" s="195"/>
      <c r="AE256" s="195"/>
      <c r="AF256" s="195"/>
      <c r="AG256" s="195"/>
      <c r="AH256" s="302"/>
    </row>
    <row r="257" ht="17.25" thickTop="1" x14ac:dyDescent="0.25"/>
  </sheetData>
  <autoFilter ref="A17:AH256"/>
  <mergeCells count="56">
    <mergeCell ref="B2:C7"/>
    <mergeCell ref="G206:G208"/>
    <mergeCell ref="AH15:AH17"/>
    <mergeCell ref="U14:AH14"/>
    <mergeCell ref="V15:V17"/>
    <mergeCell ref="G14:T14"/>
    <mergeCell ref="AD15:AD17"/>
    <mergeCell ref="AE15:AE17"/>
    <mergeCell ref="AF15:AF17"/>
    <mergeCell ref="AG15:AG17"/>
    <mergeCell ref="W15:W17"/>
    <mergeCell ref="Y15:Y17"/>
    <mergeCell ref="Z15:Z17"/>
    <mergeCell ref="AA15:AA17"/>
    <mergeCell ref="AB15:AB17"/>
    <mergeCell ref="AC15:AC17"/>
    <mergeCell ref="G12:AH12"/>
    <mergeCell ref="X15:X17"/>
    <mergeCell ref="G9:AH9"/>
    <mergeCell ref="B14:F14"/>
    <mergeCell ref="B15:B17"/>
    <mergeCell ref="C15:C17"/>
    <mergeCell ref="D15:D17"/>
    <mergeCell ref="E15:E17"/>
    <mergeCell ref="F15:F17"/>
    <mergeCell ref="G10:AH10"/>
    <mergeCell ref="G11:AH11"/>
    <mergeCell ref="B9:D9"/>
    <mergeCell ref="B10:D10"/>
    <mergeCell ref="B11:D11"/>
    <mergeCell ref="B12:D12"/>
    <mergeCell ref="R16:S16"/>
    <mergeCell ref="AF2:AH3"/>
    <mergeCell ref="AF4:AH5"/>
    <mergeCell ref="AH6:AH7"/>
    <mergeCell ref="AG6:AG7"/>
    <mergeCell ref="AE6:AE7"/>
    <mergeCell ref="AF6:AF7"/>
    <mergeCell ref="D2:AD3"/>
    <mergeCell ref="D4:AD4"/>
    <mergeCell ref="D5:AD5"/>
    <mergeCell ref="D6:AD6"/>
    <mergeCell ref="AE4:AE5"/>
    <mergeCell ref="AE2:AE3"/>
    <mergeCell ref="H138:H139"/>
    <mergeCell ref="K15:K17"/>
    <mergeCell ref="U15:U17"/>
    <mergeCell ref="G15:G17"/>
    <mergeCell ref="H15:H17"/>
    <mergeCell ref="I15:I17"/>
    <mergeCell ref="J15:J17"/>
    <mergeCell ref="T15:T17"/>
    <mergeCell ref="L15:S15"/>
    <mergeCell ref="L16:M16"/>
    <mergeCell ref="N16:O16"/>
    <mergeCell ref="P16:Q16"/>
  </mergeCells>
  <printOptions horizontalCentered="1" verticalCentered="1"/>
  <pageMargins left="0.43307086614173229" right="0.23622047244094491" top="0.62992125984251968" bottom="0.39370078740157483" header="0.43307086614173229" footer="0"/>
  <pageSetup paperSize="14" scale="47" fitToHeight="0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'[1]Políticas Vs Dimensión'!#REF!</xm:f>
          </x14:formula1>
          <xm:sqref>G211:G212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35"/>
  <sheetViews>
    <sheetView zoomScale="90" zoomScaleNormal="90" workbookViewId="0">
      <selection activeCell="A9" sqref="A9:C10"/>
    </sheetView>
  </sheetViews>
  <sheetFormatPr baseColWidth="10" defaultRowHeight="16.5" x14ac:dyDescent="0.3"/>
  <cols>
    <col min="1" max="1" width="14.42578125" style="98" customWidth="1"/>
    <col min="2" max="2" width="23.7109375" style="64" customWidth="1"/>
    <col min="3" max="3" width="27.5703125" style="64" customWidth="1"/>
    <col min="4" max="4" width="15.5703125" style="150" customWidth="1"/>
    <col min="5" max="5" width="9.42578125" style="125" customWidth="1"/>
    <col min="6" max="7" width="8.7109375" style="125" customWidth="1"/>
    <col min="8" max="8" width="8.5703125" style="125" customWidth="1"/>
    <col min="9" max="9" width="8.28515625" style="125" customWidth="1"/>
    <col min="10" max="10" width="8.85546875" style="125" customWidth="1"/>
    <col min="11" max="11" width="8.140625" style="125" customWidth="1"/>
    <col min="12" max="12" width="8.42578125" style="125" customWidth="1"/>
    <col min="13" max="13" width="7" style="125" customWidth="1"/>
    <col min="14" max="15" width="8" style="125" customWidth="1"/>
    <col min="16" max="16" width="9.140625" style="125" customWidth="1"/>
    <col min="17" max="17" width="24" style="64" customWidth="1"/>
    <col min="18" max="16384" width="11.42578125" style="64"/>
  </cols>
  <sheetData>
    <row r="1" spans="1:17" x14ac:dyDescent="0.3">
      <c r="A1" s="71"/>
      <c r="B1" s="379"/>
      <c r="C1" s="379"/>
      <c r="D1" s="72"/>
      <c r="E1" s="571" t="s">
        <v>469</v>
      </c>
      <c r="F1" s="571"/>
      <c r="G1" s="571"/>
      <c r="H1" s="571"/>
      <c r="I1" s="571"/>
      <c r="J1" s="571"/>
      <c r="K1" s="571"/>
      <c r="L1" s="571"/>
      <c r="M1" s="571"/>
      <c r="N1" s="572"/>
      <c r="O1" s="572"/>
      <c r="P1" s="572"/>
      <c r="Q1" s="76"/>
    </row>
    <row r="2" spans="1:17" ht="33" x14ac:dyDescent="0.3">
      <c r="A2" s="67" t="s">
        <v>470</v>
      </c>
      <c r="B2" s="67" t="s">
        <v>179</v>
      </c>
      <c r="C2" s="67" t="s">
        <v>471</v>
      </c>
      <c r="D2" s="68" t="s">
        <v>472</v>
      </c>
      <c r="E2" s="69">
        <v>1</v>
      </c>
      <c r="F2" s="69">
        <v>2</v>
      </c>
      <c r="G2" s="69">
        <v>3</v>
      </c>
      <c r="H2" s="69">
        <v>4</v>
      </c>
      <c r="I2" s="69">
        <v>5</v>
      </c>
      <c r="J2" s="69">
        <v>6</v>
      </c>
      <c r="K2" s="69">
        <v>7</v>
      </c>
      <c r="L2" s="69">
        <v>8</v>
      </c>
      <c r="M2" s="121">
        <v>9</v>
      </c>
      <c r="N2" s="69">
        <v>10</v>
      </c>
      <c r="O2" s="69">
        <v>11</v>
      </c>
      <c r="P2" s="69">
        <v>12</v>
      </c>
      <c r="Q2" s="102" t="s">
        <v>13</v>
      </c>
    </row>
    <row r="3" spans="1:17" ht="49.5" x14ac:dyDescent="0.3">
      <c r="A3" s="66" t="s">
        <v>473</v>
      </c>
      <c r="B3" s="74" t="s">
        <v>513</v>
      </c>
      <c r="C3" s="70" t="s">
        <v>474</v>
      </c>
      <c r="D3" s="54">
        <f t="shared" ref="D3:D8" si="0">SUM(E3:P3)</f>
        <v>3</v>
      </c>
      <c r="E3" s="54">
        <v>0.25</v>
      </c>
      <c r="F3" s="54">
        <v>0.25</v>
      </c>
      <c r="G3" s="54">
        <v>0.25</v>
      </c>
      <c r="H3" s="54">
        <v>0.25</v>
      </c>
      <c r="I3" s="54">
        <v>0.5</v>
      </c>
      <c r="J3" s="54">
        <v>0.5</v>
      </c>
      <c r="K3" s="54">
        <v>0.5</v>
      </c>
      <c r="L3" s="54">
        <v>0.5</v>
      </c>
      <c r="M3" s="123"/>
      <c r="N3" s="51"/>
      <c r="O3" s="51"/>
      <c r="P3" s="51"/>
      <c r="Q3" s="76"/>
    </row>
    <row r="4" spans="1:17" ht="49.5" x14ac:dyDescent="0.3">
      <c r="A4" s="66" t="s">
        <v>473</v>
      </c>
      <c r="B4" s="74" t="s">
        <v>513</v>
      </c>
      <c r="C4" s="75" t="s">
        <v>475</v>
      </c>
      <c r="D4" s="54">
        <f t="shared" si="0"/>
        <v>1.8</v>
      </c>
      <c r="E4" s="54"/>
      <c r="F4" s="54"/>
      <c r="G4" s="54"/>
      <c r="H4" s="54"/>
      <c r="I4" s="54"/>
      <c r="J4" s="54">
        <v>0.5</v>
      </c>
      <c r="K4" s="54">
        <v>0.5</v>
      </c>
      <c r="L4" s="54">
        <v>0.8</v>
      </c>
      <c r="M4" s="123"/>
      <c r="N4" s="51"/>
      <c r="O4" s="51"/>
      <c r="P4" s="51"/>
      <c r="Q4" s="76"/>
    </row>
    <row r="5" spans="1:17" ht="33" x14ac:dyDescent="0.3">
      <c r="A5" s="66" t="s">
        <v>515</v>
      </c>
      <c r="B5" s="74" t="s">
        <v>640</v>
      </c>
      <c r="C5" s="77" t="s">
        <v>527</v>
      </c>
      <c r="D5" s="54">
        <f>SUM(E5:P5)</f>
        <v>0.4</v>
      </c>
      <c r="E5" s="78"/>
      <c r="F5" s="78">
        <v>0.1</v>
      </c>
      <c r="G5" s="78"/>
      <c r="H5" s="78">
        <v>0.1</v>
      </c>
      <c r="I5" s="78"/>
      <c r="J5" s="78">
        <v>0.1</v>
      </c>
      <c r="K5" s="78">
        <v>0.1</v>
      </c>
      <c r="L5" s="78"/>
      <c r="M5" s="122"/>
      <c r="N5" s="78"/>
      <c r="O5" s="78"/>
      <c r="P5" s="78"/>
      <c r="Q5" s="76"/>
    </row>
    <row r="6" spans="1:17" ht="33" x14ac:dyDescent="0.3">
      <c r="A6" s="79" t="s">
        <v>515</v>
      </c>
      <c r="B6" s="74" t="s">
        <v>640</v>
      </c>
      <c r="C6" s="77" t="s">
        <v>528</v>
      </c>
      <c r="D6" s="54">
        <f t="shared" si="0"/>
        <v>1.9999999999999998</v>
      </c>
      <c r="E6" s="78"/>
      <c r="F6" s="78">
        <v>0.1</v>
      </c>
      <c r="G6" s="78">
        <v>0.1</v>
      </c>
      <c r="H6" s="78">
        <v>0.2</v>
      </c>
      <c r="I6" s="78">
        <v>0.2</v>
      </c>
      <c r="J6" s="78">
        <v>0.2</v>
      </c>
      <c r="K6" s="78">
        <v>0.2</v>
      </c>
      <c r="L6" s="78">
        <v>0.2</v>
      </c>
      <c r="M6" s="122">
        <v>0.2</v>
      </c>
      <c r="N6" s="78">
        <v>0.2</v>
      </c>
      <c r="O6" s="78">
        <v>0.2</v>
      </c>
      <c r="P6" s="78">
        <v>0.2</v>
      </c>
      <c r="Q6" s="76"/>
    </row>
    <row r="7" spans="1:17" ht="49.5" x14ac:dyDescent="0.3">
      <c r="A7" s="383" t="s">
        <v>515</v>
      </c>
      <c r="B7" s="384" t="s">
        <v>987</v>
      </c>
      <c r="C7" s="385" t="s">
        <v>988</v>
      </c>
      <c r="D7" s="54"/>
      <c r="E7" s="78"/>
      <c r="F7" s="78"/>
      <c r="G7" s="78"/>
      <c r="H7" s="78"/>
      <c r="I7" s="78"/>
      <c r="J7" s="78"/>
      <c r="K7" s="78"/>
      <c r="L7" s="78"/>
      <c r="M7" s="122"/>
      <c r="N7" s="78"/>
      <c r="O7" s="78"/>
      <c r="P7" s="78"/>
      <c r="Q7" s="76"/>
    </row>
    <row r="8" spans="1:17" s="81" customFormat="1" ht="33" x14ac:dyDescent="0.3">
      <c r="A8" s="137" t="s">
        <v>578</v>
      </c>
      <c r="B8" s="138" t="s">
        <v>640</v>
      </c>
      <c r="C8" s="49" t="s">
        <v>579</v>
      </c>
      <c r="D8" s="54">
        <f t="shared" si="0"/>
        <v>1.2999999999999998</v>
      </c>
      <c r="E8" s="51"/>
      <c r="F8" s="52"/>
      <c r="G8" s="52">
        <v>0.6</v>
      </c>
      <c r="H8" s="52"/>
      <c r="J8" s="374">
        <v>0.7</v>
      </c>
      <c r="K8" s="52"/>
      <c r="L8" s="52"/>
      <c r="M8" s="124"/>
      <c r="N8" s="52"/>
      <c r="O8" s="52"/>
      <c r="P8" s="52"/>
      <c r="Q8" s="386" t="s">
        <v>989</v>
      </c>
    </row>
    <row r="9" spans="1:17" ht="16.5" customHeight="1" x14ac:dyDescent="0.3">
      <c r="A9" s="566" t="s">
        <v>586</v>
      </c>
      <c r="B9" s="566"/>
      <c r="C9" s="566"/>
      <c r="D9" s="378">
        <f t="shared" ref="D9:P9" si="1">SUM(D3:D8)</f>
        <v>8.5</v>
      </c>
      <c r="E9" s="378">
        <f t="shared" si="1"/>
        <v>0.25</v>
      </c>
      <c r="F9" s="378">
        <f t="shared" si="1"/>
        <v>0.44999999999999996</v>
      </c>
      <c r="G9" s="378">
        <f t="shared" si="1"/>
        <v>0.95</v>
      </c>
      <c r="H9" s="378">
        <f t="shared" si="1"/>
        <v>0.55000000000000004</v>
      </c>
      <c r="I9" s="378">
        <f t="shared" si="1"/>
        <v>0.7</v>
      </c>
      <c r="J9" s="378">
        <f>SUM(J3:J8)</f>
        <v>2</v>
      </c>
      <c r="K9" s="378">
        <f t="shared" si="1"/>
        <v>1.3</v>
      </c>
      <c r="L9" s="378">
        <f t="shared" si="1"/>
        <v>1.5</v>
      </c>
      <c r="M9" s="378">
        <f t="shared" si="1"/>
        <v>0.2</v>
      </c>
      <c r="N9" s="378">
        <f t="shared" si="1"/>
        <v>0.2</v>
      </c>
      <c r="O9" s="378">
        <f t="shared" si="1"/>
        <v>0.2</v>
      </c>
      <c r="P9" s="378">
        <f t="shared" si="1"/>
        <v>0.2</v>
      </c>
      <c r="Q9" s="76"/>
    </row>
    <row r="10" spans="1:17" x14ac:dyDescent="0.3">
      <c r="A10" s="569"/>
      <c r="B10" s="569"/>
      <c r="C10" s="569"/>
      <c r="D10" s="115"/>
      <c r="E10" s="559">
        <f>+E9+F9+G9</f>
        <v>1.65</v>
      </c>
      <c r="F10" s="559"/>
      <c r="G10" s="559"/>
      <c r="H10" s="559">
        <f>+H9+I9+J9</f>
        <v>3.25</v>
      </c>
      <c r="I10" s="559"/>
      <c r="J10" s="559"/>
      <c r="K10" s="559">
        <f>+K9+L9+M9</f>
        <v>3</v>
      </c>
      <c r="L10" s="559"/>
      <c r="M10" s="573"/>
      <c r="N10" s="559">
        <f>+N9+O9+P9</f>
        <v>0.60000000000000009</v>
      </c>
      <c r="O10" s="559"/>
      <c r="P10" s="559"/>
      <c r="Q10" s="76"/>
    </row>
    <row r="11" spans="1:17" ht="17.25" customHeight="1" x14ac:dyDescent="0.3">
      <c r="A11" s="82"/>
      <c r="B11" s="83"/>
      <c r="C11" s="83"/>
      <c r="D11" s="82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84"/>
      <c r="Q11" s="80"/>
    </row>
    <row r="12" spans="1:17" ht="33" x14ac:dyDescent="0.3">
      <c r="A12" s="67" t="s">
        <v>470</v>
      </c>
      <c r="B12" s="67" t="s">
        <v>179</v>
      </c>
      <c r="C12" s="67" t="s">
        <v>471</v>
      </c>
      <c r="D12" s="85" t="s">
        <v>472</v>
      </c>
      <c r="E12" s="69">
        <v>1</v>
      </c>
      <c r="F12" s="69">
        <v>2</v>
      </c>
      <c r="G12" s="69">
        <v>3</v>
      </c>
      <c r="H12" s="69">
        <v>4</v>
      </c>
      <c r="I12" s="69">
        <v>5</v>
      </c>
      <c r="J12" s="69">
        <v>6</v>
      </c>
      <c r="K12" s="69">
        <v>7</v>
      </c>
      <c r="L12" s="69">
        <v>8</v>
      </c>
      <c r="M12" s="69">
        <v>9</v>
      </c>
      <c r="N12" s="69">
        <v>10</v>
      </c>
      <c r="O12" s="69">
        <v>11</v>
      </c>
      <c r="P12" s="69">
        <v>12</v>
      </c>
      <c r="Q12" s="102" t="s">
        <v>13</v>
      </c>
    </row>
    <row r="13" spans="1:17" ht="33" x14ac:dyDescent="0.3">
      <c r="A13" s="66" t="s">
        <v>473</v>
      </c>
      <c r="B13" s="74" t="s">
        <v>476</v>
      </c>
      <c r="C13" s="70" t="s">
        <v>477</v>
      </c>
      <c r="D13" s="51">
        <f>SUM(E13:P13)</f>
        <v>13.2</v>
      </c>
      <c r="E13" s="86">
        <v>1.6</v>
      </c>
      <c r="F13" s="86">
        <v>2.1</v>
      </c>
      <c r="G13" s="86">
        <v>2.2000000000000002</v>
      </c>
      <c r="H13" s="86">
        <v>2.6</v>
      </c>
      <c r="I13" s="86">
        <v>2.5</v>
      </c>
      <c r="J13" s="86">
        <v>1.2</v>
      </c>
      <c r="K13" s="86">
        <v>0.5</v>
      </c>
      <c r="L13" s="86">
        <v>0.5</v>
      </c>
      <c r="M13" s="86"/>
      <c r="N13" s="86"/>
      <c r="O13" s="86"/>
      <c r="P13" s="86"/>
      <c r="Q13" s="76"/>
    </row>
    <row r="14" spans="1:17" ht="33" x14ac:dyDescent="0.3">
      <c r="A14" s="66" t="s">
        <v>473</v>
      </c>
      <c r="B14" s="74" t="s">
        <v>476</v>
      </c>
      <c r="C14" s="70" t="s">
        <v>474</v>
      </c>
      <c r="D14" s="51">
        <f>SUM(E14:P14)</f>
        <v>2</v>
      </c>
      <c r="E14" s="86">
        <v>0.25</v>
      </c>
      <c r="F14" s="86">
        <v>0.25</v>
      </c>
      <c r="G14" s="86">
        <v>0.25</v>
      </c>
      <c r="H14" s="86">
        <v>0.25</v>
      </c>
      <c r="I14" s="86">
        <v>0.25</v>
      </c>
      <c r="J14" s="86">
        <v>0.25</v>
      </c>
      <c r="K14" s="86">
        <v>0.25</v>
      </c>
      <c r="L14" s="86">
        <v>0.25</v>
      </c>
      <c r="M14" s="86"/>
      <c r="N14" s="86"/>
      <c r="O14" s="86"/>
      <c r="P14" s="86"/>
      <c r="Q14" s="76"/>
    </row>
    <row r="15" spans="1:17" ht="33" x14ac:dyDescent="0.3">
      <c r="A15" s="66" t="s">
        <v>478</v>
      </c>
      <c r="B15" s="74" t="s">
        <v>476</v>
      </c>
      <c r="C15" s="70" t="s">
        <v>479</v>
      </c>
      <c r="D15" s="51">
        <f>SUM(E15:P15)</f>
        <v>4.5999999999999996</v>
      </c>
      <c r="E15" s="86"/>
      <c r="F15" s="86"/>
      <c r="G15" s="86"/>
      <c r="H15" s="86"/>
      <c r="I15" s="86"/>
      <c r="J15" s="86">
        <v>2</v>
      </c>
      <c r="K15" s="86">
        <v>2.6</v>
      </c>
      <c r="L15" s="86"/>
      <c r="M15" s="86"/>
      <c r="N15" s="86"/>
      <c r="O15" s="86"/>
      <c r="P15" s="86"/>
      <c r="Q15" s="76"/>
    </row>
    <row r="16" spans="1:17" ht="33" x14ac:dyDescent="0.3">
      <c r="A16" s="66" t="s">
        <v>473</v>
      </c>
      <c r="B16" s="74" t="s">
        <v>476</v>
      </c>
      <c r="C16" s="75" t="s">
        <v>641</v>
      </c>
      <c r="D16" s="51">
        <f>SUM(E16:P16)</f>
        <v>0.7</v>
      </c>
      <c r="E16" s="86"/>
      <c r="F16" s="86"/>
      <c r="G16" s="86"/>
      <c r="H16" s="86"/>
      <c r="I16" s="86"/>
      <c r="J16" s="86">
        <v>0.7</v>
      </c>
      <c r="K16" s="86"/>
      <c r="L16" s="86"/>
      <c r="M16" s="86"/>
      <c r="N16" s="86"/>
      <c r="O16" s="86"/>
      <c r="P16" s="86"/>
      <c r="Q16" s="76"/>
    </row>
    <row r="17" spans="1:17" ht="33" x14ac:dyDescent="0.3">
      <c r="A17" s="66" t="s">
        <v>473</v>
      </c>
      <c r="B17" s="74" t="s">
        <v>476</v>
      </c>
      <c r="C17" s="75" t="s">
        <v>480</v>
      </c>
      <c r="D17" s="51">
        <f>SUM(E17:P17)</f>
        <v>4.5999999999999996</v>
      </c>
      <c r="E17" s="86"/>
      <c r="F17" s="86"/>
      <c r="G17" s="86"/>
      <c r="H17" s="86"/>
      <c r="I17" s="86"/>
      <c r="J17" s="86">
        <v>4.5999999999999996</v>
      </c>
      <c r="K17" s="86"/>
      <c r="L17" s="86"/>
      <c r="M17" s="86"/>
      <c r="N17" s="86"/>
      <c r="O17" s="86"/>
      <c r="P17" s="86"/>
      <c r="Q17" s="76"/>
    </row>
    <row r="18" spans="1:17" ht="16.5" customHeight="1" x14ac:dyDescent="0.3">
      <c r="A18" s="555" t="s">
        <v>587</v>
      </c>
      <c r="B18" s="555"/>
      <c r="C18" s="555"/>
      <c r="D18" s="120">
        <f>SUM(D13:D17)</f>
        <v>25.099999999999994</v>
      </c>
      <c r="E18" s="378">
        <f>SUM(E13:E17)</f>
        <v>1.85</v>
      </c>
      <c r="F18" s="378">
        <f t="shared" ref="F18:P18" si="2">SUM(F13:F17)</f>
        <v>2.35</v>
      </c>
      <c r="G18" s="378">
        <f t="shared" si="2"/>
        <v>2.4500000000000002</v>
      </c>
      <c r="H18" s="378">
        <f t="shared" si="2"/>
        <v>2.85</v>
      </c>
      <c r="I18" s="378">
        <f t="shared" si="2"/>
        <v>2.75</v>
      </c>
      <c r="J18" s="378">
        <f>SUM(J13:J17)</f>
        <v>8.75</v>
      </c>
      <c r="K18" s="378">
        <f t="shared" si="2"/>
        <v>3.35</v>
      </c>
      <c r="L18" s="378">
        <f t="shared" si="2"/>
        <v>0.75</v>
      </c>
      <c r="M18" s="378">
        <f t="shared" si="2"/>
        <v>0</v>
      </c>
      <c r="N18" s="378">
        <f t="shared" si="2"/>
        <v>0</v>
      </c>
      <c r="O18" s="378">
        <f t="shared" si="2"/>
        <v>0</v>
      </c>
      <c r="P18" s="378">
        <f t="shared" si="2"/>
        <v>0</v>
      </c>
      <c r="Q18" s="87"/>
    </row>
    <row r="19" spans="1:17" x14ac:dyDescent="0.3">
      <c r="A19" s="555"/>
      <c r="B19" s="555"/>
      <c r="C19" s="555"/>
      <c r="D19" s="116"/>
      <c r="E19" s="559">
        <f>+E18+F18+G18</f>
        <v>6.65</v>
      </c>
      <c r="F19" s="559"/>
      <c r="G19" s="559"/>
      <c r="H19" s="559">
        <f>+H18+I18+J18</f>
        <v>14.35</v>
      </c>
      <c r="I19" s="559"/>
      <c r="J19" s="559"/>
      <c r="K19" s="559">
        <f>+K18+L18+M18</f>
        <v>4.0999999999999996</v>
      </c>
      <c r="L19" s="559"/>
      <c r="M19" s="559"/>
      <c r="N19" s="559">
        <f>+N18+O18+P18</f>
        <v>0</v>
      </c>
      <c r="O19" s="559"/>
      <c r="P19" s="559"/>
      <c r="Q19" s="87"/>
    </row>
    <row r="20" spans="1:17" x14ac:dyDescent="0.3">
      <c r="A20" s="88"/>
      <c r="B20" s="88"/>
      <c r="C20" s="88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7"/>
    </row>
    <row r="21" spans="1:17" ht="33" x14ac:dyDescent="0.3">
      <c r="A21" s="67" t="s">
        <v>470</v>
      </c>
      <c r="B21" s="67" t="s">
        <v>179</v>
      </c>
      <c r="C21" s="67" t="s">
        <v>471</v>
      </c>
      <c r="D21" s="68" t="s">
        <v>472</v>
      </c>
      <c r="E21" s="67">
        <v>1</v>
      </c>
      <c r="F21" s="67">
        <v>2</v>
      </c>
      <c r="G21" s="67">
        <v>3</v>
      </c>
      <c r="H21" s="67">
        <v>4</v>
      </c>
      <c r="I21" s="67">
        <v>5</v>
      </c>
      <c r="J21" s="67">
        <v>6</v>
      </c>
      <c r="K21" s="67">
        <v>7</v>
      </c>
      <c r="L21" s="67">
        <v>8</v>
      </c>
      <c r="M21" s="67">
        <v>9</v>
      </c>
      <c r="N21" s="67">
        <v>10</v>
      </c>
      <c r="O21" s="67">
        <v>11</v>
      </c>
      <c r="P21" s="67">
        <v>12</v>
      </c>
      <c r="Q21" s="87"/>
    </row>
    <row r="22" spans="1:17" ht="33" x14ac:dyDescent="0.3">
      <c r="A22" s="66" t="s">
        <v>495</v>
      </c>
      <c r="B22" s="74" t="s">
        <v>496</v>
      </c>
      <c r="C22" s="70" t="s">
        <v>479</v>
      </c>
      <c r="D22" s="90">
        <f>SUM(E22:P22)</f>
        <v>3</v>
      </c>
      <c r="E22" s="90"/>
      <c r="F22" s="90"/>
      <c r="G22" s="90"/>
      <c r="H22" s="90"/>
      <c r="I22" s="90"/>
      <c r="J22" s="90">
        <v>3</v>
      </c>
      <c r="K22" s="90"/>
      <c r="L22" s="90"/>
      <c r="M22" s="90"/>
      <c r="N22" s="90"/>
      <c r="O22" s="90"/>
      <c r="P22" s="90"/>
      <c r="Q22" s="87"/>
    </row>
    <row r="23" spans="1:17" ht="33" x14ac:dyDescent="0.3">
      <c r="A23" s="66" t="s">
        <v>495</v>
      </c>
      <c r="B23" s="74" t="s">
        <v>496</v>
      </c>
      <c r="C23" s="74" t="s">
        <v>642</v>
      </c>
      <c r="D23" s="90">
        <f>SUM(E23:P23)</f>
        <v>2.1999999999999997</v>
      </c>
      <c r="E23" s="90">
        <v>0.3</v>
      </c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>
        <v>1.9</v>
      </c>
      <c r="Q23" s="87"/>
    </row>
    <row r="24" spans="1:17" ht="33" x14ac:dyDescent="0.3">
      <c r="A24" s="66" t="s">
        <v>495</v>
      </c>
      <c r="B24" s="74" t="s">
        <v>496</v>
      </c>
      <c r="C24" s="74" t="s">
        <v>497</v>
      </c>
      <c r="D24" s="90">
        <f>SUM(E24:P24)</f>
        <v>1.5</v>
      </c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>
        <v>1.5</v>
      </c>
      <c r="Q24" s="87"/>
    </row>
    <row r="25" spans="1:17" ht="33" x14ac:dyDescent="0.3">
      <c r="A25" s="66" t="s">
        <v>495</v>
      </c>
      <c r="B25" s="74" t="s">
        <v>496</v>
      </c>
      <c r="C25" s="74" t="s">
        <v>480</v>
      </c>
      <c r="D25" s="90">
        <f>SUM(E25:P25)</f>
        <v>1</v>
      </c>
      <c r="E25" s="90"/>
      <c r="F25" s="90"/>
      <c r="G25" s="90"/>
      <c r="H25" s="90">
        <v>1</v>
      </c>
      <c r="I25" s="90"/>
      <c r="J25" s="90"/>
      <c r="K25" s="90"/>
      <c r="L25" s="90"/>
      <c r="M25" s="90"/>
      <c r="N25" s="90"/>
      <c r="O25" s="90"/>
      <c r="P25" s="90"/>
      <c r="Q25" s="87"/>
    </row>
    <row r="26" spans="1:17" ht="16.5" customHeight="1" x14ac:dyDescent="0.3">
      <c r="A26" s="548" t="s">
        <v>588</v>
      </c>
      <c r="B26" s="549"/>
      <c r="C26" s="550"/>
      <c r="D26" s="377">
        <f>SUM(D22:D25)</f>
        <v>7.6999999999999993</v>
      </c>
      <c r="E26" s="377">
        <f>SUM(E22:E25)</f>
        <v>0.3</v>
      </c>
      <c r="F26" s="377">
        <f t="shared" ref="F26:P26" si="3">SUM(F22:F25)</f>
        <v>0</v>
      </c>
      <c r="G26" s="377">
        <f>SUM(G22:G25)</f>
        <v>0</v>
      </c>
      <c r="H26" s="377">
        <f t="shared" si="3"/>
        <v>1</v>
      </c>
      <c r="I26" s="377">
        <f t="shared" si="3"/>
        <v>0</v>
      </c>
      <c r="J26" s="377">
        <f t="shared" si="3"/>
        <v>3</v>
      </c>
      <c r="K26" s="377">
        <f t="shared" si="3"/>
        <v>0</v>
      </c>
      <c r="L26" s="377">
        <f t="shared" si="3"/>
        <v>0</v>
      </c>
      <c r="M26" s="377">
        <f t="shared" si="3"/>
        <v>0</v>
      </c>
      <c r="N26" s="377">
        <f t="shared" si="3"/>
        <v>0</v>
      </c>
      <c r="O26" s="377">
        <f t="shared" si="3"/>
        <v>0</v>
      </c>
      <c r="P26" s="377">
        <f t="shared" si="3"/>
        <v>3.4</v>
      </c>
      <c r="Q26" s="87"/>
    </row>
    <row r="27" spans="1:17" ht="16.5" customHeight="1" x14ac:dyDescent="0.3">
      <c r="A27" s="551"/>
      <c r="B27" s="552"/>
      <c r="C27" s="553"/>
      <c r="D27" s="377"/>
      <c r="E27" s="554">
        <f>+E26+F26+G26</f>
        <v>0.3</v>
      </c>
      <c r="F27" s="554"/>
      <c r="G27" s="554"/>
      <c r="H27" s="554">
        <f>+H26+I26+J26</f>
        <v>4</v>
      </c>
      <c r="I27" s="554"/>
      <c r="J27" s="554"/>
      <c r="K27" s="554">
        <f>+K26+L26+M26</f>
        <v>0</v>
      </c>
      <c r="L27" s="554"/>
      <c r="M27" s="554"/>
      <c r="N27" s="554">
        <f>+N26+O26+P26</f>
        <v>3.4</v>
      </c>
      <c r="O27" s="554"/>
      <c r="P27" s="554"/>
      <c r="Q27" s="87"/>
    </row>
    <row r="28" spans="1:17" x14ac:dyDescent="0.3">
      <c r="A28" s="91"/>
      <c r="B28" s="91"/>
      <c r="C28" s="91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7"/>
    </row>
    <row r="29" spans="1:17" ht="33" x14ac:dyDescent="0.3">
      <c r="A29" s="67" t="s">
        <v>470</v>
      </c>
      <c r="B29" s="67" t="s">
        <v>179</v>
      </c>
      <c r="C29" s="67" t="s">
        <v>481</v>
      </c>
      <c r="D29" s="68" t="s">
        <v>472</v>
      </c>
      <c r="E29" s="69">
        <v>1</v>
      </c>
      <c r="F29" s="69">
        <v>2</v>
      </c>
      <c r="G29" s="69">
        <v>3</v>
      </c>
      <c r="H29" s="69">
        <v>4</v>
      </c>
      <c r="I29" s="69">
        <v>5</v>
      </c>
      <c r="J29" s="69">
        <v>6</v>
      </c>
      <c r="K29" s="69">
        <v>7</v>
      </c>
      <c r="L29" s="69">
        <v>8</v>
      </c>
      <c r="M29" s="69">
        <v>9</v>
      </c>
      <c r="N29" s="69">
        <v>10</v>
      </c>
      <c r="O29" s="69">
        <v>11</v>
      </c>
      <c r="P29" s="69">
        <v>12</v>
      </c>
      <c r="Q29" s="102"/>
    </row>
    <row r="30" spans="1:17" ht="33" x14ac:dyDescent="0.3">
      <c r="A30" s="66" t="s">
        <v>478</v>
      </c>
      <c r="B30" s="74" t="s">
        <v>482</v>
      </c>
      <c r="C30" s="70" t="s">
        <v>483</v>
      </c>
      <c r="D30" s="51">
        <f>SUM(E30:P30)</f>
        <v>5</v>
      </c>
      <c r="E30" s="86"/>
      <c r="F30" s="86"/>
      <c r="G30" s="86"/>
      <c r="H30" s="86"/>
      <c r="I30" s="86"/>
      <c r="J30" s="86"/>
      <c r="K30" s="86"/>
      <c r="L30" s="86"/>
      <c r="M30" s="86"/>
      <c r="N30" s="86">
        <v>1</v>
      </c>
      <c r="O30" s="86">
        <v>2</v>
      </c>
      <c r="P30" s="86">
        <v>2</v>
      </c>
      <c r="Q30" s="117"/>
    </row>
    <row r="31" spans="1:17" ht="33" x14ac:dyDescent="0.3">
      <c r="A31" s="66" t="s">
        <v>478</v>
      </c>
      <c r="B31" s="74" t="s">
        <v>482</v>
      </c>
      <c r="C31" s="70" t="s">
        <v>643</v>
      </c>
      <c r="D31" s="51">
        <f>SUM(E31:P31)</f>
        <v>5</v>
      </c>
      <c r="E31" s="86"/>
      <c r="F31" s="86"/>
      <c r="G31" s="86">
        <v>0.5</v>
      </c>
      <c r="H31" s="86">
        <v>0.5</v>
      </c>
      <c r="I31" s="86">
        <v>1</v>
      </c>
      <c r="J31" s="86"/>
      <c r="K31" s="86">
        <v>1</v>
      </c>
      <c r="L31" s="86"/>
      <c r="M31" s="86">
        <v>1</v>
      </c>
      <c r="N31" s="86"/>
      <c r="O31" s="86">
        <v>1</v>
      </c>
      <c r="P31" s="86"/>
      <c r="Q31" s="117"/>
    </row>
    <row r="32" spans="1:17" ht="33" x14ac:dyDescent="0.3">
      <c r="A32" s="66" t="s">
        <v>478</v>
      </c>
      <c r="B32" s="74" t="s">
        <v>482</v>
      </c>
      <c r="C32" s="70" t="s">
        <v>484</v>
      </c>
      <c r="D32" s="51">
        <f>SUM(E32:P32)</f>
        <v>2</v>
      </c>
      <c r="E32" s="86"/>
      <c r="F32" s="86"/>
      <c r="G32" s="86">
        <v>0.5</v>
      </c>
      <c r="H32" s="86">
        <v>0.5</v>
      </c>
      <c r="I32" s="86">
        <v>0.5</v>
      </c>
      <c r="J32" s="86">
        <v>0.5</v>
      </c>
      <c r="K32" s="86"/>
      <c r="L32" s="86"/>
      <c r="M32" s="86"/>
      <c r="N32" s="86"/>
      <c r="O32" s="86"/>
      <c r="P32" s="86"/>
      <c r="Q32" s="117"/>
    </row>
    <row r="33" spans="1:17" ht="33" x14ac:dyDescent="0.3">
      <c r="A33" s="66" t="s">
        <v>478</v>
      </c>
      <c r="B33" s="74" t="s">
        <v>482</v>
      </c>
      <c r="C33" s="70" t="s">
        <v>485</v>
      </c>
      <c r="D33" s="51">
        <f t="shared" ref="D33:D47" si="4">SUM(E33:P33)</f>
        <v>3</v>
      </c>
      <c r="E33" s="86"/>
      <c r="F33" s="86"/>
      <c r="G33" s="86"/>
      <c r="H33" s="86">
        <v>1</v>
      </c>
      <c r="I33" s="86">
        <v>0.5</v>
      </c>
      <c r="J33" s="86">
        <v>0.5</v>
      </c>
      <c r="K33" s="86">
        <v>1</v>
      </c>
      <c r="L33" s="86"/>
      <c r="M33" s="86"/>
      <c r="N33" s="86"/>
      <c r="O33" s="86"/>
      <c r="P33" s="86"/>
      <c r="Q33" s="117"/>
    </row>
    <row r="34" spans="1:17" ht="33" x14ac:dyDescent="0.3">
      <c r="A34" s="66" t="s">
        <v>478</v>
      </c>
      <c r="B34" s="74" t="s">
        <v>482</v>
      </c>
      <c r="C34" s="70" t="s">
        <v>486</v>
      </c>
      <c r="D34" s="51">
        <f t="shared" si="4"/>
        <v>5</v>
      </c>
      <c r="E34" s="86">
        <v>0</v>
      </c>
      <c r="F34" s="86">
        <v>0</v>
      </c>
      <c r="G34" s="86">
        <v>0</v>
      </c>
      <c r="H34" s="86">
        <v>0</v>
      </c>
      <c r="I34" s="86">
        <v>1</v>
      </c>
      <c r="J34" s="86">
        <v>1</v>
      </c>
      <c r="K34" s="86">
        <v>1</v>
      </c>
      <c r="L34" s="86">
        <v>2</v>
      </c>
      <c r="M34" s="86"/>
      <c r="N34" s="86"/>
      <c r="O34" s="86"/>
      <c r="P34" s="86"/>
      <c r="Q34" s="117"/>
    </row>
    <row r="35" spans="1:17" ht="33" x14ac:dyDescent="0.3">
      <c r="A35" s="66" t="s">
        <v>478</v>
      </c>
      <c r="B35" s="74" t="s">
        <v>482</v>
      </c>
      <c r="C35" s="70" t="s">
        <v>644</v>
      </c>
      <c r="D35" s="51">
        <f t="shared" si="4"/>
        <v>7</v>
      </c>
      <c r="E35" s="86"/>
      <c r="F35" s="86"/>
      <c r="G35" s="86"/>
      <c r="H35" s="86"/>
      <c r="I35" s="86"/>
      <c r="J35" s="86">
        <v>1</v>
      </c>
      <c r="K35" s="86">
        <v>1</v>
      </c>
      <c r="L35" s="86">
        <v>1</v>
      </c>
      <c r="M35" s="86">
        <v>1</v>
      </c>
      <c r="N35" s="86">
        <v>1</v>
      </c>
      <c r="O35" s="86">
        <v>1</v>
      </c>
      <c r="P35" s="86">
        <v>1</v>
      </c>
      <c r="Q35" s="117"/>
    </row>
    <row r="36" spans="1:17" ht="33" x14ac:dyDescent="0.3">
      <c r="A36" s="66" t="s">
        <v>478</v>
      </c>
      <c r="B36" s="74" t="s">
        <v>482</v>
      </c>
      <c r="C36" s="70" t="s">
        <v>487</v>
      </c>
      <c r="D36" s="51">
        <f t="shared" si="4"/>
        <v>11</v>
      </c>
      <c r="E36" s="86"/>
      <c r="F36" s="86"/>
      <c r="G36" s="86">
        <v>1</v>
      </c>
      <c r="H36" s="86">
        <v>1</v>
      </c>
      <c r="I36" s="86">
        <v>1</v>
      </c>
      <c r="J36" s="86">
        <v>1</v>
      </c>
      <c r="K36" s="86">
        <v>1</v>
      </c>
      <c r="L36" s="86">
        <v>1</v>
      </c>
      <c r="M36" s="86">
        <v>1</v>
      </c>
      <c r="N36" s="86">
        <v>1</v>
      </c>
      <c r="O36" s="86">
        <v>1.5</v>
      </c>
      <c r="P36" s="86">
        <v>1.5</v>
      </c>
      <c r="Q36" s="117"/>
    </row>
    <row r="37" spans="1:17" ht="33" x14ac:dyDescent="0.3">
      <c r="A37" s="66" t="s">
        <v>478</v>
      </c>
      <c r="B37" s="74" t="s">
        <v>482</v>
      </c>
      <c r="C37" s="70" t="s">
        <v>488</v>
      </c>
      <c r="D37" s="51">
        <f t="shared" si="4"/>
        <v>1.5</v>
      </c>
      <c r="E37" s="86"/>
      <c r="F37" s="86"/>
      <c r="G37" s="86"/>
      <c r="H37" s="86"/>
      <c r="I37" s="86"/>
      <c r="J37" s="86"/>
      <c r="K37" s="86">
        <v>1.5</v>
      </c>
      <c r="L37" s="86"/>
      <c r="M37" s="86"/>
      <c r="N37" s="86"/>
      <c r="O37" s="86"/>
      <c r="P37" s="86"/>
      <c r="Q37" s="117"/>
    </row>
    <row r="38" spans="1:17" ht="33" x14ac:dyDescent="0.3">
      <c r="A38" s="66" t="s">
        <v>478</v>
      </c>
      <c r="B38" s="74" t="s">
        <v>482</v>
      </c>
      <c r="C38" s="70" t="s">
        <v>645</v>
      </c>
      <c r="D38" s="51">
        <f t="shared" si="4"/>
        <v>3</v>
      </c>
      <c r="E38" s="86"/>
      <c r="F38" s="86"/>
      <c r="G38" s="86"/>
      <c r="H38" s="86"/>
      <c r="I38" s="86"/>
      <c r="J38" s="86">
        <v>3</v>
      </c>
      <c r="K38" s="86"/>
      <c r="L38" s="86"/>
      <c r="M38" s="86"/>
      <c r="N38" s="86"/>
      <c r="O38" s="86"/>
      <c r="P38" s="86"/>
      <c r="Q38" s="117"/>
    </row>
    <row r="39" spans="1:17" ht="33" x14ac:dyDescent="0.3">
      <c r="A39" s="66" t="s">
        <v>478</v>
      </c>
      <c r="B39" s="74" t="s">
        <v>482</v>
      </c>
      <c r="C39" s="70" t="s">
        <v>489</v>
      </c>
      <c r="D39" s="51">
        <f t="shared" si="4"/>
        <v>0.5</v>
      </c>
      <c r="E39" s="86"/>
      <c r="F39" s="86"/>
      <c r="G39" s="86"/>
      <c r="H39" s="86"/>
      <c r="I39" s="86"/>
      <c r="J39" s="86">
        <v>0.5</v>
      </c>
      <c r="K39" s="86"/>
      <c r="L39" s="86"/>
      <c r="M39" s="86"/>
      <c r="N39" s="86"/>
      <c r="O39" s="86"/>
      <c r="P39" s="86"/>
      <c r="Q39" s="117"/>
    </row>
    <row r="40" spans="1:17" ht="33" x14ac:dyDescent="0.3">
      <c r="A40" s="66" t="s">
        <v>478</v>
      </c>
      <c r="B40" s="74" t="s">
        <v>482</v>
      </c>
      <c r="C40" s="70" t="s">
        <v>490</v>
      </c>
      <c r="D40" s="51">
        <f t="shared" si="4"/>
        <v>6</v>
      </c>
      <c r="E40" s="86">
        <v>0.3</v>
      </c>
      <c r="F40" s="86">
        <v>0.3</v>
      </c>
      <c r="G40" s="86">
        <v>0.3</v>
      </c>
      <c r="H40" s="86">
        <v>0.75</v>
      </c>
      <c r="I40" s="86">
        <v>0.75</v>
      </c>
      <c r="J40" s="86">
        <v>0.75</v>
      </c>
      <c r="K40" s="86">
        <v>1.85</v>
      </c>
      <c r="L40" s="86">
        <v>1</v>
      </c>
      <c r="M40" s="86"/>
      <c r="N40" s="86"/>
      <c r="O40" s="86"/>
      <c r="P40" s="86"/>
      <c r="Q40" s="117"/>
    </row>
    <row r="41" spans="1:17" ht="33" x14ac:dyDescent="0.3">
      <c r="A41" s="66" t="s">
        <v>478</v>
      </c>
      <c r="B41" s="74" t="s">
        <v>482</v>
      </c>
      <c r="C41" s="70" t="s">
        <v>491</v>
      </c>
      <c r="D41" s="51">
        <f t="shared" si="4"/>
        <v>0.7</v>
      </c>
      <c r="E41" s="86">
        <v>0.1</v>
      </c>
      <c r="F41" s="86">
        <v>0.1</v>
      </c>
      <c r="G41" s="86">
        <v>0.2</v>
      </c>
      <c r="H41" s="86">
        <v>0.1</v>
      </c>
      <c r="I41" s="86">
        <v>0.1</v>
      </c>
      <c r="J41" s="86">
        <v>0.1</v>
      </c>
      <c r="K41" s="86"/>
      <c r="L41" s="86"/>
      <c r="M41" s="86"/>
      <c r="N41" s="86"/>
      <c r="O41" s="86"/>
      <c r="P41" s="86"/>
      <c r="Q41" s="117"/>
    </row>
    <row r="42" spans="1:17" ht="33" x14ac:dyDescent="0.3">
      <c r="A42" s="66" t="s">
        <v>478</v>
      </c>
      <c r="B42" s="74" t="s">
        <v>482</v>
      </c>
      <c r="C42" s="70" t="s">
        <v>480</v>
      </c>
      <c r="D42" s="51">
        <f t="shared" si="4"/>
        <v>3</v>
      </c>
      <c r="E42" s="86"/>
      <c r="F42" s="86"/>
      <c r="G42" s="86"/>
      <c r="H42" s="86"/>
      <c r="I42" s="86"/>
      <c r="J42" s="86">
        <v>3</v>
      </c>
      <c r="K42" s="86"/>
      <c r="L42" s="86"/>
      <c r="M42" s="86"/>
      <c r="N42" s="86"/>
      <c r="O42" s="86"/>
      <c r="P42" s="86"/>
      <c r="Q42" s="117"/>
    </row>
    <row r="43" spans="1:17" ht="33" x14ac:dyDescent="0.3">
      <c r="A43" s="66" t="s">
        <v>478</v>
      </c>
      <c r="B43" s="74" t="s">
        <v>482</v>
      </c>
      <c r="C43" s="70" t="s">
        <v>646</v>
      </c>
      <c r="D43" s="51">
        <f t="shared" si="4"/>
        <v>5</v>
      </c>
      <c r="E43" s="86"/>
      <c r="F43" s="86"/>
      <c r="G43" s="86"/>
      <c r="H43" s="86"/>
      <c r="I43" s="86"/>
      <c r="J43" s="86">
        <v>5</v>
      </c>
      <c r="K43" s="86"/>
      <c r="L43" s="86"/>
      <c r="M43" s="86"/>
      <c r="N43" s="86"/>
      <c r="O43" s="86"/>
      <c r="P43" s="86"/>
      <c r="Q43" s="117"/>
    </row>
    <row r="44" spans="1:17" ht="33" x14ac:dyDescent="0.3">
      <c r="A44" s="66" t="s">
        <v>478</v>
      </c>
      <c r="B44" s="74" t="s">
        <v>482</v>
      </c>
      <c r="C44" s="70" t="s">
        <v>492</v>
      </c>
      <c r="D44" s="51">
        <f t="shared" si="4"/>
        <v>8</v>
      </c>
      <c r="E44" s="86"/>
      <c r="F44" s="86"/>
      <c r="G44" s="86"/>
      <c r="H44" s="86"/>
      <c r="I44" s="86"/>
      <c r="J44" s="86">
        <v>8</v>
      </c>
      <c r="K44" s="86"/>
      <c r="L44" s="86"/>
      <c r="M44" s="86"/>
      <c r="N44" s="86"/>
      <c r="O44" s="86"/>
      <c r="P44" s="86"/>
      <c r="Q44" s="117"/>
    </row>
    <row r="45" spans="1:17" ht="33" x14ac:dyDescent="0.3">
      <c r="A45" s="66" t="s">
        <v>478</v>
      </c>
      <c r="B45" s="74" t="s">
        <v>482</v>
      </c>
      <c r="C45" s="70" t="s">
        <v>641</v>
      </c>
      <c r="D45" s="51">
        <f t="shared" si="4"/>
        <v>5.9</v>
      </c>
      <c r="E45" s="86"/>
      <c r="F45" s="86"/>
      <c r="G45" s="86"/>
      <c r="H45" s="86"/>
      <c r="I45" s="86"/>
      <c r="J45" s="86">
        <v>5.9</v>
      </c>
      <c r="K45" s="86"/>
      <c r="L45" s="86"/>
      <c r="M45" s="86"/>
      <c r="N45" s="86"/>
      <c r="O45" s="86"/>
      <c r="P45" s="86"/>
      <c r="Q45" s="117"/>
    </row>
    <row r="46" spans="1:17" ht="33" x14ac:dyDescent="0.3">
      <c r="A46" s="66" t="s">
        <v>478</v>
      </c>
      <c r="B46" s="74" t="s">
        <v>482</v>
      </c>
      <c r="C46" s="70" t="s">
        <v>647</v>
      </c>
      <c r="D46" s="51">
        <f t="shared" si="4"/>
        <v>7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>
        <v>7</v>
      </c>
      <c r="Q46" s="117"/>
    </row>
    <row r="47" spans="1:17" ht="33" x14ac:dyDescent="0.3">
      <c r="A47" s="66" t="s">
        <v>478</v>
      </c>
      <c r="B47" s="74" t="s">
        <v>482</v>
      </c>
      <c r="C47" s="70" t="s">
        <v>493</v>
      </c>
      <c r="D47" s="51">
        <f t="shared" si="4"/>
        <v>4.8</v>
      </c>
      <c r="E47" s="86">
        <v>0.16</v>
      </c>
      <c r="F47" s="86">
        <v>0.2</v>
      </c>
      <c r="G47" s="86">
        <v>0.3</v>
      </c>
      <c r="H47" s="86">
        <v>0.35</v>
      </c>
      <c r="I47" s="86">
        <v>0.4</v>
      </c>
      <c r="J47" s="86">
        <v>0.43</v>
      </c>
      <c r="K47" s="86">
        <v>0.45</v>
      </c>
      <c r="L47" s="86">
        <v>0.59</v>
      </c>
      <c r="M47" s="86">
        <v>0.51</v>
      </c>
      <c r="N47" s="86">
        <v>0.55999999999999994</v>
      </c>
      <c r="O47" s="86">
        <v>0.49</v>
      </c>
      <c r="P47" s="86">
        <v>0.36</v>
      </c>
      <c r="Q47" s="117"/>
    </row>
    <row r="48" spans="1:17" ht="16.5" customHeight="1" x14ac:dyDescent="0.3">
      <c r="A48" s="555" t="s">
        <v>494</v>
      </c>
      <c r="B48" s="555"/>
      <c r="C48" s="555"/>
      <c r="D48" s="378">
        <f t="shared" ref="D48:P48" si="5">SUM(D30:D47)</f>
        <v>83.4</v>
      </c>
      <c r="E48" s="378">
        <f t="shared" si="5"/>
        <v>0.56000000000000005</v>
      </c>
      <c r="F48" s="378">
        <f t="shared" si="5"/>
        <v>0.60000000000000009</v>
      </c>
      <c r="G48" s="378">
        <f t="shared" si="5"/>
        <v>2.8</v>
      </c>
      <c r="H48" s="378">
        <f t="shared" si="5"/>
        <v>4.2</v>
      </c>
      <c r="I48" s="378">
        <f t="shared" si="5"/>
        <v>5.25</v>
      </c>
      <c r="J48" s="378">
        <f t="shared" si="5"/>
        <v>30.68</v>
      </c>
      <c r="K48" s="378">
        <f t="shared" si="5"/>
        <v>8.7999999999999989</v>
      </c>
      <c r="L48" s="378">
        <f t="shared" si="5"/>
        <v>5.59</v>
      </c>
      <c r="M48" s="378">
        <f t="shared" si="5"/>
        <v>3.51</v>
      </c>
      <c r="N48" s="378">
        <f t="shared" si="5"/>
        <v>3.56</v>
      </c>
      <c r="O48" s="378">
        <f t="shared" si="5"/>
        <v>5.99</v>
      </c>
      <c r="P48" s="378">
        <f t="shared" si="5"/>
        <v>11.86</v>
      </c>
      <c r="Q48" s="117"/>
    </row>
    <row r="49" spans="1:17" x14ac:dyDescent="0.3">
      <c r="A49" s="555"/>
      <c r="B49" s="555"/>
      <c r="C49" s="555"/>
      <c r="D49" s="378"/>
      <c r="E49" s="559">
        <f>+E48+F48+G48</f>
        <v>3.96</v>
      </c>
      <c r="F49" s="559"/>
      <c r="G49" s="559"/>
      <c r="H49" s="559">
        <f>+H48+I48+J48</f>
        <v>40.129999999999995</v>
      </c>
      <c r="I49" s="559"/>
      <c r="J49" s="559"/>
      <c r="K49" s="559">
        <f>+K48+L48+M48</f>
        <v>17.899999999999999</v>
      </c>
      <c r="L49" s="559"/>
      <c r="M49" s="559"/>
      <c r="N49" s="559">
        <f>+N48+O48+P48</f>
        <v>21.41</v>
      </c>
      <c r="O49" s="559"/>
      <c r="P49" s="559"/>
      <c r="Q49" s="117"/>
    </row>
    <row r="50" spans="1:17" x14ac:dyDescent="0.3">
      <c r="A50" s="93"/>
      <c r="B50" s="93"/>
      <c r="C50" s="93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94"/>
    </row>
    <row r="51" spans="1:17" ht="33" x14ac:dyDescent="0.3">
      <c r="A51" s="95" t="s">
        <v>470</v>
      </c>
      <c r="B51" s="95" t="s">
        <v>179</v>
      </c>
      <c r="C51" s="95" t="s">
        <v>471</v>
      </c>
      <c r="D51" s="85" t="s">
        <v>472</v>
      </c>
      <c r="E51" s="95">
        <v>1</v>
      </c>
      <c r="F51" s="95">
        <v>2</v>
      </c>
      <c r="G51" s="95">
        <v>3</v>
      </c>
      <c r="H51" s="95">
        <v>4</v>
      </c>
      <c r="I51" s="95">
        <v>5</v>
      </c>
      <c r="J51" s="95">
        <v>6</v>
      </c>
      <c r="K51" s="95">
        <v>7</v>
      </c>
      <c r="L51" s="95">
        <v>8</v>
      </c>
      <c r="M51" s="95">
        <v>9</v>
      </c>
      <c r="N51" s="95">
        <v>10</v>
      </c>
      <c r="O51" s="95">
        <v>11</v>
      </c>
      <c r="P51" s="95">
        <v>12</v>
      </c>
      <c r="Q51" s="73"/>
    </row>
    <row r="52" spans="1:17" ht="49.5" x14ac:dyDescent="0.3">
      <c r="A52" s="65" t="s">
        <v>554</v>
      </c>
      <c r="B52" s="70" t="s">
        <v>555</v>
      </c>
      <c r="C52" s="70" t="s">
        <v>556</v>
      </c>
      <c r="D52" s="52">
        <f>SUM(E52:P52)</f>
        <v>1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>
        <v>1</v>
      </c>
      <c r="Q52" s="73"/>
    </row>
    <row r="53" spans="1:17" ht="49.5" x14ac:dyDescent="0.3">
      <c r="A53" s="65" t="s">
        <v>554</v>
      </c>
      <c r="B53" s="70" t="s">
        <v>555</v>
      </c>
      <c r="C53" s="70" t="s">
        <v>557</v>
      </c>
      <c r="D53" s="52">
        <f>SUM(E53:P53)</f>
        <v>1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>
        <v>1</v>
      </c>
      <c r="Q53" s="73"/>
    </row>
    <row r="54" spans="1:17" ht="49.5" x14ac:dyDescent="0.3">
      <c r="A54" s="65" t="s">
        <v>554</v>
      </c>
      <c r="B54" s="70" t="s">
        <v>555</v>
      </c>
      <c r="C54" s="70" t="s">
        <v>558</v>
      </c>
      <c r="D54" s="52">
        <f>SUM(E54:P54)</f>
        <v>1</v>
      </c>
      <c r="E54" s="52"/>
      <c r="F54" s="52"/>
      <c r="G54" s="52"/>
      <c r="H54" s="52"/>
      <c r="I54" s="52"/>
      <c r="J54" s="52"/>
      <c r="K54" s="52"/>
      <c r="L54" s="52"/>
      <c r="M54" s="52">
        <v>1</v>
      </c>
      <c r="N54" s="52"/>
      <c r="O54" s="52"/>
      <c r="P54" s="52"/>
      <c r="Q54" s="73"/>
    </row>
    <row r="55" spans="1:17" ht="49.5" x14ac:dyDescent="0.3">
      <c r="A55" s="65" t="s">
        <v>554</v>
      </c>
      <c r="B55" s="70" t="s">
        <v>555</v>
      </c>
      <c r="C55" s="70" t="s">
        <v>559</v>
      </c>
      <c r="D55" s="52">
        <f>SUM(E55:P55)</f>
        <v>1</v>
      </c>
      <c r="E55" s="52"/>
      <c r="F55" s="52"/>
      <c r="G55" s="52"/>
      <c r="H55" s="52"/>
      <c r="I55" s="52"/>
      <c r="J55" s="52"/>
      <c r="K55" s="52"/>
      <c r="L55" s="52"/>
      <c r="M55" s="52">
        <v>1</v>
      </c>
      <c r="N55" s="52"/>
      <c r="O55" s="52"/>
      <c r="P55" s="52"/>
      <c r="Q55" s="73"/>
    </row>
    <row r="56" spans="1:17" ht="16.5" customHeight="1" x14ac:dyDescent="0.3">
      <c r="A56" s="555" t="s">
        <v>555</v>
      </c>
      <c r="B56" s="555"/>
      <c r="C56" s="555"/>
      <c r="D56" s="377">
        <f>+SUM(D52:D55)</f>
        <v>4</v>
      </c>
      <c r="E56" s="377">
        <f>SUM(E52:E55)</f>
        <v>0</v>
      </c>
      <c r="F56" s="377">
        <f t="shared" ref="F56:P56" si="6">SUM(F52:F55)</f>
        <v>0</v>
      </c>
      <c r="G56" s="377">
        <f t="shared" si="6"/>
        <v>0</v>
      </c>
      <c r="H56" s="377">
        <f t="shared" si="6"/>
        <v>0</v>
      </c>
      <c r="I56" s="377">
        <f t="shared" si="6"/>
        <v>0</v>
      </c>
      <c r="J56" s="377">
        <f t="shared" si="6"/>
        <v>0</v>
      </c>
      <c r="K56" s="377">
        <f t="shared" si="6"/>
        <v>0</v>
      </c>
      <c r="L56" s="377">
        <f t="shared" si="6"/>
        <v>0</v>
      </c>
      <c r="M56" s="377">
        <f t="shared" si="6"/>
        <v>2</v>
      </c>
      <c r="N56" s="377">
        <f t="shared" si="6"/>
        <v>0</v>
      </c>
      <c r="O56" s="377">
        <f t="shared" si="6"/>
        <v>0</v>
      </c>
      <c r="P56" s="377">
        <f t="shared" si="6"/>
        <v>2</v>
      </c>
      <c r="Q56" s="73"/>
    </row>
    <row r="57" spans="1:17" x14ac:dyDescent="0.3">
      <c r="A57" s="555"/>
      <c r="B57" s="555"/>
      <c r="C57" s="555"/>
      <c r="D57" s="377"/>
      <c r="E57" s="554">
        <f>+E56+F56+G56</f>
        <v>0</v>
      </c>
      <c r="F57" s="554"/>
      <c r="G57" s="554"/>
      <c r="H57" s="554">
        <f>+H56+I56+J56</f>
        <v>0</v>
      </c>
      <c r="I57" s="554"/>
      <c r="J57" s="554"/>
      <c r="K57" s="554">
        <f>+K56+L56+M56</f>
        <v>2</v>
      </c>
      <c r="L57" s="554"/>
      <c r="M57" s="554"/>
      <c r="N57" s="554">
        <f>+N56+O56+P56</f>
        <v>2</v>
      </c>
      <c r="O57" s="554"/>
      <c r="P57" s="554"/>
      <c r="Q57" s="73"/>
    </row>
    <row r="58" spans="1:17" s="97" customFormat="1" x14ac:dyDescent="0.3">
      <c r="A58" s="91"/>
      <c r="B58" s="91"/>
      <c r="C58" s="91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80"/>
    </row>
    <row r="59" spans="1:17" s="97" customFormat="1" ht="33" x14ac:dyDescent="0.3">
      <c r="A59" s="95" t="s">
        <v>470</v>
      </c>
      <c r="B59" s="95" t="s">
        <v>179</v>
      </c>
      <c r="C59" s="95" t="s">
        <v>471</v>
      </c>
      <c r="D59" s="95" t="s">
        <v>472</v>
      </c>
      <c r="E59" s="95">
        <v>1</v>
      </c>
      <c r="F59" s="95">
        <v>2</v>
      </c>
      <c r="G59" s="95">
        <v>3</v>
      </c>
      <c r="H59" s="95">
        <v>4</v>
      </c>
      <c r="I59" s="95">
        <v>5</v>
      </c>
      <c r="J59" s="95">
        <v>6</v>
      </c>
      <c r="K59" s="95">
        <v>7</v>
      </c>
      <c r="L59" s="95">
        <v>8</v>
      </c>
      <c r="M59" s="95">
        <v>9</v>
      </c>
      <c r="N59" s="95">
        <v>10</v>
      </c>
      <c r="O59" s="95">
        <v>11</v>
      </c>
      <c r="P59" s="95">
        <v>12</v>
      </c>
      <c r="Q59" s="80"/>
    </row>
    <row r="60" spans="1:17" s="97" customFormat="1" ht="38.25" x14ac:dyDescent="0.3">
      <c r="A60" s="387" t="s">
        <v>850</v>
      </c>
      <c r="B60" s="387" t="s">
        <v>848</v>
      </c>
      <c r="C60" s="388" t="s">
        <v>852</v>
      </c>
      <c r="D60" s="389">
        <f t="shared" ref="D60" si="7">SUM(E60:P60)</f>
        <v>5.5</v>
      </c>
      <c r="E60" s="65">
        <v>0</v>
      </c>
      <c r="F60" s="65">
        <v>0</v>
      </c>
      <c r="G60" s="134">
        <v>1.2</v>
      </c>
      <c r="H60" s="134">
        <v>1.3</v>
      </c>
      <c r="I60" s="134">
        <v>1.5</v>
      </c>
      <c r="J60" s="134">
        <v>1.5</v>
      </c>
      <c r="K60" s="65">
        <v>0</v>
      </c>
      <c r="L60" s="65">
        <v>0</v>
      </c>
      <c r="M60" s="65">
        <v>0</v>
      </c>
      <c r="N60" s="65">
        <v>0</v>
      </c>
      <c r="O60" s="65">
        <v>0</v>
      </c>
      <c r="P60" s="65">
        <v>0</v>
      </c>
      <c r="Q60" s="390" t="s">
        <v>990</v>
      </c>
    </row>
    <row r="61" spans="1:17" s="97" customFormat="1" ht="39.75" x14ac:dyDescent="0.3">
      <c r="A61" s="387" t="s">
        <v>850</v>
      </c>
      <c r="B61" s="387" t="s">
        <v>848</v>
      </c>
      <c r="C61" s="391" t="s">
        <v>851</v>
      </c>
      <c r="D61" s="392">
        <f>SUM(E61:P61)</f>
        <v>0.9</v>
      </c>
      <c r="E61" s="393">
        <v>0</v>
      </c>
      <c r="F61" s="393">
        <v>0</v>
      </c>
      <c r="G61" s="389">
        <v>0</v>
      </c>
      <c r="H61" s="389">
        <v>0</v>
      </c>
      <c r="I61" s="389">
        <v>0</v>
      </c>
      <c r="J61" s="389">
        <v>0.9</v>
      </c>
      <c r="K61" s="393">
        <v>0</v>
      </c>
      <c r="L61" s="393">
        <v>0</v>
      </c>
      <c r="M61" s="393">
        <v>0</v>
      </c>
      <c r="N61" s="393">
        <v>0</v>
      </c>
      <c r="O61" s="393">
        <v>0</v>
      </c>
      <c r="P61" s="393">
        <v>0</v>
      </c>
      <c r="Q61" s="394" t="s">
        <v>991</v>
      </c>
    </row>
    <row r="62" spans="1:17" s="97" customFormat="1" ht="39.75" x14ac:dyDescent="0.3">
      <c r="A62" s="387" t="s">
        <v>850</v>
      </c>
      <c r="B62" s="387" t="s">
        <v>848</v>
      </c>
      <c r="C62" s="395" t="s">
        <v>992</v>
      </c>
      <c r="D62" s="389">
        <f t="shared" ref="D62:D66" si="8">SUM(E62:P62)</f>
        <v>1.1000000000000001</v>
      </c>
      <c r="E62" s="393">
        <v>0</v>
      </c>
      <c r="F62" s="393">
        <v>0</v>
      </c>
      <c r="G62" s="393">
        <v>0</v>
      </c>
      <c r="H62" s="393">
        <v>0</v>
      </c>
      <c r="I62" s="393">
        <v>0</v>
      </c>
      <c r="J62" s="393">
        <v>0</v>
      </c>
      <c r="K62" s="393">
        <v>0</v>
      </c>
      <c r="L62" s="393">
        <v>1.1000000000000001</v>
      </c>
      <c r="M62" s="393">
        <v>0</v>
      </c>
      <c r="N62" s="396">
        <v>0</v>
      </c>
      <c r="O62" s="396">
        <v>0</v>
      </c>
      <c r="P62" s="396">
        <v>0</v>
      </c>
      <c r="Q62" s="394" t="s">
        <v>993</v>
      </c>
    </row>
    <row r="63" spans="1:17" s="97" customFormat="1" ht="72" x14ac:dyDescent="0.3">
      <c r="A63" s="387" t="s">
        <v>850</v>
      </c>
      <c r="B63" s="387" t="s">
        <v>848</v>
      </c>
      <c r="C63" s="391" t="s">
        <v>994</v>
      </c>
      <c r="D63" s="389">
        <f t="shared" si="8"/>
        <v>0.77</v>
      </c>
      <c r="E63" s="393">
        <v>0</v>
      </c>
      <c r="F63" s="393">
        <v>0</v>
      </c>
      <c r="G63" s="393">
        <v>0</v>
      </c>
      <c r="H63" s="393">
        <v>0</v>
      </c>
      <c r="I63" s="393">
        <v>0</v>
      </c>
      <c r="J63" s="393">
        <v>0</v>
      </c>
      <c r="K63" s="393">
        <v>0</v>
      </c>
      <c r="L63" s="397">
        <v>0</v>
      </c>
      <c r="M63" s="397">
        <v>0.2</v>
      </c>
      <c r="N63" s="397">
        <v>0.2</v>
      </c>
      <c r="O63" s="398">
        <v>0.37</v>
      </c>
      <c r="P63" s="398">
        <v>0</v>
      </c>
      <c r="Q63" s="394"/>
    </row>
    <row r="64" spans="1:17" s="97" customFormat="1" ht="60" x14ac:dyDescent="0.3">
      <c r="A64" s="387" t="s">
        <v>850</v>
      </c>
      <c r="B64" s="387" t="s">
        <v>848</v>
      </c>
      <c r="C64" s="391" t="s">
        <v>995</v>
      </c>
      <c r="D64" s="389">
        <f t="shared" si="8"/>
        <v>0.8</v>
      </c>
      <c r="E64" s="393">
        <v>0</v>
      </c>
      <c r="F64" s="393">
        <v>0</v>
      </c>
      <c r="G64" s="393">
        <v>0</v>
      </c>
      <c r="H64" s="393">
        <v>0</v>
      </c>
      <c r="I64" s="393">
        <v>0</v>
      </c>
      <c r="J64" s="393">
        <v>0</v>
      </c>
      <c r="K64" s="393">
        <v>0</v>
      </c>
      <c r="L64" s="397">
        <v>0</v>
      </c>
      <c r="M64" s="397">
        <v>0.2</v>
      </c>
      <c r="N64" s="397">
        <v>0.2</v>
      </c>
      <c r="O64" s="397">
        <v>0.2</v>
      </c>
      <c r="P64" s="398">
        <v>0.2</v>
      </c>
      <c r="Q64" s="394"/>
    </row>
    <row r="65" spans="1:17" s="97" customFormat="1" ht="60" x14ac:dyDescent="0.3">
      <c r="A65" s="387" t="s">
        <v>850</v>
      </c>
      <c r="B65" s="387" t="s">
        <v>848</v>
      </c>
      <c r="C65" s="391" t="s">
        <v>996</v>
      </c>
      <c r="D65" s="389">
        <f>SUM(E65:P65)</f>
        <v>0.8</v>
      </c>
      <c r="E65" s="393">
        <v>0</v>
      </c>
      <c r="F65" s="393">
        <v>0</v>
      </c>
      <c r="G65" s="393">
        <v>0</v>
      </c>
      <c r="H65" s="393">
        <v>0</v>
      </c>
      <c r="I65" s="393">
        <v>0</v>
      </c>
      <c r="J65" s="393">
        <v>0</v>
      </c>
      <c r="K65" s="396">
        <v>0</v>
      </c>
      <c r="L65" s="398">
        <v>0</v>
      </c>
      <c r="M65" s="398">
        <v>0.2</v>
      </c>
      <c r="N65" s="398">
        <v>0.2</v>
      </c>
      <c r="O65" s="398">
        <v>0.2</v>
      </c>
      <c r="P65" s="398">
        <v>0.2</v>
      </c>
      <c r="Q65" s="394"/>
    </row>
    <row r="66" spans="1:17" s="97" customFormat="1" ht="72" x14ac:dyDescent="0.3">
      <c r="A66" s="387" t="s">
        <v>850</v>
      </c>
      <c r="B66" s="387" t="s">
        <v>848</v>
      </c>
      <c r="C66" s="395" t="s">
        <v>997</v>
      </c>
      <c r="D66" s="389">
        <f t="shared" si="8"/>
        <v>0.60000000000000009</v>
      </c>
      <c r="E66" s="393">
        <v>0</v>
      </c>
      <c r="F66" s="393">
        <v>0</v>
      </c>
      <c r="G66" s="393">
        <v>0</v>
      </c>
      <c r="H66" s="393">
        <v>0</v>
      </c>
      <c r="I66" s="393">
        <v>0</v>
      </c>
      <c r="J66" s="393">
        <v>0</v>
      </c>
      <c r="K66" s="393">
        <v>0</v>
      </c>
      <c r="L66" s="397">
        <v>0</v>
      </c>
      <c r="M66" s="399">
        <v>0</v>
      </c>
      <c r="N66" s="397">
        <v>0.2</v>
      </c>
      <c r="O66" s="397">
        <v>0.2</v>
      </c>
      <c r="P66" s="397">
        <v>0.2</v>
      </c>
      <c r="Q66" s="394"/>
    </row>
    <row r="67" spans="1:17" s="97" customFormat="1" ht="20.25" customHeight="1" x14ac:dyDescent="0.3">
      <c r="A67" s="549" t="s">
        <v>853</v>
      </c>
      <c r="B67" s="549"/>
      <c r="C67" s="549"/>
      <c r="D67" s="400">
        <f>SUM(D60:D66)</f>
        <v>10.47</v>
      </c>
      <c r="E67" s="401">
        <f t="shared" ref="E67:P67" si="9">SUM(E60:E66)</f>
        <v>0</v>
      </c>
      <c r="F67" s="401">
        <f t="shared" si="9"/>
        <v>0</v>
      </c>
      <c r="G67" s="401">
        <f t="shared" si="9"/>
        <v>1.2</v>
      </c>
      <c r="H67" s="401">
        <f t="shared" si="9"/>
        <v>1.3</v>
      </c>
      <c r="I67" s="401">
        <f t="shared" si="9"/>
        <v>1.5</v>
      </c>
      <c r="J67" s="401">
        <f t="shared" si="9"/>
        <v>2.4</v>
      </c>
      <c r="K67" s="401">
        <f t="shared" si="9"/>
        <v>0</v>
      </c>
      <c r="L67" s="401">
        <f t="shared" si="9"/>
        <v>1.1000000000000001</v>
      </c>
      <c r="M67" s="401">
        <f t="shared" si="9"/>
        <v>0.60000000000000009</v>
      </c>
      <c r="N67" s="401">
        <f t="shared" si="9"/>
        <v>0.8</v>
      </c>
      <c r="O67" s="401">
        <f t="shared" si="9"/>
        <v>0.97</v>
      </c>
      <c r="P67" s="401">
        <f t="shared" si="9"/>
        <v>0.60000000000000009</v>
      </c>
      <c r="Q67" s="80"/>
    </row>
    <row r="68" spans="1:17" s="97" customFormat="1" x14ac:dyDescent="0.3">
      <c r="A68" s="558"/>
      <c r="B68" s="558"/>
      <c r="C68" s="558"/>
      <c r="D68" s="377"/>
      <c r="E68" s="554">
        <f>+E67+F67+G67</f>
        <v>1.2</v>
      </c>
      <c r="F68" s="554"/>
      <c r="G68" s="554"/>
      <c r="H68" s="554">
        <f>+H67+I67+J67</f>
        <v>5.1999999999999993</v>
      </c>
      <c r="I68" s="554"/>
      <c r="J68" s="554"/>
      <c r="K68" s="554">
        <f>+K67+L67+M67</f>
        <v>1.7000000000000002</v>
      </c>
      <c r="L68" s="554"/>
      <c r="M68" s="554"/>
      <c r="N68" s="554">
        <f>+N67+O67+P67</f>
        <v>2.37</v>
      </c>
      <c r="O68" s="554"/>
      <c r="P68" s="554"/>
      <c r="Q68" s="80"/>
    </row>
    <row r="69" spans="1:17" s="97" customFormat="1" x14ac:dyDescent="0.3">
      <c r="A69" s="91" t="s">
        <v>854</v>
      </c>
      <c r="B69" s="91"/>
      <c r="C69" s="91"/>
      <c r="D69" s="96"/>
      <c r="E69" s="96"/>
      <c r="F69" s="402">
        <f>+E68/D67</f>
        <v>0.11461318051575931</v>
      </c>
      <c r="G69" s="96"/>
      <c r="H69" s="96">
        <f>+E68+H68</f>
        <v>6.3999999999999995</v>
      </c>
      <c r="I69" s="402">
        <f>+H69/D67</f>
        <v>0.61127029608404959</v>
      </c>
      <c r="J69" s="96"/>
      <c r="K69" s="96">
        <f>+E68+H68+K68</f>
        <v>8.1</v>
      </c>
      <c r="L69" s="402">
        <f>+K69/D67</f>
        <v>0.77363896848137526</v>
      </c>
      <c r="M69" s="96"/>
      <c r="N69" s="96">
        <f>+E68+H68+K68+N68</f>
        <v>10.469999999999999</v>
      </c>
      <c r="O69" s="96"/>
      <c r="P69" s="96"/>
      <c r="Q69" s="80"/>
    </row>
    <row r="70" spans="1:17" ht="33" x14ac:dyDescent="0.3">
      <c r="A70" s="67" t="s">
        <v>470</v>
      </c>
      <c r="B70" s="67" t="s">
        <v>179</v>
      </c>
      <c r="C70" s="67" t="s">
        <v>481</v>
      </c>
      <c r="D70" s="68" t="s">
        <v>472</v>
      </c>
      <c r="E70" s="69">
        <v>1</v>
      </c>
      <c r="F70" s="69">
        <v>2</v>
      </c>
      <c r="G70" s="69">
        <v>3</v>
      </c>
      <c r="H70" s="69">
        <v>4</v>
      </c>
      <c r="I70" s="69">
        <v>5</v>
      </c>
      <c r="J70" s="69">
        <v>6</v>
      </c>
      <c r="K70" s="69">
        <v>7</v>
      </c>
      <c r="L70" s="69">
        <v>8</v>
      </c>
      <c r="M70" s="69">
        <v>9</v>
      </c>
      <c r="N70" s="69">
        <v>10</v>
      </c>
      <c r="O70" s="69">
        <v>11</v>
      </c>
      <c r="P70" s="69">
        <v>12</v>
      </c>
      <c r="Q70" s="102"/>
    </row>
    <row r="71" spans="1:17" ht="49.5" x14ac:dyDescent="0.3">
      <c r="A71" s="66" t="s">
        <v>867</v>
      </c>
      <c r="B71" s="74" t="s">
        <v>516</v>
      </c>
      <c r="C71" s="77" t="s">
        <v>648</v>
      </c>
      <c r="D71" s="78">
        <f>SUM(E71:P71)</f>
        <v>0.5</v>
      </c>
      <c r="E71" s="78"/>
      <c r="F71" s="78">
        <v>0.5</v>
      </c>
      <c r="G71" s="78"/>
      <c r="H71" s="78"/>
      <c r="I71" s="78"/>
      <c r="J71" s="78"/>
      <c r="K71" s="78"/>
      <c r="L71" s="78"/>
      <c r="M71" s="78"/>
      <c r="N71" s="78"/>
      <c r="O71" s="78"/>
      <c r="P71" s="86"/>
      <c r="Q71" s="102"/>
    </row>
    <row r="72" spans="1:17" ht="49.5" x14ac:dyDescent="0.3">
      <c r="A72" s="66" t="s">
        <v>867</v>
      </c>
      <c r="B72" s="74" t="s">
        <v>516</v>
      </c>
      <c r="C72" s="77" t="s">
        <v>649</v>
      </c>
      <c r="D72" s="78">
        <f t="shared" ref="D72:D84" si="10">SUM(E72:P72)</f>
        <v>6</v>
      </c>
      <c r="E72" s="78"/>
      <c r="F72" s="78">
        <v>0.8</v>
      </c>
      <c r="G72" s="78">
        <v>3.5</v>
      </c>
      <c r="H72" s="78">
        <v>1</v>
      </c>
      <c r="I72" s="78">
        <v>0.5</v>
      </c>
      <c r="J72" s="78">
        <v>0.2</v>
      </c>
      <c r="K72" s="78"/>
      <c r="L72" s="78"/>
      <c r="M72" s="78"/>
      <c r="N72" s="78"/>
      <c r="O72" s="78"/>
      <c r="P72" s="86"/>
      <c r="Q72" s="102"/>
    </row>
    <row r="73" spans="1:17" ht="49.5" x14ac:dyDescent="0.3">
      <c r="A73" s="66" t="s">
        <v>867</v>
      </c>
      <c r="B73" s="74" t="s">
        <v>516</v>
      </c>
      <c r="C73" s="77" t="s">
        <v>650</v>
      </c>
      <c r="D73" s="78">
        <f t="shared" si="10"/>
        <v>1.2999999999999998</v>
      </c>
      <c r="E73" s="78"/>
      <c r="F73" s="78">
        <v>0.3</v>
      </c>
      <c r="G73" s="78">
        <v>0.3</v>
      </c>
      <c r="H73" s="78">
        <v>0.3</v>
      </c>
      <c r="I73" s="78">
        <v>0.4</v>
      </c>
      <c r="J73" s="78"/>
      <c r="K73" s="78"/>
      <c r="L73" s="78"/>
      <c r="M73" s="78"/>
      <c r="N73" s="78"/>
      <c r="O73" s="78"/>
      <c r="P73" s="86"/>
      <c r="Q73" s="102"/>
    </row>
    <row r="74" spans="1:17" ht="49.5" x14ac:dyDescent="0.3">
      <c r="A74" s="66" t="s">
        <v>867</v>
      </c>
      <c r="B74" s="74" t="s">
        <v>516</v>
      </c>
      <c r="C74" s="77" t="s">
        <v>517</v>
      </c>
      <c r="D74" s="78">
        <f t="shared" si="10"/>
        <v>0.16</v>
      </c>
      <c r="E74" s="78"/>
      <c r="F74" s="78">
        <v>0.16</v>
      </c>
      <c r="G74" s="78"/>
      <c r="H74" s="78"/>
      <c r="I74" s="78"/>
      <c r="J74" s="78"/>
      <c r="K74" s="78"/>
      <c r="L74" s="78"/>
      <c r="M74" s="78"/>
      <c r="N74" s="78"/>
      <c r="O74" s="78"/>
      <c r="P74" s="86"/>
      <c r="Q74" s="102"/>
    </row>
    <row r="75" spans="1:17" ht="49.5" x14ac:dyDescent="0.3">
      <c r="A75" s="66" t="s">
        <v>867</v>
      </c>
      <c r="B75" s="74" t="s">
        <v>516</v>
      </c>
      <c r="C75" s="77" t="s">
        <v>518</v>
      </c>
      <c r="D75" s="78">
        <f t="shared" si="10"/>
        <v>0.5</v>
      </c>
      <c r="E75" s="78">
        <v>0.5</v>
      </c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86"/>
      <c r="Q75" s="102"/>
    </row>
    <row r="76" spans="1:17" ht="49.5" x14ac:dyDescent="0.3">
      <c r="A76" s="66" t="s">
        <v>867</v>
      </c>
      <c r="B76" s="74" t="s">
        <v>516</v>
      </c>
      <c r="C76" s="77" t="s">
        <v>519</v>
      </c>
      <c r="D76" s="78">
        <f t="shared" si="10"/>
        <v>2.0499999999999998</v>
      </c>
      <c r="E76" s="78">
        <v>0.7</v>
      </c>
      <c r="F76" s="78">
        <v>0.7</v>
      </c>
      <c r="G76" s="78">
        <v>0.65</v>
      </c>
      <c r="H76" s="78"/>
      <c r="I76" s="78"/>
      <c r="J76" s="78"/>
      <c r="K76" s="78"/>
      <c r="L76" s="78"/>
      <c r="M76" s="78"/>
      <c r="N76" s="78"/>
      <c r="O76" s="78"/>
      <c r="P76" s="86"/>
      <c r="Q76" s="102"/>
    </row>
    <row r="77" spans="1:17" ht="49.5" x14ac:dyDescent="0.3">
      <c r="A77" s="66" t="s">
        <v>867</v>
      </c>
      <c r="B77" s="74" t="s">
        <v>516</v>
      </c>
      <c r="C77" s="77" t="s">
        <v>520</v>
      </c>
      <c r="D77" s="78">
        <f t="shared" si="10"/>
        <v>0.23</v>
      </c>
      <c r="E77" s="78"/>
      <c r="F77" s="78">
        <v>0.1</v>
      </c>
      <c r="G77" s="78">
        <v>0.1</v>
      </c>
      <c r="H77" s="78">
        <v>0.03</v>
      </c>
      <c r="I77" s="78"/>
      <c r="J77" s="78"/>
      <c r="K77" s="78"/>
      <c r="L77" s="78"/>
      <c r="M77" s="78"/>
      <c r="N77" s="78"/>
      <c r="O77" s="78"/>
      <c r="P77" s="78"/>
      <c r="Q77" s="102"/>
    </row>
    <row r="78" spans="1:17" ht="49.5" x14ac:dyDescent="0.3">
      <c r="A78" s="66" t="s">
        <v>867</v>
      </c>
      <c r="B78" s="74" t="s">
        <v>516</v>
      </c>
      <c r="C78" s="77" t="s">
        <v>696</v>
      </c>
      <c r="D78" s="78">
        <f>SUM(E78:P78)</f>
        <v>2.0300000000000002</v>
      </c>
      <c r="E78" s="78"/>
      <c r="F78" s="78">
        <v>0.5</v>
      </c>
      <c r="G78" s="78">
        <v>0.5</v>
      </c>
      <c r="H78" s="78">
        <v>0.5</v>
      </c>
      <c r="I78" s="78">
        <v>0.53</v>
      </c>
      <c r="J78" s="78"/>
      <c r="K78" s="78"/>
      <c r="L78" s="78"/>
      <c r="M78" s="78"/>
      <c r="N78" s="78"/>
      <c r="O78" s="78"/>
      <c r="P78" s="78"/>
      <c r="Q78" s="102"/>
    </row>
    <row r="79" spans="1:17" ht="49.5" x14ac:dyDescent="0.3">
      <c r="A79" s="66" t="s">
        <v>867</v>
      </c>
      <c r="B79" s="74" t="s">
        <v>516</v>
      </c>
      <c r="C79" s="77" t="s">
        <v>651</v>
      </c>
      <c r="D79" s="78">
        <f t="shared" si="10"/>
        <v>10</v>
      </c>
      <c r="E79" s="78"/>
      <c r="F79" s="78"/>
      <c r="G79" s="78">
        <v>1</v>
      </c>
      <c r="H79" s="78">
        <v>1</v>
      </c>
      <c r="I79" s="78">
        <v>1</v>
      </c>
      <c r="J79" s="78">
        <v>1</v>
      </c>
      <c r="K79" s="78">
        <v>1</v>
      </c>
      <c r="L79" s="78">
        <v>1</v>
      </c>
      <c r="M79" s="78">
        <v>1</v>
      </c>
      <c r="N79" s="78">
        <v>1</v>
      </c>
      <c r="O79" s="78">
        <v>1</v>
      </c>
      <c r="P79" s="78">
        <v>1</v>
      </c>
      <c r="Q79" s="102"/>
    </row>
    <row r="80" spans="1:17" ht="49.5" x14ac:dyDescent="0.3">
      <c r="A80" s="66" t="s">
        <v>867</v>
      </c>
      <c r="B80" s="74" t="s">
        <v>516</v>
      </c>
      <c r="C80" s="77" t="s">
        <v>652</v>
      </c>
      <c r="D80" s="78">
        <f t="shared" si="10"/>
        <v>12.05</v>
      </c>
      <c r="E80" s="78"/>
      <c r="F80" s="78">
        <v>1</v>
      </c>
      <c r="G80" s="78">
        <v>1</v>
      </c>
      <c r="H80" s="78">
        <v>1</v>
      </c>
      <c r="I80" s="78">
        <v>1</v>
      </c>
      <c r="J80" s="78">
        <v>1</v>
      </c>
      <c r="K80" s="78">
        <v>1</v>
      </c>
      <c r="L80" s="78">
        <v>1</v>
      </c>
      <c r="M80" s="78">
        <v>1</v>
      </c>
      <c r="N80" s="78">
        <v>1</v>
      </c>
      <c r="O80" s="78">
        <v>1.5</v>
      </c>
      <c r="P80" s="78">
        <v>1.55</v>
      </c>
      <c r="Q80" s="102"/>
    </row>
    <row r="81" spans="1:23" ht="48" x14ac:dyDescent="0.3">
      <c r="A81" s="387" t="s">
        <v>850</v>
      </c>
      <c r="B81" s="391" t="s">
        <v>516</v>
      </c>
      <c r="C81" s="391" t="s">
        <v>998</v>
      </c>
      <c r="D81" s="393">
        <f t="shared" si="10"/>
        <v>2.0900000000000003</v>
      </c>
      <c r="E81" s="398">
        <v>0</v>
      </c>
      <c r="F81" s="398">
        <v>0</v>
      </c>
      <c r="G81" s="398">
        <v>0</v>
      </c>
      <c r="H81" s="398">
        <v>0</v>
      </c>
      <c r="I81" s="398">
        <v>0</v>
      </c>
      <c r="J81" s="398">
        <v>0</v>
      </c>
      <c r="K81" s="403">
        <v>1.8900000000000001</v>
      </c>
      <c r="L81" s="396">
        <v>0.1</v>
      </c>
      <c r="M81" s="396">
        <v>0.1</v>
      </c>
      <c r="N81" s="393">
        <v>0</v>
      </c>
      <c r="O81" s="393">
        <v>0</v>
      </c>
      <c r="P81" s="393">
        <v>0</v>
      </c>
      <c r="Q81" s="404" t="s">
        <v>999</v>
      </c>
    </row>
    <row r="82" spans="1:23" ht="36" x14ac:dyDescent="0.3">
      <c r="A82" s="387" t="s">
        <v>850</v>
      </c>
      <c r="B82" s="391" t="s">
        <v>516</v>
      </c>
      <c r="C82" s="391" t="s">
        <v>1000</v>
      </c>
      <c r="D82" s="393">
        <f t="shared" si="10"/>
        <v>3</v>
      </c>
      <c r="E82" s="397">
        <v>0</v>
      </c>
      <c r="F82" s="397">
        <v>0</v>
      </c>
      <c r="G82" s="397">
        <v>0</v>
      </c>
      <c r="H82" s="397">
        <v>0</v>
      </c>
      <c r="I82" s="397">
        <v>0</v>
      </c>
      <c r="J82" s="397">
        <v>0</v>
      </c>
      <c r="K82" s="393">
        <v>0</v>
      </c>
      <c r="L82" s="393">
        <v>0</v>
      </c>
      <c r="M82" s="393">
        <v>0</v>
      </c>
      <c r="N82" s="393">
        <v>1</v>
      </c>
      <c r="O82" s="393">
        <v>1</v>
      </c>
      <c r="P82" s="393">
        <v>1</v>
      </c>
      <c r="Q82" s="404" t="s">
        <v>999</v>
      </c>
    </row>
    <row r="83" spans="1:23" ht="36" x14ac:dyDescent="0.3">
      <c r="A83" s="387" t="s">
        <v>850</v>
      </c>
      <c r="B83" s="391" t="s">
        <v>516</v>
      </c>
      <c r="C83" s="391" t="s">
        <v>1001</v>
      </c>
      <c r="D83" s="393">
        <f t="shared" si="10"/>
        <v>2.2800000000000002</v>
      </c>
      <c r="E83" s="397">
        <v>0</v>
      </c>
      <c r="F83" s="397">
        <v>0</v>
      </c>
      <c r="G83" s="398">
        <v>0</v>
      </c>
      <c r="H83" s="397">
        <v>0</v>
      </c>
      <c r="I83" s="397">
        <v>0</v>
      </c>
      <c r="J83" s="405">
        <v>0</v>
      </c>
      <c r="K83" s="393">
        <v>0.22</v>
      </c>
      <c r="L83" s="396">
        <v>2.06</v>
      </c>
      <c r="M83" s="393">
        <v>0</v>
      </c>
      <c r="N83" s="393">
        <v>0</v>
      </c>
      <c r="O83" s="393">
        <v>0</v>
      </c>
      <c r="P83" s="393">
        <v>0</v>
      </c>
      <c r="Q83" s="404" t="s">
        <v>999</v>
      </c>
      <c r="T83" s="406"/>
      <c r="U83" s="406"/>
      <c r="V83" s="406"/>
      <c r="W83" s="406"/>
    </row>
    <row r="84" spans="1:23" ht="36" x14ac:dyDescent="0.3">
      <c r="A84" s="387" t="s">
        <v>850</v>
      </c>
      <c r="B84" s="391" t="s">
        <v>516</v>
      </c>
      <c r="C84" s="407" t="s">
        <v>1002</v>
      </c>
      <c r="D84" s="393">
        <f t="shared" si="10"/>
        <v>3</v>
      </c>
      <c r="E84" s="397">
        <v>0</v>
      </c>
      <c r="F84" s="397">
        <v>0</v>
      </c>
      <c r="G84" s="397">
        <v>0</v>
      </c>
      <c r="H84" s="397">
        <v>0</v>
      </c>
      <c r="I84" s="397">
        <v>0</v>
      </c>
      <c r="J84" s="397">
        <v>0</v>
      </c>
      <c r="K84" s="393">
        <v>0</v>
      </c>
      <c r="L84" s="393">
        <v>0</v>
      </c>
      <c r="M84" s="393">
        <v>0</v>
      </c>
      <c r="N84" s="393">
        <v>1</v>
      </c>
      <c r="O84" s="393">
        <v>1</v>
      </c>
      <c r="P84" s="393">
        <v>1</v>
      </c>
      <c r="Q84" s="404" t="s">
        <v>999</v>
      </c>
    </row>
    <row r="85" spans="1:23" ht="63.75" customHeight="1" x14ac:dyDescent="0.3">
      <c r="A85" s="387" t="s">
        <v>850</v>
      </c>
      <c r="B85" s="391" t="s">
        <v>516</v>
      </c>
      <c r="C85" s="388" t="s">
        <v>1003</v>
      </c>
      <c r="D85" s="393">
        <f>SUM(E85:P85)</f>
        <v>5.6</v>
      </c>
      <c r="E85" s="397">
        <v>0</v>
      </c>
      <c r="F85" s="397">
        <v>0</v>
      </c>
      <c r="G85" s="399">
        <v>0</v>
      </c>
      <c r="H85" s="397">
        <v>0</v>
      </c>
      <c r="I85" s="397">
        <v>0</v>
      </c>
      <c r="J85" s="397">
        <v>0</v>
      </c>
      <c r="K85" s="396">
        <v>3</v>
      </c>
      <c r="L85" s="396">
        <v>0</v>
      </c>
      <c r="M85" s="396">
        <v>1.6</v>
      </c>
      <c r="N85" s="396">
        <v>1</v>
      </c>
      <c r="O85" s="396">
        <v>0</v>
      </c>
      <c r="P85" s="396">
        <v>0</v>
      </c>
      <c r="Q85" s="408" t="s">
        <v>1004</v>
      </c>
    </row>
    <row r="86" spans="1:23" ht="16.5" customHeight="1" x14ac:dyDescent="0.3">
      <c r="A86" s="560" t="s">
        <v>592</v>
      </c>
      <c r="B86" s="560"/>
      <c r="C86" s="560"/>
      <c r="D86" s="409">
        <f>SUM(D71:D85)</f>
        <v>50.790000000000013</v>
      </c>
      <c r="E86" s="409">
        <f t="shared" ref="E86:P86" si="11">SUM(E71:E85)</f>
        <v>1.2</v>
      </c>
      <c r="F86" s="409">
        <f t="shared" si="11"/>
        <v>4.0600000000000005</v>
      </c>
      <c r="G86" s="409">
        <f t="shared" si="11"/>
        <v>7.05</v>
      </c>
      <c r="H86" s="409">
        <f t="shared" si="11"/>
        <v>3.83</v>
      </c>
      <c r="I86" s="409">
        <f t="shared" si="11"/>
        <v>3.43</v>
      </c>
      <c r="J86" s="409">
        <f t="shared" si="11"/>
        <v>2.2000000000000002</v>
      </c>
      <c r="K86" s="409">
        <f t="shared" si="11"/>
        <v>7.11</v>
      </c>
      <c r="L86" s="409">
        <f t="shared" si="11"/>
        <v>4.16</v>
      </c>
      <c r="M86" s="409">
        <f t="shared" si="11"/>
        <v>3.7</v>
      </c>
      <c r="N86" s="409">
        <f t="shared" si="11"/>
        <v>5</v>
      </c>
      <c r="O86" s="409">
        <f t="shared" si="11"/>
        <v>4.5</v>
      </c>
      <c r="P86" s="409">
        <f t="shared" si="11"/>
        <v>4.55</v>
      </c>
      <c r="Q86" s="76"/>
      <c r="T86" s="406"/>
      <c r="U86" s="406"/>
      <c r="V86" s="406"/>
      <c r="W86" s="406"/>
    </row>
    <row r="87" spans="1:23" x14ac:dyDescent="0.3">
      <c r="A87" s="560"/>
      <c r="B87" s="560"/>
      <c r="C87" s="560"/>
      <c r="D87" s="119"/>
      <c r="E87" s="554">
        <f>+E86+F86+G86</f>
        <v>12.31</v>
      </c>
      <c r="F87" s="554"/>
      <c r="G87" s="554"/>
      <c r="H87" s="554">
        <f>+H86+I86+J86</f>
        <v>9.4600000000000009</v>
      </c>
      <c r="I87" s="554"/>
      <c r="J87" s="554"/>
      <c r="K87" s="554">
        <f>+K86+L86+M86</f>
        <v>14.969999999999999</v>
      </c>
      <c r="L87" s="554"/>
      <c r="M87" s="554"/>
      <c r="N87" s="554">
        <f>+N86+O86+P86</f>
        <v>14.05</v>
      </c>
      <c r="O87" s="554"/>
      <c r="P87" s="554"/>
      <c r="Q87" s="76"/>
    </row>
    <row r="88" spans="1:23" x14ac:dyDescent="0.3">
      <c r="G88" s="410">
        <f>+E87/D86</f>
        <v>0.24237054538294933</v>
      </c>
      <c r="H88" s="411">
        <f>+E87+H87</f>
        <v>21.770000000000003</v>
      </c>
      <c r="I88" s="410">
        <f>+H88/D86</f>
        <v>0.42862768261468787</v>
      </c>
      <c r="K88" s="411">
        <f>+E87+H87+K87</f>
        <v>36.74</v>
      </c>
      <c r="L88" s="410">
        <f>+K88/D86</f>
        <v>0.72337074227210063</v>
      </c>
      <c r="N88" s="411">
        <f>+E87+H87+K87+N87</f>
        <v>50.790000000000006</v>
      </c>
      <c r="Q88" s="76"/>
    </row>
    <row r="89" spans="1:23" ht="33" x14ac:dyDescent="0.3">
      <c r="A89" s="95" t="s">
        <v>470</v>
      </c>
      <c r="B89" s="95" t="s">
        <v>179</v>
      </c>
      <c r="C89" s="95" t="s">
        <v>471</v>
      </c>
      <c r="D89" s="85" t="s">
        <v>472</v>
      </c>
      <c r="E89" s="95">
        <v>1</v>
      </c>
      <c r="F89" s="95">
        <v>2</v>
      </c>
      <c r="G89" s="95">
        <v>3</v>
      </c>
      <c r="H89" s="95">
        <v>4</v>
      </c>
      <c r="I89" s="95">
        <v>5</v>
      </c>
      <c r="J89" s="95">
        <v>6</v>
      </c>
      <c r="K89" s="95">
        <v>7</v>
      </c>
      <c r="L89" s="95">
        <v>8</v>
      </c>
      <c r="M89" s="95">
        <v>9</v>
      </c>
      <c r="N89" s="95">
        <v>10</v>
      </c>
      <c r="O89" s="95">
        <v>11</v>
      </c>
      <c r="P89" s="95">
        <v>12</v>
      </c>
      <c r="Q89" s="76"/>
      <c r="T89" s="406"/>
      <c r="U89" s="406"/>
      <c r="V89" s="406"/>
      <c r="W89" s="406"/>
    </row>
    <row r="90" spans="1:23" ht="82.5" x14ac:dyDescent="0.3">
      <c r="A90" s="65" t="s">
        <v>560</v>
      </c>
      <c r="B90" s="70" t="s">
        <v>561</v>
      </c>
      <c r="C90" s="43" t="s">
        <v>562</v>
      </c>
      <c r="D90" s="51">
        <f>SUM(E90:P90)</f>
        <v>1</v>
      </c>
      <c r="E90" s="99"/>
      <c r="F90" s="99"/>
      <c r="G90" s="100"/>
      <c r="H90" s="100"/>
      <c r="I90" s="100"/>
      <c r="J90" s="100">
        <v>1</v>
      </c>
      <c r="K90" s="100"/>
      <c r="L90" s="99"/>
      <c r="M90" s="99"/>
      <c r="N90" s="99"/>
      <c r="O90" s="99"/>
      <c r="P90" s="99"/>
      <c r="Q90" s="76"/>
    </row>
    <row r="91" spans="1:23" ht="75.75" customHeight="1" x14ac:dyDescent="0.3">
      <c r="A91" s="65" t="s">
        <v>560</v>
      </c>
      <c r="B91" s="70" t="s">
        <v>561</v>
      </c>
      <c r="C91" s="43" t="s">
        <v>563</v>
      </c>
      <c r="D91" s="51">
        <f t="shared" ref="D91:D99" si="12">SUM(E91:P91)</f>
        <v>1</v>
      </c>
      <c r="E91" s="99"/>
      <c r="F91" s="99"/>
      <c r="G91" s="100"/>
      <c r="H91" s="100">
        <v>1</v>
      </c>
      <c r="I91" s="100"/>
      <c r="J91" s="100"/>
      <c r="K91" s="100"/>
      <c r="L91" s="99"/>
      <c r="M91" s="99"/>
      <c r="N91" s="99"/>
      <c r="O91" s="99"/>
      <c r="P91" s="99"/>
      <c r="Q91" s="76"/>
    </row>
    <row r="92" spans="1:23" ht="75.75" customHeight="1" x14ac:dyDescent="0.3">
      <c r="A92" s="65" t="s">
        <v>560</v>
      </c>
      <c r="B92" s="70" t="s">
        <v>561</v>
      </c>
      <c r="C92" s="43" t="s">
        <v>564</v>
      </c>
      <c r="D92" s="51">
        <f t="shared" si="12"/>
        <v>1</v>
      </c>
      <c r="E92" s="99"/>
      <c r="F92" s="99"/>
      <c r="G92" s="100">
        <v>1</v>
      </c>
      <c r="H92" s="100"/>
      <c r="I92" s="100"/>
      <c r="J92" s="100"/>
      <c r="K92" s="100"/>
      <c r="L92" s="99"/>
      <c r="M92" s="99"/>
      <c r="N92" s="99"/>
      <c r="O92" s="99"/>
      <c r="P92" s="99"/>
      <c r="Q92" s="76"/>
    </row>
    <row r="93" spans="1:23" ht="49.5" x14ac:dyDescent="0.3">
      <c r="A93" s="65" t="s">
        <v>560</v>
      </c>
      <c r="B93" s="70" t="s">
        <v>561</v>
      </c>
      <c r="C93" s="43" t="s">
        <v>565</v>
      </c>
      <c r="D93" s="51">
        <f t="shared" si="12"/>
        <v>1</v>
      </c>
      <c r="E93" s="55"/>
      <c r="F93" s="55"/>
      <c r="G93" s="100"/>
      <c r="H93" s="55"/>
      <c r="I93" s="55"/>
      <c r="J93" s="55"/>
      <c r="K93" s="55"/>
      <c r="L93" s="55"/>
      <c r="M93" s="55"/>
      <c r="N93" s="58">
        <v>1</v>
      </c>
      <c r="O93" s="55"/>
      <c r="P93" s="55"/>
      <c r="Q93" s="76"/>
    </row>
    <row r="94" spans="1:23" ht="75.75" customHeight="1" x14ac:dyDescent="0.3">
      <c r="A94" s="65" t="s">
        <v>560</v>
      </c>
      <c r="B94" s="70" t="s">
        <v>561</v>
      </c>
      <c r="C94" s="43" t="s">
        <v>566</v>
      </c>
      <c r="D94" s="51">
        <f t="shared" si="12"/>
        <v>0</v>
      </c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5"/>
      <c r="Q94" s="76"/>
    </row>
    <row r="95" spans="1:23" ht="49.5" x14ac:dyDescent="0.3">
      <c r="A95" s="65" t="s">
        <v>560</v>
      </c>
      <c r="B95" s="70" t="s">
        <v>561</v>
      </c>
      <c r="C95" s="43" t="s">
        <v>567</v>
      </c>
      <c r="D95" s="51">
        <f t="shared" si="12"/>
        <v>1</v>
      </c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8">
        <v>1</v>
      </c>
      <c r="Q95" s="76"/>
    </row>
    <row r="96" spans="1:23" ht="49.5" x14ac:dyDescent="0.3">
      <c r="A96" s="65" t="s">
        <v>560</v>
      </c>
      <c r="B96" s="70" t="s">
        <v>561</v>
      </c>
      <c r="C96" s="43" t="s">
        <v>568</v>
      </c>
      <c r="D96" s="51">
        <f t="shared" si="12"/>
        <v>1</v>
      </c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8">
        <v>1</v>
      </c>
      <c r="Q96" s="76"/>
    </row>
    <row r="97" spans="1:23" ht="49.5" x14ac:dyDescent="0.3">
      <c r="A97" s="65" t="s">
        <v>560</v>
      </c>
      <c r="B97" s="70" t="s">
        <v>561</v>
      </c>
      <c r="C97" s="43" t="s">
        <v>569</v>
      </c>
      <c r="D97" s="51">
        <f t="shared" si="12"/>
        <v>1</v>
      </c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8">
        <v>1</v>
      </c>
      <c r="Q97" s="76"/>
    </row>
    <row r="98" spans="1:23" ht="75.75" customHeight="1" x14ac:dyDescent="0.3">
      <c r="A98" s="65" t="s">
        <v>560</v>
      </c>
      <c r="B98" s="70" t="s">
        <v>561</v>
      </c>
      <c r="C98" s="43" t="s">
        <v>570</v>
      </c>
      <c r="D98" s="51">
        <f t="shared" si="12"/>
        <v>1</v>
      </c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8">
        <v>1</v>
      </c>
      <c r="Q98" s="76"/>
    </row>
    <row r="99" spans="1:23" ht="49.5" x14ac:dyDescent="0.3">
      <c r="A99" s="65" t="s">
        <v>560</v>
      </c>
      <c r="B99" s="70" t="s">
        <v>561</v>
      </c>
      <c r="C99" s="43" t="s">
        <v>571</v>
      </c>
      <c r="D99" s="51">
        <f t="shared" si="12"/>
        <v>1</v>
      </c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8">
        <v>1</v>
      </c>
      <c r="Q99" s="76"/>
    </row>
    <row r="100" spans="1:23" ht="16.5" customHeight="1" x14ac:dyDescent="0.3">
      <c r="A100" s="555" t="s">
        <v>561</v>
      </c>
      <c r="B100" s="555"/>
      <c r="C100" s="555"/>
      <c r="D100" s="378">
        <f>SUM(D90:D99)</f>
        <v>9</v>
      </c>
      <c r="E100" s="378">
        <f t="shared" ref="E100:P100" si="13">SUM(E90:E99)</f>
        <v>0</v>
      </c>
      <c r="F100" s="378">
        <f t="shared" si="13"/>
        <v>0</v>
      </c>
      <c r="G100" s="378">
        <f t="shared" si="13"/>
        <v>1</v>
      </c>
      <c r="H100" s="378">
        <f t="shared" si="13"/>
        <v>1</v>
      </c>
      <c r="I100" s="378">
        <f t="shared" si="13"/>
        <v>0</v>
      </c>
      <c r="J100" s="378">
        <f t="shared" si="13"/>
        <v>1</v>
      </c>
      <c r="K100" s="378">
        <f t="shared" si="13"/>
        <v>0</v>
      </c>
      <c r="L100" s="378">
        <f t="shared" si="13"/>
        <v>0</v>
      </c>
      <c r="M100" s="378">
        <f t="shared" si="13"/>
        <v>0</v>
      </c>
      <c r="N100" s="378">
        <f t="shared" si="13"/>
        <v>1</v>
      </c>
      <c r="O100" s="378">
        <f t="shared" si="13"/>
        <v>0</v>
      </c>
      <c r="P100" s="378">
        <f t="shared" si="13"/>
        <v>5</v>
      </c>
      <c r="Q100" s="76"/>
    </row>
    <row r="101" spans="1:23" x14ac:dyDescent="0.3">
      <c r="A101" s="555"/>
      <c r="B101" s="555"/>
      <c r="C101" s="555"/>
      <c r="D101" s="378"/>
      <c r="E101" s="554">
        <f>+E100+F100+G100</f>
        <v>1</v>
      </c>
      <c r="F101" s="554"/>
      <c r="G101" s="554"/>
      <c r="H101" s="554">
        <f>+H100+I100+J100</f>
        <v>2</v>
      </c>
      <c r="I101" s="554"/>
      <c r="J101" s="554"/>
      <c r="K101" s="554">
        <f>+K100+L100+M100</f>
        <v>0</v>
      </c>
      <c r="L101" s="554"/>
      <c r="M101" s="554"/>
      <c r="N101" s="554">
        <f>+N100+O100+P100</f>
        <v>6</v>
      </c>
      <c r="O101" s="554"/>
      <c r="P101" s="554"/>
      <c r="Q101" s="76"/>
    </row>
    <row r="102" spans="1:23" x14ac:dyDescent="0.3">
      <c r="Q102" s="76"/>
    </row>
    <row r="103" spans="1:23" ht="33" x14ac:dyDescent="0.3">
      <c r="A103" s="67" t="s">
        <v>470</v>
      </c>
      <c r="B103" s="67" t="s">
        <v>179</v>
      </c>
      <c r="C103" s="67" t="s">
        <v>471</v>
      </c>
      <c r="D103" s="68" t="s">
        <v>472</v>
      </c>
      <c r="E103" s="67">
        <v>1</v>
      </c>
      <c r="F103" s="67">
        <v>2</v>
      </c>
      <c r="G103" s="67">
        <v>3</v>
      </c>
      <c r="H103" s="67">
        <v>4</v>
      </c>
      <c r="I103" s="67">
        <v>5</v>
      </c>
      <c r="J103" s="67">
        <v>6</v>
      </c>
      <c r="K103" s="67">
        <v>7</v>
      </c>
      <c r="L103" s="67">
        <v>8</v>
      </c>
      <c r="M103" s="67">
        <v>9</v>
      </c>
      <c r="N103" s="67">
        <v>10</v>
      </c>
      <c r="O103" s="67">
        <v>11</v>
      </c>
      <c r="P103" s="67">
        <v>12</v>
      </c>
      <c r="Q103" s="73"/>
      <c r="T103" s="406"/>
      <c r="U103" s="406"/>
      <c r="V103" s="406"/>
      <c r="W103" s="406"/>
    </row>
    <row r="104" spans="1:23" ht="49.5" x14ac:dyDescent="0.3">
      <c r="A104" s="66" t="s">
        <v>515</v>
      </c>
      <c r="B104" s="74" t="s">
        <v>521</v>
      </c>
      <c r="C104" s="77" t="s">
        <v>522</v>
      </c>
      <c r="D104" s="86">
        <f>SUM(F104:P104)</f>
        <v>0.99</v>
      </c>
      <c r="E104" s="64"/>
      <c r="F104" s="78">
        <v>0.99</v>
      </c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3"/>
    </row>
    <row r="105" spans="1:23" ht="49.5" x14ac:dyDescent="0.3">
      <c r="A105" s="66" t="s">
        <v>515</v>
      </c>
      <c r="B105" s="74" t="s">
        <v>521</v>
      </c>
      <c r="C105" s="77" t="s">
        <v>523</v>
      </c>
      <c r="D105" s="86">
        <f>SUM(E105:P105)</f>
        <v>3.38</v>
      </c>
      <c r="E105" s="78">
        <v>0.5</v>
      </c>
      <c r="F105" s="78">
        <v>0.9</v>
      </c>
      <c r="G105" s="78">
        <v>0.9</v>
      </c>
      <c r="H105" s="78">
        <v>1.08</v>
      </c>
      <c r="I105" s="78"/>
      <c r="J105" s="78"/>
      <c r="K105" s="78"/>
      <c r="L105" s="78"/>
      <c r="M105" s="78"/>
      <c r="N105" s="78"/>
      <c r="O105" s="78"/>
      <c r="P105" s="78"/>
      <c r="Q105" s="73"/>
    </row>
    <row r="106" spans="1:23" ht="49.5" x14ac:dyDescent="0.3">
      <c r="A106" s="66" t="s">
        <v>515</v>
      </c>
      <c r="B106" s="74" t="s">
        <v>521</v>
      </c>
      <c r="C106" s="74" t="s">
        <v>524</v>
      </c>
      <c r="D106" s="86">
        <f>SUM(E106:P106)</f>
        <v>1.7</v>
      </c>
      <c r="E106" s="78"/>
      <c r="F106" s="78"/>
      <c r="G106" s="78"/>
      <c r="H106" s="78"/>
      <c r="I106" s="78"/>
      <c r="J106" s="78">
        <v>0.3</v>
      </c>
      <c r="K106" s="78"/>
      <c r="L106" s="78">
        <v>0.2</v>
      </c>
      <c r="M106" s="78">
        <v>0.16</v>
      </c>
      <c r="N106" s="78">
        <v>0.34</v>
      </c>
      <c r="O106" s="78">
        <v>0.4</v>
      </c>
      <c r="P106" s="78">
        <v>0.3</v>
      </c>
      <c r="Q106" s="73"/>
    </row>
    <row r="107" spans="1:23" ht="49.5" x14ac:dyDescent="0.3">
      <c r="A107" s="66" t="s">
        <v>515</v>
      </c>
      <c r="B107" s="74" t="s">
        <v>521</v>
      </c>
      <c r="C107" s="77" t="s">
        <v>531</v>
      </c>
      <c r="D107" s="86">
        <f>SUM(E107:P107)</f>
        <v>5.4400000000000013</v>
      </c>
      <c r="E107" s="78">
        <v>0.45</v>
      </c>
      <c r="F107" s="78">
        <v>0.45</v>
      </c>
      <c r="G107" s="78">
        <v>0.45</v>
      </c>
      <c r="H107" s="78">
        <v>0.45</v>
      </c>
      <c r="I107" s="78">
        <v>0.45</v>
      </c>
      <c r="J107" s="78">
        <v>0.45</v>
      </c>
      <c r="K107" s="78">
        <v>0.45</v>
      </c>
      <c r="L107" s="78">
        <v>0.45</v>
      </c>
      <c r="M107" s="78">
        <v>0.45</v>
      </c>
      <c r="N107" s="78">
        <v>0.45</v>
      </c>
      <c r="O107" s="78">
        <v>0.45</v>
      </c>
      <c r="P107" s="78">
        <v>0.49</v>
      </c>
      <c r="Q107" s="73"/>
    </row>
    <row r="108" spans="1:23" ht="16.5" customHeight="1" x14ac:dyDescent="0.3">
      <c r="A108" s="548" t="s">
        <v>525</v>
      </c>
      <c r="B108" s="549"/>
      <c r="C108" s="549"/>
      <c r="D108" s="378">
        <f t="shared" ref="D108:P108" si="14">SUM(D104:D107)</f>
        <v>11.510000000000002</v>
      </c>
      <c r="E108" s="378">
        <f t="shared" si="14"/>
        <v>0.95</v>
      </c>
      <c r="F108" s="378">
        <f t="shared" si="14"/>
        <v>2.3400000000000003</v>
      </c>
      <c r="G108" s="378">
        <f t="shared" si="14"/>
        <v>1.35</v>
      </c>
      <c r="H108" s="378">
        <f t="shared" si="14"/>
        <v>1.53</v>
      </c>
      <c r="I108" s="378">
        <f t="shared" si="14"/>
        <v>0.45</v>
      </c>
      <c r="J108" s="378">
        <f t="shared" si="14"/>
        <v>0.75</v>
      </c>
      <c r="K108" s="378">
        <f t="shared" si="14"/>
        <v>0.45</v>
      </c>
      <c r="L108" s="378">
        <f t="shared" si="14"/>
        <v>0.65</v>
      </c>
      <c r="M108" s="378">
        <f t="shared" si="14"/>
        <v>0.61</v>
      </c>
      <c r="N108" s="378">
        <f t="shared" si="14"/>
        <v>0.79</v>
      </c>
      <c r="O108" s="378">
        <f t="shared" si="14"/>
        <v>0.85000000000000009</v>
      </c>
      <c r="P108" s="378">
        <f t="shared" si="14"/>
        <v>0.79</v>
      </c>
      <c r="Q108" s="73"/>
    </row>
    <row r="109" spans="1:23" x14ac:dyDescent="0.3">
      <c r="A109" s="551"/>
      <c r="B109" s="552"/>
      <c r="C109" s="552"/>
      <c r="D109" s="378"/>
      <c r="E109" s="559">
        <f>+E108+F108+G108</f>
        <v>4.6400000000000006</v>
      </c>
      <c r="F109" s="559"/>
      <c r="G109" s="559"/>
      <c r="H109" s="559">
        <f>+H108+I108+J108</f>
        <v>2.73</v>
      </c>
      <c r="I109" s="559"/>
      <c r="J109" s="559"/>
      <c r="K109" s="559">
        <f>+K108+L108+M108</f>
        <v>1.71</v>
      </c>
      <c r="L109" s="559"/>
      <c r="M109" s="559"/>
      <c r="N109" s="559">
        <f>+N108+O108+P108</f>
        <v>2.4300000000000002</v>
      </c>
      <c r="O109" s="559"/>
      <c r="P109" s="559"/>
      <c r="Q109" s="76"/>
    </row>
    <row r="110" spans="1:23" x14ac:dyDescent="0.3">
      <c r="F110" s="410">
        <f>+E109/D108</f>
        <v>0.40312771503040834</v>
      </c>
      <c r="I110" s="412">
        <f>+E109+H109</f>
        <v>7.370000000000001</v>
      </c>
      <c r="J110" s="410">
        <f>+I110/D108</f>
        <v>0.64031277150304078</v>
      </c>
      <c r="L110" s="412">
        <f>+E109+H109+K109</f>
        <v>9.0800000000000018</v>
      </c>
      <c r="M110" s="410">
        <f>+L110/D108</f>
        <v>0.7888792354474371</v>
      </c>
      <c r="O110" s="412">
        <f>+E109+H109+K109+N109</f>
        <v>11.510000000000002</v>
      </c>
      <c r="Q110" s="76"/>
    </row>
    <row r="111" spans="1:23" ht="33" x14ac:dyDescent="0.3">
      <c r="A111" s="95" t="s">
        <v>470</v>
      </c>
      <c r="B111" s="95" t="s">
        <v>179</v>
      </c>
      <c r="C111" s="95" t="s">
        <v>471</v>
      </c>
      <c r="D111" s="85" t="s">
        <v>472</v>
      </c>
      <c r="E111" s="95">
        <v>1</v>
      </c>
      <c r="F111" s="95">
        <v>2</v>
      </c>
      <c r="G111" s="95">
        <v>3</v>
      </c>
      <c r="H111" s="95">
        <v>4</v>
      </c>
      <c r="I111" s="95">
        <v>5</v>
      </c>
      <c r="J111" s="95">
        <v>6</v>
      </c>
      <c r="K111" s="95">
        <v>7</v>
      </c>
      <c r="L111" s="95">
        <v>8</v>
      </c>
      <c r="M111" s="95">
        <v>9</v>
      </c>
      <c r="N111" s="95">
        <v>10</v>
      </c>
      <c r="O111" s="95">
        <v>11</v>
      </c>
      <c r="P111" s="95">
        <v>12</v>
      </c>
      <c r="Q111" s="76"/>
    </row>
    <row r="112" spans="1:23" ht="33" x14ac:dyDescent="0.3">
      <c r="A112" s="66" t="s">
        <v>515</v>
      </c>
      <c r="B112" s="74" t="s">
        <v>625</v>
      </c>
      <c r="C112" s="74" t="s">
        <v>524</v>
      </c>
      <c r="D112" s="51">
        <f>SUM(E112:P112)</f>
        <v>1.6999999999999997</v>
      </c>
      <c r="E112" s="78"/>
      <c r="F112" s="78"/>
      <c r="G112" s="78"/>
      <c r="H112" s="78"/>
      <c r="I112" s="78"/>
      <c r="J112" s="78"/>
      <c r="K112" s="78"/>
      <c r="L112" s="78"/>
      <c r="M112" s="78">
        <v>0.16</v>
      </c>
      <c r="N112" s="78">
        <v>0.32</v>
      </c>
      <c r="O112" s="78">
        <v>0.86</v>
      </c>
      <c r="P112" s="78">
        <v>0.36</v>
      </c>
      <c r="Q112" s="76"/>
    </row>
    <row r="113" spans="1:17" ht="49.5" x14ac:dyDescent="0.3">
      <c r="A113" s="65" t="s">
        <v>515</v>
      </c>
      <c r="B113" s="70" t="s">
        <v>679</v>
      </c>
      <c r="C113" s="70" t="s">
        <v>680</v>
      </c>
      <c r="D113" s="51">
        <f>SUM(E113:P113)</f>
        <v>0.79999999999999993</v>
      </c>
      <c r="E113" s="114"/>
      <c r="F113" s="114"/>
      <c r="G113" s="78">
        <v>0.1</v>
      </c>
      <c r="H113" s="78"/>
      <c r="I113" s="78">
        <v>0.2</v>
      </c>
      <c r="J113" s="78"/>
      <c r="K113" s="78">
        <v>0.2</v>
      </c>
      <c r="L113" s="78"/>
      <c r="M113" s="78">
        <v>0.2</v>
      </c>
      <c r="N113" s="78"/>
      <c r="O113" s="78">
        <v>0.1</v>
      </c>
      <c r="P113" s="78"/>
      <c r="Q113" s="76"/>
    </row>
    <row r="114" spans="1:17" x14ac:dyDescent="0.3">
      <c r="A114" s="576" t="s">
        <v>626</v>
      </c>
      <c r="B114" s="576"/>
      <c r="C114" s="576"/>
      <c r="D114" s="151">
        <f>SUM(D112:D113)</f>
        <v>2.4999999999999996</v>
      </c>
      <c r="E114" s="133">
        <f>SUM(E112:E113)</f>
        <v>0</v>
      </c>
      <c r="F114" s="133">
        <f t="shared" ref="F114:P114" si="15">SUM(F112:F113)</f>
        <v>0</v>
      </c>
      <c r="G114" s="133">
        <f t="shared" si="15"/>
        <v>0.1</v>
      </c>
      <c r="H114" s="133">
        <f t="shared" si="15"/>
        <v>0</v>
      </c>
      <c r="I114" s="133">
        <f t="shared" si="15"/>
        <v>0.2</v>
      </c>
      <c r="J114" s="133">
        <f t="shared" si="15"/>
        <v>0</v>
      </c>
      <c r="K114" s="133">
        <f t="shared" si="15"/>
        <v>0.2</v>
      </c>
      <c r="L114" s="133">
        <f t="shared" si="15"/>
        <v>0</v>
      </c>
      <c r="M114" s="133">
        <f t="shared" si="15"/>
        <v>0.36</v>
      </c>
      <c r="N114" s="133">
        <f t="shared" si="15"/>
        <v>0.32</v>
      </c>
      <c r="O114" s="133">
        <f t="shared" si="15"/>
        <v>0.96</v>
      </c>
      <c r="P114" s="133">
        <f t="shared" si="15"/>
        <v>0.36</v>
      </c>
      <c r="Q114" s="76"/>
    </row>
    <row r="115" spans="1:17" x14ac:dyDescent="0.3">
      <c r="A115" s="576"/>
      <c r="B115" s="576"/>
      <c r="C115" s="576"/>
      <c r="D115" s="152"/>
      <c r="E115" s="577">
        <f>SUM(E114:G114)</f>
        <v>0.1</v>
      </c>
      <c r="F115" s="578"/>
      <c r="G115" s="579"/>
      <c r="H115" s="577">
        <f>SUM(H114:J114)</f>
        <v>0.2</v>
      </c>
      <c r="I115" s="578"/>
      <c r="J115" s="579"/>
      <c r="K115" s="577">
        <f>SUM(K114:M114)</f>
        <v>0.56000000000000005</v>
      </c>
      <c r="L115" s="578"/>
      <c r="M115" s="579"/>
      <c r="N115" s="577">
        <f>SUM(N114:P114)</f>
        <v>1.6400000000000001</v>
      </c>
      <c r="O115" s="578"/>
      <c r="P115" s="579"/>
      <c r="Q115" s="76"/>
    </row>
    <row r="116" spans="1:17" x14ac:dyDescent="0.3">
      <c r="Q116" s="76"/>
    </row>
    <row r="117" spans="1:17" ht="33" x14ac:dyDescent="0.3">
      <c r="A117" s="95" t="s">
        <v>470</v>
      </c>
      <c r="B117" s="95" t="s">
        <v>179</v>
      </c>
      <c r="C117" s="95" t="s">
        <v>471</v>
      </c>
      <c r="D117" s="85" t="s">
        <v>472</v>
      </c>
      <c r="E117" s="95">
        <v>1</v>
      </c>
      <c r="F117" s="95">
        <v>2</v>
      </c>
      <c r="G117" s="95">
        <v>3</v>
      </c>
      <c r="H117" s="95">
        <v>4</v>
      </c>
      <c r="I117" s="95">
        <v>5</v>
      </c>
      <c r="J117" s="95">
        <v>6</v>
      </c>
      <c r="K117" s="95">
        <v>7</v>
      </c>
      <c r="L117" s="95">
        <v>8</v>
      </c>
      <c r="M117" s="95">
        <v>9</v>
      </c>
      <c r="N117" s="95">
        <v>10</v>
      </c>
      <c r="O117" s="95">
        <v>11</v>
      </c>
      <c r="P117" s="95">
        <v>12</v>
      </c>
      <c r="Q117" s="76"/>
    </row>
    <row r="118" spans="1:17" ht="33" x14ac:dyDescent="0.3">
      <c r="A118" s="139" t="s">
        <v>578</v>
      </c>
      <c r="B118" s="140" t="s">
        <v>580</v>
      </c>
      <c r="C118" s="49" t="s">
        <v>581</v>
      </c>
      <c r="D118" s="153">
        <f>SUM(E118:P118)</f>
        <v>1</v>
      </c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>
        <v>1</v>
      </c>
      <c r="Q118" s="76"/>
    </row>
    <row r="119" spans="1:17" ht="33" x14ac:dyDescent="0.3">
      <c r="A119" s="139" t="s">
        <v>578</v>
      </c>
      <c r="B119" s="140" t="s">
        <v>580</v>
      </c>
      <c r="C119" s="49" t="s">
        <v>653</v>
      </c>
      <c r="D119" s="153">
        <f>SUM(E119:P119)</f>
        <v>1</v>
      </c>
      <c r="E119" s="126"/>
      <c r="F119" s="126"/>
      <c r="G119" s="126"/>
      <c r="H119" s="126"/>
      <c r="I119" s="126">
        <v>1</v>
      </c>
      <c r="K119" s="126"/>
      <c r="L119" s="126"/>
      <c r="M119" s="126"/>
      <c r="N119" s="126"/>
      <c r="O119" s="126"/>
      <c r="P119" s="126"/>
      <c r="Q119" s="76"/>
    </row>
    <row r="120" spans="1:17" ht="49.5" x14ac:dyDescent="0.3">
      <c r="A120" s="413" t="s">
        <v>578</v>
      </c>
      <c r="B120" s="414" t="s">
        <v>580</v>
      </c>
      <c r="C120" s="415" t="s">
        <v>654</v>
      </c>
      <c r="D120" s="416">
        <f>SUM(E120:P120)</f>
        <v>4</v>
      </c>
      <c r="E120" s="416"/>
      <c r="F120" s="416"/>
      <c r="G120" s="416"/>
      <c r="H120" s="416"/>
      <c r="I120" s="416"/>
      <c r="J120" s="416"/>
      <c r="K120" s="416"/>
      <c r="L120" s="416"/>
      <c r="M120" s="416"/>
      <c r="N120" s="416"/>
      <c r="O120" s="416"/>
      <c r="P120" s="416">
        <v>4</v>
      </c>
      <c r="Q120" s="76"/>
    </row>
    <row r="121" spans="1:17" ht="16.5" customHeight="1" x14ac:dyDescent="0.3">
      <c r="A121" s="574" t="s">
        <v>589</v>
      </c>
      <c r="B121" s="574"/>
      <c r="C121" s="574"/>
      <c r="D121" s="417">
        <f>+D118+D119</f>
        <v>2</v>
      </c>
      <c r="E121" s="417">
        <f t="shared" ref="E121:P121" si="16">+E118+E119</f>
        <v>0</v>
      </c>
      <c r="F121" s="417">
        <f t="shared" si="16"/>
        <v>0</v>
      </c>
      <c r="G121" s="417">
        <f t="shared" si="16"/>
        <v>0</v>
      </c>
      <c r="H121" s="417">
        <f t="shared" si="16"/>
        <v>0</v>
      </c>
      <c r="I121" s="417">
        <f t="shared" si="16"/>
        <v>1</v>
      </c>
      <c r="J121" s="417">
        <f t="shared" si="16"/>
        <v>0</v>
      </c>
      <c r="K121" s="417">
        <f t="shared" si="16"/>
        <v>0</v>
      </c>
      <c r="L121" s="417">
        <f t="shared" si="16"/>
        <v>0</v>
      </c>
      <c r="M121" s="417">
        <f t="shared" si="16"/>
        <v>0</v>
      </c>
      <c r="N121" s="417">
        <f t="shared" si="16"/>
        <v>0</v>
      </c>
      <c r="O121" s="417">
        <f t="shared" si="16"/>
        <v>0</v>
      </c>
      <c r="P121" s="417">
        <f t="shared" si="16"/>
        <v>1</v>
      </c>
      <c r="Q121" s="76"/>
    </row>
    <row r="122" spans="1:17" x14ac:dyDescent="0.3">
      <c r="A122" s="574"/>
      <c r="B122" s="574"/>
      <c r="C122" s="574"/>
      <c r="D122" s="417"/>
      <c r="E122" s="575">
        <f>SUM(E121:G121)</f>
        <v>0</v>
      </c>
      <c r="F122" s="575"/>
      <c r="G122" s="575"/>
      <c r="H122" s="575">
        <f>SUM(H121:J121)</f>
        <v>1</v>
      </c>
      <c r="I122" s="575"/>
      <c r="J122" s="575"/>
      <c r="K122" s="575">
        <f>SUM(K121:M121)</f>
        <v>0</v>
      </c>
      <c r="L122" s="575"/>
      <c r="M122" s="575"/>
      <c r="N122" s="575">
        <f>SUM(N121:P121)</f>
        <v>1</v>
      </c>
      <c r="O122" s="575"/>
      <c r="P122" s="575"/>
      <c r="Q122" s="76"/>
    </row>
    <row r="123" spans="1:17" x14ac:dyDescent="0.3">
      <c r="Q123" s="76"/>
    </row>
    <row r="124" spans="1:17" ht="33" x14ac:dyDescent="0.3">
      <c r="A124" s="67" t="s">
        <v>470</v>
      </c>
      <c r="B124" s="67" t="s">
        <v>179</v>
      </c>
      <c r="C124" s="67" t="s">
        <v>471</v>
      </c>
      <c r="D124" s="68" t="s">
        <v>472</v>
      </c>
      <c r="E124" s="67">
        <v>1</v>
      </c>
      <c r="F124" s="67">
        <v>2</v>
      </c>
      <c r="G124" s="67">
        <v>3</v>
      </c>
      <c r="H124" s="67">
        <v>4</v>
      </c>
      <c r="I124" s="67">
        <v>5</v>
      </c>
      <c r="J124" s="67">
        <v>6</v>
      </c>
      <c r="K124" s="67">
        <v>7</v>
      </c>
      <c r="L124" s="67">
        <v>8</v>
      </c>
      <c r="M124" s="67">
        <v>9</v>
      </c>
      <c r="N124" s="67">
        <v>10</v>
      </c>
      <c r="O124" s="67">
        <v>11</v>
      </c>
      <c r="P124" s="67">
        <v>12</v>
      </c>
      <c r="Q124" s="76"/>
    </row>
    <row r="125" spans="1:17" ht="33" x14ac:dyDescent="0.3">
      <c r="A125" s="103" t="s">
        <v>515</v>
      </c>
      <c r="B125" s="74" t="s">
        <v>655</v>
      </c>
      <c r="C125" s="74" t="s">
        <v>524</v>
      </c>
      <c r="D125" s="104">
        <f>SUM(E125:P125)</f>
        <v>10.25</v>
      </c>
      <c r="E125" s="105">
        <v>0</v>
      </c>
      <c r="F125" s="105">
        <v>0</v>
      </c>
      <c r="G125" s="105">
        <v>0</v>
      </c>
      <c r="H125" s="105">
        <v>0</v>
      </c>
      <c r="I125" s="105">
        <v>1.75</v>
      </c>
      <c r="J125" s="105">
        <v>2.25</v>
      </c>
      <c r="K125" s="105">
        <v>0.8</v>
      </c>
      <c r="L125" s="105">
        <v>0.88</v>
      </c>
      <c r="M125" s="105">
        <v>0.89</v>
      </c>
      <c r="N125" s="105">
        <v>0.89</v>
      </c>
      <c r="O125" s="105">
        <v>1.1499999999999999</v>
      </c>
      <c r="P125" s="105">
        <v>1.64</v>
      </c>
      <c r="Q125" s="76"/>
    </row>
    <row r="126" spans="1:17" ht="16.5" customHeight="1" x14ac:dyDescent="0.3">
      <c r="A126" s="548" t="s">
        <v>526</v>
      </c>
      <c r="B126" s="549"/>
      <c r="C126" s="549"/>
      <c r="D126" s="378">
        <f>SUM(D125)</f>
        <v>10.25</v>
      </c>
      <c r="E126" s="378">
        <f t="shared" ref="E126:P126" si="17">SUM(E125)</f>
        <v>0</v>
      </c>
      <c r="F126" s="378">
        <f t="shared" si="17"/>
        <v>0</v>
      </c>
      <c r="G126" s="378">
        <f t="shared" si="17"/>
        <v>0</v>
      </c>
      <c r="H126" s="378">
        <f t="shared" si="17"/>
        <v>0</v>
      </c>
      <c r="I126" s="378">
        <f t="shared" si="17"/>
        <v>1.75</v>
      </c>
      <c r="J126" s="378">
        <f t="shared" si="17"/>
        <v>2.25</v>
      </c>
      <c r="K126" s="378">
        <f t="shared" si="17"/>
        <v>0.8</v>
      </c>
      <c r="L126" s="378">
        <f t="shared" si="17"/>
        <v>0.88</v>
      </c>
      <c r="M126" s="378">
        <f t="shared" si="17"/>
        <v>0.89</v>
      </c>
      <c r="N126" s="378">
        <f t="shared" si="17"/>
        <v>0.89</v>
      </c>
      <c r="O126" s="378">
        <f t="shared" si="17"/>
        <v>1.1499999999999999</v>
      </c>
      <c r="P126" s="378">
        <f t="shared" si="17"/>
        <v>1.64</v>
      </c>
      <c r="Q126" s="76"/>
    </row>
    <row r="127" spans="1:17" x14ac:dyDescent="0.3">
      <c r="A127" s="551"/>
      <c r="B127" s="552"/>
      <c r="C127" s="552"/>
      <c r="D127" s="378"/>
      <c r="E127" s="559">
        <f>+E126+F126+G126</f>
        <v>0</v>
      </c>
      <c r="F127" s="559"/>
      <c r="G127" s="559"/>
      <c r="H127" s="559">
        <f>+H126+I126+J126</f>
        <v>4</v>
      </c>
      <c r="I127" s="559"/>
      <c r="J127" s="559"/>
      <c r="K127" s="559">
        <f>+K126+L126+M126</f>
        <v>2.5700000000000003</v>
      </c>
      <c r="L127" s="559"/>
      <c r="M127" s="559"/>
      <c r="N127" s="559">
        <f>+N126+O126+P126</f>
        <v>3.6799999999999997</v>
      </c>
      <c r="O127" s="559"/>
      <c r="P127" s="559"/>
      <c r="Q127" s="76"/>
    </row>
    <row r="128" spans="1:17" x14ac:dyDescent="0.3">
      <c r="A128" s="103"/>
      <c r="B128" s="73"/>
      <c r="C128" s="73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76"/>
    </row>
    <row r="129" spans="1:17" ht="33" x14ac:dyDescent="0.3">
      <c r="A129" s="67" t="s">
        <v>470</v>
      </c>
      <c r="B129" s="67" t="s">
        <v>179</v>
      </c>
      <c r="C129" s="67" t="s">
        <v>471</v>
      </c>
      <c r="D129" s="68" t="s">
        <v>472</v>
      </c>
      <c r="E129" s="67">
        <v>1</v>
      </c>
      <c r="F129" s="67">
        <v>2</v>
      </c>
      <c r="G129" s="67">
        <v>3</v>
      </c>
      <c r="H129" s="67">
        <v>4</v>
      </c>
      <c r="I129" s="67">
        <v>5</v>
      </c>
      <c r="J129" s="67">
        <v>6</v>
      </c>
      <c r="K129" s="67">
        <v>7</v>
      </c>
      <c r="L129" s="67">
        <v>8</v>
      </c>
      <c r="M129" s="67">
        <v>9</v>
      </c>
      <c r="N129" s="67">
        <v>10</v>
      </c>
      <c r="O129" s="67">
        <v>11</v>
      </c>
      <c r="P129" s="67">
        <v>12</v>
      </c>
      <c r="Q129" s="73"/>
    </row>
    <row r="130" spans="1:17" ht="49.5" x14ac:dyDescent="0.3">
      <c r="A130" s="66" t="s">
        <v>495</v>
      </c>
      <c r="B130" s="74" t="s">
        <v>590</v>
      </c>
      <c r="C130" s="74" t="s">
        <v>498</v>
      </c>
      <c r="D130" s="90">
        <f>SUM(E130:P130)</f>
        <v>1</v>
      </c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>
        <v>1</v>
      </c>
      <c r="Q130" s="76"/>
    </row>
    <row r="131" spans="1:17" ht="49.5" x14ac:dyDescent="0.3">
      <c r="A131" s="66" t="s">
        <v>495</v>
      </c>
      <c r="B131" s="74" t="s">
        <v>590</v>
      </c>
      <c r="C131" s="74" t="s">
        <v>499</v>
      </c>
      <c r="D131" s="90">
        <f t="shared" ref="D131:D140" si="18">SUM(E131:P131)</f>
        <v>1</v>
      </c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>
        <v>1</v>
      </c>
      <c r="Q131" s="76"/>
    </row>
    <row r="132" spans="1:17" ht="49.5" x14ac:dyDescent="0.3">
      <c r="A132" s="66" t="s">
        <v>495</v>
      </c>
      <c r="B132" s="74" t="s">
        <v>590</v>
      </c>
      <c r="C132" s="74" t="s">
        <v>500</v>
      </c>
      <c r="D132" s="90">
        <f t="shared" si="18"/>
        <v>1</v>
      </c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>
        <v>1</v>
      </c>
      <c r="Q132" s="76"/>
    </row>
    <row r="133" spans="1:17" ht="49.5" x14ac:dyDescent="0.3">
      <c r="A133" s="66" t="s">
        <v>501</v>
      </c>
      <c r="B133" s="70" t="s">
        <v>590</v>
      </c>
      <c r="C133" s="70" t="s">
        <v>502</v>
      </c>
      <c r="D133" s="90">
        <f t="shared" si="18"/>
        <v>1</v>
      </c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>
        <v>1</v>
      </c>
      <c r="Q133" s="76"/>
    </row>
    <row r="134" spans="1:17" ht="49.5" x14ac:dyDescent="0.3">
      <c r="A134" s="66" t="s">
        <v>501</v>
      </c>
      <c r="B134" s="74" t="s">
        <v>590</v>
      </c>
      <c r="C134" s="70" t="s">
        <v>475</v>
      </c>
      <c r="D134" s="90">
        <f t="shared" si="18"/>
        <v>1</v>
      </c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>
        <v>1</v>
      </c>
      <c r="Q134" s="76"/>
    </row>
    <row r="135" spans="1:17" ht="49.5" x14ac:dyDescent="0.3">
      <c r="A135" s="66" t="s">
        <v>501</v>
      </c>
      <c r="B135" s="74" t="s">
        <v>590</v>
      </c>
      <c r="C135" s="70" t="s">
        <v>646</v>
      </c>
      <c r="D135" s="90">
        <f t="shared" si="18"/>
        <v>1</v>
      </c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>
        <v>1</v>
      </c>
      <c r="Q135" s="76"/>
    </row>
    <row r="136" spans="1:17" ht="49.5" x14ac:dyDescent="0.3">
      <c r="A136" s="66" t="s">
        <v>501</v>
      </c>
      <c r="B136" s="74" t="s">
        <v>590</v>
      </c>
      <c r="C136" s="70" t="s">
        <v>503</v>
      </c>
      <c r="D136" s="90">
        <f t="shared" si="18"/>
        <v>1</v>
      </c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>
        <v>1</v>
      </c>
      <c r="Q136" s="76"/>
    </row>
    <row r="137" spans="1:17" ht="49.5" x14ac:dyDescent="0.3">
      <c r="A137" s="65" t="s">
        <v>515</v>
      </c>
      <c r="B137" s="70" t="s">
        <v>590</v>
      </c>
      <c r="C137" s="70" t="s">
        <v>529</v>
      </c>
      <c r="D137" s="90">
        <f t="shared" si="18"/>
        <v>1</v>
      </c>
      <c r="E137" s="78"/>
      <c r="F137" s="78"/>
      <c r="G137" s="78"/>
      <c r="H137" s="78"/>
      <c r="I137" s="78"/>
      <c r="J137" s="78">
        <v>1</v>
      </c>
      <c r="K137" s="78"/>
      <c r="L137" s="78"/>
      <c r="M137" s="105"/>
      <c r="N137" s="105"/>
      <c r="O137" s="105"/>
      <c r="P137" s="105"/>
      <c r="Q137" s="76"/>
    </row>
    <row r="138" spans="1:17" ht="49.5" x14ac:dyDescent="0.3">
      <c r="A138" s="65" t="s">
        <v>515</v>
      </c>
      <c r="B138" s="70" t="s">
        <v>590</v>
      </c>
      <c r="C138" s="70" t="s">
        <v>527</v>
      </c>
      <c r="D138" s="90">
        <f t="shared" si="18"/>
        <v>2</v>
      </c>
      <c r="E138" s="78"/>
      <c r="F138" s="78"/>
      <c r="G138" s="78"/>
      <c r="H138" s="78"/>
      <c r="I138" s="78">
        <v>1</v>
      </c>
      <c r="J138" s="78"/>
      <c r="K138" s="78"/>
      <c r="L138" s="78"/>
      <c r="M138" s="78">
        <v>1</v>
      </c>
      <c r="N138" s="105"/>
      <c r="O138" s="105"/>
      <c r="P138" s="105"/>
      <c r="Q138" s="76"/>
    </row>
    <row r="139" spans="1:17" s="81" customFormat="1" ht="49.5" x14ac:dyDescent="0.3">
      <c r="A139" s="371" t="s">
        <v>578</v>
      </c>
      <c r="B139" s="373" t="s">
        <v>590</v>
      </c>
      <c r="C139" s="418" t="s">
        <v>656</v>
      </c>
      <c r="D139" s="419">
        <f>SUM(E139:P139)</f>
        <v>5</v>
      </c>
      <c r="E139" s="369"/>
      <c r="F139" s="369"/>
      <c r="G139" s="369"/>
      <c r="H139" s="369"/>
      <c r="I139" s="369"/>
      <c r="J139" s="369">
        <v>1</v>
      </c>
      <c r="K139" s="369">
        <v>1</v>
      </c>
      <c r="L139" s="369"/>
      <c r="M139" s="369"/>
      <c r="N139" s="370"/>
      <c r="O139" s="369">
        <v>1</v>
      </c>
      <c r="P139" s="369">
        <v>2</v>
      </c>
      <c r="Q139" s="386" t="s">
        <v>1005</v>
      </c>
    </row>
    <row r="140" spans="1:17" s="81" customFormat="1" ht="49.5" x14ac:dyDescent="0.3">
      <c r="A140" s="65" t="s">
        <v>578</v>
      </c>
      <c r="B140" s="70" t="s">
        <v>590</v>
      </c>
      <c r="C140" s="49" t="s">
        <v>579</v>
      </c>
      <c r="D140" s="90">
        <f t="shared" si="18"/>
        <v>1</v>
      </c>
      <c r="E140" s="114"/>
      <c r="F140" s="114"/>
      <c r="G140" s="114"/>
      <c r="H140" s="114"/>
      <c r="I140" s="114">
        <v>1</v>
      </c>
      <c r="K140" s="114"/>
      <c r="L140" s="114"/>
      <c r="M140" s="107"/>
      <c r="N140" s="107"/>
      <c r="O140" s="107"/>
      <c r="P140" s="107"/>
      <c r="Q140" s="386"/>
    </row>
    <row r="141" spans="1:17" ht="16.5" customHeight="1" x14ac:dyDescent="0.3">
      <c r="A141" s="565" t="s">
        <v>591</v>
      </c>
      <c r="B141" s="566"/>
      <c r="C141" s="567"/>
      <c r="D141" s="420">
        <f t="shared" ref="D141:P141" si="19">SUM(D130:D140)</f>
        <v>16</v>
      </c>
      <c r="E141" s="420">
        <f t="shared" si="19"/>
        <v>0</v>
      </c>
      <c r="F141" s="420">
        <f t="shared" si="19"/>
        <v>0</v>
      </c>
      <c r="G141" s="420">
        <f t="shared" si="19"/>
        <v>0</v>
      </c>
      <c r="H141" s="420">
        <f t="shared" si="19"/>
        <v>0</v>
      </c>
      <c r="I141" s="420">
        <f t="shared" si="19"/>
        <v>2</v>
      </c>
      <c r="J141" s="420">
        <f t="shared" si="19"/>
        <v>2</v>
      </c>
      <c r="K141" s="420">
        <f t="shared" si="19"/>
        <v>1</v>
      </c>
      <c r="L141" s="420">
        <f t="shared" si="19"/>
        <v>0</v>
      </c>
      <c r="M141" s="420">
        <f t="shared" si="19"/>
        <v>1</v>
      </c>
      <c r="N141" s="420">
        <f t="shared" si="19"/>
        <v>0</v>
      </c>
      <c r="O141" s="420">
        <f t="shared" si="19"/>
        <v>1</v>
      </c>
      <c r="P141" s="420">
        <f t="shared" si="19"/>
        <v>9</v>
      </c>
      <c r="Q141" s="76"/>
    </row>
    <row r="142" spans="1:17" x14ac:dyDescent="0.3">
      <c r="A142" s="568"/>
      <c r="B142" s="569"/>
      <c r="C142" s="570"/>
      <c r="D142" s="420"/>
      <c r="E142" s="561">
        <f>+E141+F141+G141</f>
        <v>0</v>
      </c>
      <c r="F142" s="561"/>
      <c r="G142" s="561"/>
      <c r="H142" s="561">
        <f>+H141+I141+J141</f>
        <v>4</v>
      </c>
      <c r="I142" s="561"/>
      <c r="J142" s="561"/>
      <c r="K142" s="561">
        <f>+K141+L141+M141</f>
        <v>2</v>
      </c>
      <c r="L142" s="561"/>
      <c r="M142" s="561"/>
      <c r="N142" s="561">
        <f>+N141+O141+P141</f>
        <v>10</v>
      </c>
      <c r="O142" s="561"/>
      <c r="P142" s="561"/>
      <c r="Q142" s="76">
        <f>4/16</f>
        <v>0.25</v>
      </c>
    </row>
    <row r="143" spans="1:17" x14ac:dyDescent="0.3">
      <c r="A143" s="103"/>
      <c r="B143" s="73"/>
      <c r="C143" s="73"/>
      <c r="D143" s="106"/>
      <c r="E143" s="106"/>
      <c r="F143" s="106"/>
      <c r="G143" s="106"/>
      <c r="H143" s="165">
        <f>+H142/D141</f>
        <v>0.25</v>
      </c>
      <c r="I143" s="106"/>
      <c r="J143" s="106"/>
      <c r="K143" s="106"/>
      <c r="L143" s="106">
        <f>+H142+K142</f>
        <v>6</v>
      </c>
      <c r="M143" s="165">
        <f>+L143/D141</f>
        <v>0.375</v>
      </c>
      <c r="N143" s="106"/>
      <c r="O143" s="106"/>
      <c r="P143" s="106"/>
      <c r="Q143" s="76"/>
    </row>
    <row r="144" spans="1:17" ht="33" x14ac:dyDescent="0.3">
      <c r="A144" s="67" t="s">
        <v>470</v>
      </c>
      <c r="B144" s="67" t="s">
        <v>179</v>
      </c>
      <c r="C144" s="67" t="s">
        <v>471</v>
      </c>
      <c r="D144" s="68" t="s">
        <v>472</v>
      </c>
      <c r="E144" s="67">
        <v>1</v>
      </c>
      <c r="F144" s="67">
        <v>2</v>
      </c>
      <c r="G144" s="67">
        <v>3</v>
      </c>
      <c r="H144" s="67">
        <v>4</v>
      </c>
      <c r="I144" s="67">
        <v>5</v>
      </c>
      <c r="J144" s="67">
        <v>6</v>
      </c>
      <c r="K144" s="67">
        <v>7</v>
      </c>
      <c r="L144" s="67">
        <v>8</v>
      </c>
      <c r="M144" s="67">
        <v>9</v>
      </c>
      <c r="N144" s="67">
        <v>10</v>
      </c>
      <c r="O144" s="67">
        <v>11</v>
      </c>
      <c r="P144" s="67">
        <v>12</v>
      </c>
      <c r="Q144" s="73"/>
    </row>
    <row r="145" spans="1:17" ht="33" x14ac:dyDescent="0.3">
      <c r="A145" s="66" t="s">
        <v>495</v>
      </c>
      <c r="B145" s="74" t="s">
        <v>505</v>
      </c>
      <c r="C145" s="43" t="s">
        <v>506</v>
      </c>
      <c r="D145" s="90">
        <f>SUM(E145:P145)</f>
        <v>1</v>
      </c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>
        <v>1</v>
      </c>
      <c r="Q145" s="76"/>
    </row>
    <row r="146" spans="1:17" ht="33" x14ac:dyDescent="0.3">
      <c r="A146" s="66" t="s">
        <v>495</v>
      </c>
      <c r="B146" s="74" t="s">
        <v>505</v>
      </c>
      <c r="C146" s="43" t="s">
        <v>507</v>
      </c>
      <c r="D146" s="90">
        <f>SUM(E146:P146)</f>
        <v>1</v>
      </c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>
        <v>1</v>
      </c>
      <c r="Q146" s="76"/>
    </row>
    <row r="147" spans="1:17" ht="33" x14ac:dyDescent="0.3">
      <c r="A147" s="66" t="s">
        <v>495</v>
      </c>
      <c r="B147" s="74" t="s">
        <v>505</v>
      </c>
      <c r="C147" s="43" t="s">
        <v>508</v>
      </c>
      <c r="D147" s="90">
        <f>SUM(E147:P147)</f>
        <v>1</v>
      </c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>
        <v>1</v>
      </c>
      <c r="Q147" s="76"/>
    </row>
    <row r="148" spans="1:17" ht="33" x14ac:dyDescent="0.3">
      <c r="A148" s="66" t="s">
        <v>495</v>
      </c>
      <c r="B148" s="74" t="s">
        <v>505</v>
      </c>
      <c r="C148" s="43" t="s">
        <v>509</v>
      </c>
      <c r="D148" s="90">
        <f>SUM(E148:P148)</f>
        <v>4</v>
      </c>
      <c r="E148" s="90"/>
      <c r="F148" s="90"/>
      <c r="G148" s="90"/>
      <c r="H148" s="90">
        <v>4</v>
      </c>
      <c r="I148" s="90"/>
      <c r="J148" s="90"/>
      <c r="K148" s="90"/>
      <c r="L148" s="90"/>
      <c r="M148" s="90"/>
      <c r="N148" s="90"/>
      <c r="O148" s="90"/>
      <c r="P148" s="90"/>
      <c r="Q148" s="76"/>
    </row>
    <row r="149" spans="1:17" ht="33" x14ac:dyDescent="0.3">
      <c r="A149" s="66" t="s">
        <v>495</v>
      </c>
      <c r="B149" s="74" t="s">
        <v>505</v>
      </c>
      <c r="C149" s="43" t="s">
        <v>510</v>
      </c>
      <c r="D149" s="90">
        <f>SUM(E149:P149)</f>
        <v>1</v>
      </c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>
        <v>1</v>
      </c>
      <c r="Q149" s="76"/>
    </row>
    <row r="150" spans="1:17" ht="16.5" customHeight="1" x14ac:dyDescent="0.3">
      <c r="A150" s="555" t="s">
        <v>504</v>
      </c>
      <c r="B150" s="555"/>
      <c r="C150" s="555"/>
      <c r="D150" s="377">
        <f>SUM(D145:D149)</f>
        <v>8</v>
      </c>
      <c r="E150" s="377">
        <f t="shared" ref="E150:P150" si="20">SUM(E145:E149)</f>
        <v>0</v>
      </c>
      <c r="F150" s="377">
        <f t="shared" si="20"/>
        <v>0</v>
      </c>
      <c r="G150" s="377">
        <f t="shared" si="20"/>
        <v>0</v>
      </c>
      <c r="H150" s="377">
        <f t="shared" si="20"/>
        <v>4</v>
      </c>
      <c r="I150" s="377">
        <f t="shared" si="20"/>
        <v>0</v>
      </c>
      <c r="J150" s="377">
        <f t="shared" si="20"/>
        <v>0</v>
      </c>
      <c r="K150" s="377">
        <f t="shared" si="20"/>
        <v>0</v>
      </c>
      <c r="L150" s="377">
        <f t="shared" si="20"/>
        <v>0</v>
      </c>
      <c r="M150" s="377">
        <f t="shared" si="20"/>
        <v>0</v>
      </c>
      <c r="N150" s="377">
        <f t="shared" si="20"/>
        <v>0</v>
      </c>
      <c r="O150" s="377">
        <f t="shared" si="20"/>
        <v>0</v>
      </c>
      <c r="P150" s="377">
        <f t="shared" si="20"/>
        <v>4</v>
      </c>
      <c r="Q150" s="76"/>
    </row>
    <row r="151" spans="1:17" x14ac:dyDescent="0.3">
      <c r="A151" s="555"/>
      <c r="B151" s="555"/>
      <c r="C151" s="555"/>
      <c r="D151" s="377"/>
      <c r="E151" s="554">
        <f>+E150+F150+G150</f>
        <v>0</v>
      </c>
      <c r="F151" s="554"/>
      <c r="G151" s="554"/>
      <c r="H151" s="554">
        <f>+H150+I150+J150</f>
        <v>4</v>
      </c>
      <c r="I151" s="554"/>
      <c r="J151" s="554"/>
      <c r="K151" s="554">
        <f>+K150+L150+M150</f>
        <v>0</v>
      </c>
      <c r="L151" s="554"/>
      <c r="M151" s="554"/>
      <c r="N151" s="554">
        <f>+N150+O150+P150</f>
        <v>4</v>
      </c>
      <c r="O151" s="554"/>
      <c r="P151" s="554"/>
      <c r="Q151" s="76"/>
    </row>
    <row r="152" spans="1:17" x14ac:dyDescent="0.3">
      <c r="A152" s="103"/>
      <c r="B152" s="73"/>
      <c r="C152" s="73"/>
      <c r="D152" s="106"/>
      <c r="E152" s="106"/>
      <c r="F152" s="106"/>
      <c r="G152" s="106"/>
      <c r="H152" s="106"/>
      <c r="I152" s="106"/>
      <c r="J152" s="106"/>
      <c r="K152" s="106"/>
      <c r="L152" s="106"/>
      <c r="M152" s="106"/>
      <c r="N152" s="106"/>
      <c r="O152" s="106"/>
      <c r="P152" s="106"/>
      <c r="Q152" s="76"/>
    </row>
    <row r="153" spans="1:17" ht="33" x14ac:dyDescent="0.3">
      <c r="A153" s="67" t="s">
        <v>470</v>
      </c>
      <c r="B153" s="67" t="s">
        <v>179</v>
      </c>
      <c r="C153" s="67" t="s">
        <v>471</v>
      </c>
      <c r="D153" s="68" t="s">
        <v>472</v>
      </c>
      <c r="E153" s="69">
        <v>1</v>
      </c>
      <c r="F153" s="69">
        <v>2</v>
      </c>
      <c r="G153" s="69">
        <v>3</v>
      </c>
      <c r="H153" s="69">
        <v>4</v>
      </c>
      <c r="I153" s="69">
        <v>5</v>
      </c>
      <c r="J153" s="69">
        <v>6</v>
      </c>
      <c r="K153" s="69">
        <v>7</v>
      </c>
      <c r="L153" s="69">
        <v>8</v>
      </c>
      <c r="M153" s="69">
        <v>9</v>
      </c>
      <c r="N153" s="69">
        <v>10</v>
      </c>
      <c r="O153" s="69">
        <v>11</v>
      </c>
      <c r="P153" s="69">
        <v>12</v>
      </c>
      <c r="Q153" s="102"/>
    </row>
    <row r="154" spans="1:17" ht="33" x14ac:dyDescent="0.3">
      <c r="A154" s="66" t="s">
        <v>515</v>
      </c>
      <c r="B154" s="74" t="s">
        <v>532</v>
      </c>
      <c r="C154" s="74" t="s">
        <v>648</v>
      </c>
      <c r="D154" s="78">
        <f t="shared" ref="D154:D158" si="21">SUM(E154:P154)</f>
        <v>2</v>
      </c>
      <c r="E154" s="78">
        <v>2</v>
      </c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6"/>
    </row>
    <row r="155" spans="1:17" ht="33" x14ac:dyDescent="0.3">
      <c r="A155" s="66" t="s">
        <v>515</v>
      </c>
      <c r="B155" s="74" t="s">
        <v>532</v>
      </c>
      <c r="C155" s="74" t="s">
        <v>518</v>
      </c>
      <c r="D155" s="78">
        <f t="shared" si="21"/>
        <v>1</v>
      </c>
      <c r="E155" s="78">
        <v>1</v>
      </c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6"/>
    </row>
    <row r="156" spans="1:17" ht="33" x14ac:dyDescent="0.3">
      <c r="A156" s="66" t="s">
        <v>515</v>
      </c>
      <c r="B156" s="74" t="s">
        <v>532</v>
      </c>
      <c r="C156" s="74" t="s">
        <v>657</v>
      </c>
      <c r="D156" s="78">
        <f t="shared" si="21"/>
        <v>1</v>
      </c>
      <c r="E156" s="78"/>
      <c r="F156" s="78"/>
      <c r="G156" s="78"/>
      <c r="H156" s="78"/>
      <c r="I156" s="78"/>
      <c r="J156" s="78"/>
      <c r="K156" s="78"/>
      <c r="L156" s="64"/>
      <c r="M156" s="78"/>
      <c r="N156" s="78"/>
      <c r="O156" s="78"/>
      <c r="P156" s="78">
        <v>1</v>
      </c>
      <c r="Q156" s="76"/>
    </row>
    <row r="157" spans="1:17" ht="33" x14ac:dyDescent="0.3">
      <c r="A157" s="66" t="s">
        <v>515</v>
      </c>
      <c r="B157" s="74" t="s">
        <v>532</v>
      </c>
      <c r="C157" s="74" t="s">
        <v>530</v>
      </c>
      <c r="D157" s="78">
        <f t="shared" si="21"/>
        <v>1</v>
      </c>
      <c r="E157" s="78"/>
      <c r="F157" s="78"/>
      <c r="G157" s="78"/>
      <c r="H157" s="78">
        <v>1</v>
      </c>
      <c r="I157" s="78"/>
      <c r="J157" s="78"/>
      <c r="K157" s="78"/>
      <c r="L157" s="78"/>
      <c r="M157" s="78"/>
      <c r="N157" s="78"/>
      <c r="O157" s="78"/>
      <c r="P157" s="78"/>
      <c r="Q157" s="76"/>
    </row>
    <row r="158" spans="1:17" ht="33" x14ac:dyDescent="0.3">
      <c r="A158" s="66" t="s">
        <v>515</v>
      </c>
      <c r="B158" s="74" t="s">
        <v>532</v>
      </c>
      <c r="C158" s="74" t="s">
        <v>531</v>
      </c>
      <c r="D158" s="78">
        <f t="shared" si="21"/>
        <v>1</v>
      </c>
      <c r="E158" s="78"/>
      <c r="F158" s="78"/>
      <c r="G158" s="78"/>
      <c r="H158" s="78"/>
      <c r="I158" s="78"/>
      <c r="J158" s="78"/>
      <c r="K158" s="78"/>
      <c r="L158" s="78">
        <v>1</v>
      </c>
      <c r="M158" s="78"/>
      <c r="N158" s="78"/>
      <c r="O158" s="78"/>
      <c r="P158" s="78"/>
      <c r="Q158" s="76"/>
    </row>
    <row r="159" spans="1:17" ht="53.25" customHeight="1" x14ac:dyDescent="0.3">
      <c r="A159" s="421" t="s">
        <v>850</v>
      </c>
      <c r="B159" s="562" t="s">
        <v>1006</v>
      </c>
      <c r="C159" s="407" t="s">
        <v>1007</v>
      </c>
      <c r="D159" s="396">
        <f>SUM(E159:P159)</f>
        <v>1</v>
      </c>
      <c r="E159" s="397">
        <v>0</v>
      </c>
      <c r="F159" s="399">
        <v>0</v>
      </c>
      <c r="G159" s="397">
        <v>0</v>
      </c>
      <c r="H159" s="397">
        <v>0</v>
      </c>
      <c r="I159" s="397">
        <v>0</v>
      </c>
      <c r="J159" s="397">
        <v>0</v>
      </c>
      <c r="K159" s="397">
        <v>1</v>
      </c>
      <c r="L159" s="393">
        <v>0</v>
      </c>
      <c r="M159" s="393">
        <v>0</v>
      </c>
      <c r="N159" s="393">
        <v>0</v>
      </c>
      <c r="O159" s="393">
        <v>0</v>
      </c>
      <c r="P159" s="393">
        <v>0</v>
      </c>
      <c r="Q159" s="422" t="s">
        <v>1008</v>
      </c>
    </row>
    <row r="160" spans="1:17" ht="53.25" x14ac:dyDescent="0.3">
      <c r="A160" s="421" t="s">
        <v>850</v>
      </c>
      <c r="B160" s="563"/>
      <c r="C160" s="407" t="s">
        <v>1009</v>
      </c>
      <c r="D160" s="396">
        <f t="shared" ref="D160:D166" si="22">SUM(E160:P160)</f>
        <v>1</v>
      </c>
      <c r="E160" s="397">
        <v>0</v>
      </c>
      <c r="F160" s="397">
        <v>0</v>
      </c>
      <c r="G160" s="397">
        <v>0</v>
      </c>
      <c r="H160" s="397">
        <v>0</v>
      </c>
      <c r="I160" s="397">
        <v>0</v>
      </c>
      <c r="J160" s="397">
        <v>0</v>
      </c>
      <c r="K160" s="393">
        <v>0</v>
      </c>
      <c r="L160" s="393">
        <v>0</v>
      </c>
      <c r="M160" s="393">
        <v>0</v>
      </c>
      <c r="N160" s="393">
        <v>0</v>
      </c>
      <c r="O160" s="393">
        <v>0</v>
      </c>
      <c r="P160" s="393">
        <v>1</v>
      </c>
      <c r="Q160" s="422" t="s">
        <v>1008</v>
      </c>
    </row>
    <row r="161" spans="1:17" ht="53.25" x14ac:dyDescent="0.3">
      <c r="A161" s="421" t="s">
        <v>850</v>
      </c>
      <c r="B161" s="564"/>
      <c r="C161" s="407" t="s">
        <v>1010</v>
      </c>
      <c r="D161" s="396">
        <f t="shared" si="22"/>
        <v>1</v>
      </c>
      <c r="E161" s="397">
        <v>0</v>
      </c>
      <c r="F161" s="397">
        <v>0</v>
      </c>
      <c r="G161" s="397">
        <v>0</v>
      </c>
      <c r="H161" s="397">
        <v>0</v>
      </c>
      <c r="I161" s="397">
        <v>0</v>
      </c>
      <c r="J161" s="397">
        <v>0</v>
      </c>
      <c r="K161" s="393">
        <v>0</v>
      </c>
      <c r="L161" s="423">
        <v>0</v>
      </c>
      <c r="M161" s="393">
        <v>0</v>
      </c>
      <c r="N161" s="393">
        <v>1</v>
      </c>
      <c r="O161" s="393">
        <v>0</v>
      </c>
      <c r="P161" s="393">
        <v>0</v>
      </c>
      <c r="Q161" s="422" t="s">
        <v>1008</v>
      </c>
    </row>
    <row r="162" spans="1:17" ht="53.25" customHeight="1" x14ac:dyDescent="0.3">
      <c r="A162" s="421" t="s">
        <v>850</v>
      </c>
      <c r="B162" s="562" t="s">
        <v>1011</v>
      </c>
      <c r="C162" s="407" t="s">
        <v>1012</v>
      </c>
      <c r="D162" s="396">
        <f t="shared" si="22"/>
        <v>1</v>
      </c>
      <c r="E162" s="397">
        <v>0</v>
      </c>
      <c r="F162" s="397">
        <v>0</v>
      </c>
      <c r="G162" s="397">
        <v>0</v>
      </c>
      <c r="H162" s="397">
        <v>0</v>
      </c>
      <c r="I162" s="397">
        <v>0</v>
      </c>
      <c r="J162" s="397">
        <v>0</v>
      </c>
      <c r="K162" s="397">
        <v>1</v>
      </c>
      <c r="L162" s="423">
        <v>0</v>
      </c>
      <c r="M162" s="393">
        <v>0</v>
      </c>
      <c r="N162" s="393">
        <v>0</v>
      </c>
      <c r="O162" s="393">
        <v>0</v>
      </c>
      <c r="P162" s="393">
        <v>0</v>
      </c>
      <c r="Q162" s="422" t="s">
        <v>1008</v>
      </c>
    </row>
    <row r="163" spans="1:17" ht="53.25" x14ac:dyDescent="0.3">
      <c r="A163" s="421" t="s">
        <v>850</v>
      </c>
      <c r="B163" s="563"/>
      <c r="C163" s="407" t="s">
        <v>1013</v>
      </c>
      <c r="D163" s="396">
        <f t="shared" si="22"/>
        <v>1</v>
      </c>
      <c r="E163" s="397">
        <v>0</v>
      </c>
      <c r="F163" s="397">
        <v>0</v>
      </c>
      <c r="G163" s="397">
        <v>0</v>
      </c>
      <c r="H163" s="397">
        <v>0</v>
      </c>
      <c r="I163" s="397">
        <v>0</v>
      </c>
      <c r="J163" s="397">
        <v>0</v>
      </c>
      <c r="K163" s="397">
        <v>1</v>
      </c>
      <c r="L163" s="423">
        <v>0</v>
      </c>
      <c r="M163" s="393">
        <v>0</v>
      </c>
      <c r="N163" s="393">
        <v>0</v>
      </c>
      <c r="O163" s="393">
        <v>0</v>
      </c>
      <c r="P163" s="393">
        <v>0</v>
      </c>
      <c r="Q163" s="422" t="s">
        <v>1008</v>
      </c>
    </row>
    <row r="164" spans="1:17" ht="53.25" x14ac:dyDescent="0.3">
      <c r="A164" s="421" t="s">
        <v>850</v>
      </c>
      <c r="B164" s="564"/>
      <c r="C164" s="407" t="s">
        <v>1014</v>
      </c>
      <c r="D164" s="396">
        <f t="shared" si="22"/>
        <v>1</v>
      </c>
      <c r="E164" s="397">
        <v>0</v>
      </c>
      <c r="F164" s="397">
        <v>0</v>
      </c>
      <c r="G164" s="397">
        <v>0</v>
      </c>
      <c r="H164" s="397">
        <v>0</v>
      </c>
      <c r="I164" s="397">
        <v>0</v>
      </c>
      <c r="J164" s="397">
        <v>0</v>
      </c>
      <c r="K164" s="397">
        <v>1</v>
      </c>
      <c r="L164" s="423">
        <v>0</v>
      </c>
      <c r="M164" s="393">
        <v>0</v>
      </c>
      <c r="N164" s="393">
        <v>0</v>
      </c>
      <c r="O164" s="393">
        <v>0</v>
      </c>
      <c r="P164" s="393">
        <v>0</v>
      </c>
      <c r="Q164" s="422" t="s">
        <v>1008</v>
      </c>
    </row>
    <row r="165" spans="1:17" ht="53.25" x14ac:dyDescent="0.3">
      <c r="A165" s="421" t="s">
        <v>850</v>
      </c>
      <c r="B165" s="407" t="s">
        <v>1015</v>
      </c>
      <c r="C165" s="407" t="s">
        <v>1016</v>
      </c>
      <c r="D165" s="396">
        <f t="shared" si="22"/>
        <v>1</v>
      </c>
      <c r="E165" s="397">
        <v>0</v>
      </c>
      <c r="F165" s="397">
        <v>0</v>
      </c>
      <c r="G165" s="397">
        <v>0</v>
      </c>
      <c r="H165" s="397">
        <v>0</v>
      </c>
      <c r="I165" s="397">
        <v>0</v>
      </c>
      <c r="J165" s="397">
        <v>0</v>
      </c>
      <c r="K165" s="393">
        <v>0</v>
      </c>
      <c r="L165" s="423">
        <v>0</v>
      </c>
      <c r="M165" s="393">
        <v>0</v>
      </c>
      <c r="N165" s="393">
        <v>1</v>
      </c>
      <c r="O165" s="393">
        <v>0</v>
      </c>
      <c r="P165" s="393">
        <v>0</v>
      </c>
      <c r="Q165" s="422" t="s">
        <v>1008</v>
      </c>
    </row>
    <row r="166" spans="1:17" ht="129.75" x14ac:dyDescent="0.3">
      <c r="A166" s="387" t="s">
        <v>850</v>
      </c>
      <c r="B166" s="391" t="s">
        <v>532</v>
      </c>
      <c r="C166" s="391" t="s">
        <v>1017</v>
      </c>
      <c r="D166" s="396">
        <f t="shared" si="22"/>
        <v>1</v>
      </c>
      <c r="E166" s="397">
        <v>0</v>
      </c>
      <c r="F166" s="397">
        <v>0</v>
      </c>
      <c r="G166" s="399">
        <v>0</v>
      </c>
      <c r="H166" s="397">
        <v>0</v>
      </c>
      <c r="I166" s="397">
        <v>0</v>
      </c>
      <c r="J166" s="397">
        <v>0</v>
      </c>
      <c r="K166" s="393">
        <v>1</v>
      </c>
      <c r="L166" s="393">
        <v>0</v>
      </c>
      <c r="M166" s="393">
        <v>0</v>
      </c>
      <c r="N166" s="393">
        <v>0</v>
      </c>
      <c r="O166" s="393">
        <v>0</v>
      </c>
      <c r="P166" s="393">
        <v>0</v>
      </c>
      <c r="Q166" s="394" t="s">
        <v>1018</v>
      </c>
    </row>
    <row r="167" spans="1:17" x14ac:dyDescent="0.3">
      <c r="A167" s="555" t="s">
        <v>532</v>
      </c>
      <c r="B167" s="555"/>
      <c r="C167" s="555"/>
      <c r="D167" s="378">
        <f>SUM(D154:D166)</f>
        <v>14</v>
      </c>
      <c r="E167" s="378">
        <f t="shared" ref="E167:P167" si="23">SUM(E154:E166)</f>
        <v>3</v>
      </c>
      <c r="F167" s="378">
        <f t="shared" si="23"/>
        <v>0</v>
      </c>
      <c r="G167" s="378">
        <f t="shared" si="23"/>
        <v>0</v>
      </c>
      <c r="H167" s="378">
        <f t="shared" si="23"/>
        <v>1</v>
      </c>
      <c r="I167" s="378">
        <f t="shared" si="23"/>
        <v>0</v>
      </c>
      <c r="J167" s="378">
        <f t="shared" si="23"/>
        <v>0</v>
      </c>
      <c r="K167" s="378">
        <f t="shared" si="23"/>
        <v>5</v>
      </c>
      <c r="L167" s="378">
        <f t="shared" si="23"/>
        <v>1</v>
      </c>
      <c r="M167" s="378">
        <f t="shared" si="23"/>
        <v>0</v>
      </c>
      <c r="N167" s="378">
        <f t="shared" si="23"/>
        <v>2</v>
      </c>
      <c r="O167" s="378">
        <f t="shared" si="23"/>
        <v>0</v>
      </c>
      <c r="P167" s="378">
        <f t="shared" si="23"/>
        <v>2</v>
      </c>
      <c r="Q167" s="87"/>
    </row>
    <row r="168" spans="1:17" x14ac:dyDescent="0.3">
      <c r="A168" s="555"/>
      <c r="B168" s="555"/>
      <c r="C168" s="555"/>
      <c r="D168" s="378"/>
      <c r="E168" s="559">
        <f>+E167+F167+G167</f>
        <v>3</v>
      </c>
      <c r="F168" s="559"/>
      <c r="G168" s="559"/>
      <c r="H168" s="559">
        <f>+H167+I167+J167</f>
        <v>1</v>
      </c>
      <c r="I168" s="559"/>
      <c r="J168" s="559"/>
      <c r="K168" s="559">
        <f>+K167+L167+M167</f>
        <v>6</v>
      </c>
      <c r="L168" s="559"/>
      <c r="M168" s="559"/>
      <c r="N168" s="559">
        <f>+N167+O167+P167</f>
        <v>4</v>
      </c>
      <c r="O168" s="559"/>
      <c r="P168" s="559"/>
      <c r="Q168" s="76"/>
    </row>
    <row r="169" spans="1:17" x14ac:dyDescent="0.3">
      <c r="A169" s="103"/>
      <c r="B169" s="73"/>
      <c r="C169" s="73"/>
      <c r="D169" s="106"/>
      <c r="E169" s="106"/>
      <c r="F169" s="165">
        <f>+E168/D167</f>
        <v>0.21428571428571427</v>
      </c>
      <c r="G169" s="106"/>
      <c r="H169" s="106">
        <f>+E168+H168</f>
        <v>4</v>
      </c>
      <c r="I169" s="165">
        <f>+H169/D167</f>
        <v>0.2857142857142857</v>
      </c>
      <c r="J169" s="106"/>
      <c r="K169" s="106">
        <f>+E168+H168+K168</f>
        <v>10</v>
      </c>
      <c r="L169" s="165">
        <f>+K169/D167</f>
        <v>0.7142857142857143</v>
      </c>
      <c r="M169" s="106"/>
      <c r="N169" s="106"/>
      <c r="O169" s="106"/>
      <c r="P169" s="106"/>
      <c r="Q169" s="76"/>
    </row>
    <row r="170" spans="1:17" ht="33" x14ac:dyDescent="0.3">
      <c r="A170" s="67" t="s">
        <v>470</v>
      </c>
      <c r="B170" s="67" t="s">
        <v>179</v>
      </c>
      <c r="C170" s="67" t="s">
        <v>471</v>
      </c>
      <c r="D170" s="68" t="s">
        <v>472</v>
      </c>
      <c r="E170" s="67">
        <v>1</v>
      </c>
      <c r="F170" s="67">
        <v>2</v>
      </c>
      <c r="G170" s="67">
        <v>3</v>
      </c>
      <c r="H170" s="67">
        <v>4</v>
      </c>
      <c r="I170" s="67">
        <v>5</v>
      </c>
      <c r="J170" s="67">
        <v>6</v>
      </c>
      <c r="K170" s="67">
        <v>7</v>
      </c>
      <c r="L170" s="67">
        <v>8</v>
      </c>
      <c r="M170" s="67">
        <v>9</v>
      </c>
      <c r="N170" s="67">
        <v>10</v>
      </c>
      <c r="O170" s="67">
        <v>11</v>
      </c>
      <c r="P170" s="67">
        <v>12</v>
      </c>
      <c r="Q170" s="73"/>
    </row>
    <row r="171" spans="1:17" ht="33" x14ac:dyDescent="0.3">
      <c r="A171" s="66" t="s">
        <v>495</v>
      </c>
      <c r="B171" s="70" t="s">
        <v>658</v>
      </c>
      <c r="C171" s="43" t="s">
        <v>511</v>
      </c>
      <c r="D171" s="52">
        <f>SUM(E171:P171)</f>
        <v>1</v>
      </c>
      <c r="E171" s="90"/>
      <c r="F171" s="90"/>
      <c r="G171" s="90"/>
      <c r="H171" s="90"/>
      <c r="I171" s="90">
        <v>1</v>
      </c>
      <c r="J171" s="90"/>
      <c r="K171" s="90"/>
      <c r="L171" s="90"/>
      <c r="M171" s="90"/>
      <c r="N171" s="90"/>
      <c r="O171" s="90"/>
      <c r="P171" s="90"/>
      <c r="Q171" s="76"/>
    </row>
    <row r="172" spans="1:17" ht="33" x14ac:dyDescent="0.3">
      <c r="A172" s="66" t="s">
        <v>495</v>
      </c>
      <c r="B172" s="70" t="s">
        <v>658</v>
      </c>
      <c r="C172" s="43" t="s">
        <v>647</v>
      </c>
      <c r="D172" s="90">
        <f>SUM(E172:P172)</f>
        <v>13</v>
      </c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>
        <v>13</v>
      </c>
      <c r="Q172" s="76"/>
    </row>
    <row r="173" spans="1:17" ht="33" x14ac:dyDescent="0.3">
      <c r="A173" s="66" t="s">
        <v>553</v>
      </c>
      <c r="B173" s="70" t="s">
        <v>658</v>
      </c>
      <c r="C173" s="148" t="s">
        <v>863</v>
      </c>
      <c r="D173" s="90">
        <f>SUM(E173:P173)</f>
        <v>1</v>
      </c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>
        <v>1</v>
      </c>
      <c r="Q173" s="76"/>
    </row>
    <row r="174" spans="1:17" ht="16.5" customHeight="1" x14ac:dyDescent="0.3">
      <c r="A174" s="548" t="s">
        <v>593</v>
      </c>
      <c r="B174" s="549"/>
      <c r="C174" s="549"/>
      <c r="D174" s="377">
        <f>SUM(D171:D173)</f>
        <v>15</v>
      </c>
      <c r="E174" s="377">
        <f t="shared" ref="E174:P174" si="24">SUM(E171:E173)</f>
        <v>0</v>
      </c>
      <c r="F174" s="377">
        <f t="shared" si="24"/>
        <v>0</v>
      </c>
      <c r="G174" s="377">
        <f t="shared" si="24"/>
        <v>0</v>
      </c>
      <c r="H174" s="377">
        <f t="shared" si="24"/>
        <v>0</v>
      </c>
      <c r="I174" s="377">
        <f t="shared" si="24"/>
        <v>1</v>
      </c>
      <c r="J174" s="377">
        <f t="shared" si="24"/>
        <v>0</v>
      </c>
      <c r="K174" s="377">
        <f t="shared" si="24"/>
        <v>0</v>
      </c>
      <c r="L174" s="377">
        <f t="shared" si="24"/>
        <v>0</v>
      </c>
      <c r="M174" s="377">
        <f t="shared" si="24"/>
        <v>0</v>
      </c>
      <c r="N174" s="377">
        <f t="shared" si="24"/>
        <v>0</v>
      </c>
      <c r="O174" s="377">
        <f t="shared" si="24"/>
        <v>0</v>
      </c>
      <c r="P174" s="377">
        <f t="shared" si="24"/>
        <v>14</v>
      </c>
      <c r="Q174" s="76"/>
    </row>
    <row r="175" spans="1:17" x14ac:dyDescent="0.3">
      <c r="A175" s="551"/>
      <c r="B175" s="552"/>
      <c r="C175" s="552"/>
      <c r="D175" s="377"/>
      <c r="E175" s="554">
        <f>+E174+F174+G174</f>
        <v>0</v>
      </c>
      <c r="F175" s="554"/>
      <c r="G175" s="554"/>
      <c r="H175" s="554">
        <f>+H174+I174+J174</f>
        <v>1</v>
      </c>
      <c r="I175" s="554"/>
      <c r="J175" s="554"/>
      <c r="K175" s="554">
        <f>+K174+L174+M174</f>
        <v>0</v>
      </c>
      <c r="L175" s="554"/>
      <c r="M175" s="554"/>
      <c r="N175" s="554">
        <f>+N174+O174+P174</f>
        <v>14</v>
      </c>
      <c r="O175" s="554"/>
      <c r="P175" s="554"/>
      <c r="Q175" s="76"/>
    </row>
    <row r="176" spans="1:17" x14ac:dyDescent="0.3">
      <c r="A176" s="109"/>
      <c r="B176" s="110"/>
      <c r="C176" s="110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80"/>
    </row>
    <row r="177" spans="1:17" ht="33" x14ac:dyDescent="0.3">
      <c r="A177" s="67" t="s">
        <v>470</v>
      </c>
      <c r="B177" s="67" t="s">
        <v>179</v>
      </c>
      <c r="C177" s="67" t="s">
        <v>471</v>
      </c>
      <c r="D177" s="68" t="s">
        <v>472</v>
      </c>
      <c r="E177" s="67">
        <v>1</v>
      </c>
      <c r="F177" s="67">
        <v>2</v>
      </c>
      <c r="G177" s="67">
        <v>3</v>
      </c>
      <c r="H177" s="67">
        <v>4</v>
      </c>
      <c r="I177" s="67">
        <v>5</v>
      </c>
      <c r="J177" s="67">
        <v>6</v>
      </c>
      <c r="K177" s="67">
        <v>7</v>
      </c>
      <c r="L177" s="67">
        <v>8</v>
      </c>
      <c r="M177" s="67">
        <v>9</v>
      </c>
      <c r="N177" s="67">
        <v>10</v>
      </c>
      <c r="O177" s="67">
        <v>11</v>
      </c>
      <c r="P177" s="67">
        <v>12</v>
      </c>
      <c r="Q177" s="80"/>
    </row>
    <row r="178" spans="1:17" ht="33" x14ac:dyDescent="0.3">
      <c r="A178" s="66" t="s">
        <v>515</v>
      </c>
      <c r="B178" s="74" t="s">
        <v>536</v>
      </c>
      <c r="C178" s="74" t="s">
        <v>537</v>
      </c>
      <c r="D178" s="112">
        <f>SUM(E178:P178)</f>
        <v>3</v>
      </c>
      <c r="E178" s="112"/>
      <c r="F178" s="90"/>
      <c r="G178" s="90">
        <v>3</v>
      </c>
      <c r="H178" s="90"/>
      <c r="I178" s="90"/>
      <c r="J178" s="90"/>
      <c r="K178" s="90"/>
      <c r="L178" s="90"/>
      <c r="M178" s="90"/>
      <c r="O178" s="90"/>
      <c r="P178" s="90"/>
      <c r="Q178" s="80"/>
    </row>
    <row r="179" spans="1:17" ht="33" x14ac:dyDescent="0.3">
      <c r="A179" s="66" t="s">
        <v>515</v>
      </c>
      <c r="B179" s="66" t="s">
        <v>536</v>
      </c>
      <c r="C179" s="66" t="s">
        <v>685</v>
      </c>
      <c r="D179" s="90">
        <v>1</v>
      </c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>
        <v>1</v>
      </c>
      <c r="Q179" s="80"/>
    </row>
    <row r="180" spans="1:17" s="428" customFormat="1" ht="38.25" x14ac:dyDescent="0.3">
      <c r="A180" s="424" t="s">
        <v>850</v>
      </c>
      <c r="B180" s="424" t="s">
        <v>536</v>
      </c>
      <c r="C180" s="425" t="s">
        <v>1019</v>
      </c>
      <c r="D180" s="426">
        <f>SUM(E180:P180)</f>
        <v>2</v>
      </c>
      <c r="E180" s="426">
        <v>0</v>
      </c>
      <c r="F180" s="426">
        <v>0</v>
      </c>
      <c r="G180" s="426">
        <v>0</v>
      </c>
      <c r="H180" s="426">
        <v>0</v>
      </c>
      <c r="I180" s="426">
        <v>0</v>
      </c>
      <c r="J180" s="426">
        <v>0</v>
      </c>
      <c r="K180" s="427">
        <v>0</v>
      </c>
      <c r="L180" s="426">
        <v>0</v>
      </c>
      <c r="M180" s="426">
        <v>2</v>
      </c>
      <c r="N180" s="426">
        <v>0</v>
      </c>
      <c r="O180" s="426">
        <v>0</v>
      </c>
      <c r="P180" s="426">
        <v>0</v>
      </c>
      <c r="Q180" s="386"/>
    </row>
    <row r="181" spans="1:17" ht="16.5" customHeight="1" x14ac:dyDescent="0.3">
      <c r="A181" s="555" t="s">
        <v>538</v>
      </c>
      <c r="B181" s="555"/>
      <c r="C181" s="555"/>
      <c r="D181" s="377">
        <f>SUM(D178:D180)</f>
        <v>6</v>
      </c>
      <c r="E181" s="377">
        <f t="shared" ref="E181:P181" si="25">SUM(E178:E180)</f>
        <v>0</v>
      </c>
      <c r="F181" s="377">
        <f t="shared" si="25"/>
        <v>0</v>
      </c>
      <c r="G181" s="377">
        <f t="shared" si="25"/>
        <v>3</v>
      </c>
      <c r="H181" s="377">
        <f t="shared" si="25"/>
        <v>0</v>
      </c>
      <c r="I181" s="377">
        <f t="shared" si="25"/>
        <v>0</v>
      </c>
      <c r="J181" s="377">
        <f t="shared" si="25"/>
        <v>0</v>
      </c>
      <c r="K181" s="377">
        <f t="shared" si="25"/>
        <v>0</v>
      </c>
      <c r="L181" s="377">
        <f t="shared" si="25"/>
        <v>0</v>
      </c>
      <c r="M181" s="377">
        <f>SUM(M178:M180)</f>
        <v>2</v>
      </c>
      <c r="N181" s="377">
        <f t="shared" si="25"/>
        <v>0</v>
      </c>
      <c r="O181" s="377">
        <f t="shared" si="25"/>
        <v>0</v>
      </c>
      <c r="P181" s="377">
        <f t="shared" si="25"/>
        <v>1</v>
      </c>
      <c r="Q181" s="80"/>
    </row>
    <row r="182" spans="1:17" x14ac:dyDescent="0.3">
      <c r="A182" s="555"/>
      <c r="B182" s="555"/>
      <c r="C182" s="555"/>
      <c r="D182" s="377"/>
      <c r="E182" s="554">
        <f>+E181+F181+G181</f>
        <v>3</v>
      </c>
      <c r="F182" s="554"/>
      <c r="G182" s="554"/>
      <c r="H182" s="554">
        <f>+H181+I181+J181</f>
        <v>0</v>
      </c>
      <c r="I182" s="554"/>
      <c r="J182" s="554"/>
      <c r="K182" s="554">
        <f>+K181+L181+M181</f>
        <v>2</v>
      </c>
      <c r="L182" s="554"/>
      <c r="M182" s="554"/>
      <c r="N182" s="554">
        <f>+N181+O181+P181</f>
        <v>1</v>
      </c>
      <c r="O182" s="554"/>
      <c r="P182" s="554"/>
      <c r="Q182" s="80"/>
    </row>
    <row r="183" spans="1:17" x14ac:dyDescent="0.3">
      <c r="A183" s="109"/>
      <c r="B183" s="110"/>
      <c r="C183" s="110"/>
      <c r="D183" s="111"/>
      <c r="E183" s="111"/>
      <c r="F183" s="429">
        <f>+E182/D181</f>
        <v>0.5</v>
      </c>
      <c r="G183" s="111"/>
      <c r="H183" s="111"/>
      <c r="I183" s="111"/>
      <c r="J183" s="111"/>
      <c r="K183" s="111">
        <f>+E182+K182</f>
        <v>5</v>
      </c>
      <c r="L183" s="429">
        <f>+K183/D181</f>
        <v>0.83333333333333337</v>
      </c>
      <c r="M183" s="111"/>
      <c r="N183" s="111">
        <f>+E182+H182+K182+N182</f>
        <v>6</v>
      </c>
      <c r="O183" s="429">
        <f>+N183/D181</f>
        <v>1</v>
      </c>
      <c r="P183" s="111"/>
      <c r="Q183" s="80"/>
    </row>
    <row r="184" spans="1:17" ht="33" x14ac:dyDescent="0.3">
      <c r="A184" s="67" t="s">
        <v>470</v>
      </c>
      <c r="B184" s="67" t="s">
        <v>179</v>
      </c>
      <c r="C184" s="67" t="s">
        <v>471</v>
      </c>
      <c r="D184" s="68" t="s">
        <v>472</v>
      </c>
      <c r="E184" s="67">
        <v>1</v>
      </c>
      <c r="F184" s="67">
        <v>2</v>
      </c>
      <c r="G184" s="67">
        <v>3</v>
      </c>
      <c r="H184" s="67">
        <v>4</v>
      </c>
      <c r="I184" s="67">
        <v>5</v>
      </c>
      <c r="J184" s="67">
        <v>6</v>
      </c>
      <c r="K184" s="67">
        <v>7</v>
      </c>
      <c r="L184" s="67">
        <v>8</v>
      </c>
      <c r="M184" s="67">
        <v>9</v>
      </c>
      <c r="N184" s="67">
        <v>10</v>
      </c>
      <c r="O184" s="67">
        <v>11</v>
      </c>
      <c r="P184" s="67">
        <v>12</v>
      </c>
      <c r="Q184" s="80"/>
    </row>
    <row r="185" spans="1:17" s="433" customFormat="1" ht="49.5" x14ac:dyDescent="0.3">
      <c r="A185" s="430" t="s">
        <v>539</v>
      </c>
      <c r="B185" s="430" t="s">
        <v>540</v>
      </c>
      <c r="C185" s="431" t="s">
        <v>864</v>
      </c>
      <c r="D185" s="432">
        <f>SUM(E185:P185)</f>
        <v>3</v>
      </c>
      <c r="E185" s="432">
        <v>0</v>
      </c>
      <c r="F185" s="432">
        <v>0</v>
      </c>
      <c r="G185" s="432">
        <v>0</v>
      </c>
      <c r="H185" s="432">
        <v>0</v>
      </c>
      <c r="I185" s="432">
        <v>0</v>
      </c>
      <c r="J185" s="432">
        <v>0</v>
      </c>
      <c r="K185" s="432">
        <v>0</v>
      </c>
      <c r="L185" s="432">
        <v>0</v>
      </c>
      <c r="M185" s="432">
        <v>0</v>
      </c>
      <c r="N185" s="432">
        <v>0</v>
      </c>
      <c r="O185" s="432">
        <v>0</v>
      </c>
      <c r="P185" s="432">
        <v>3</v>
      </c>
    </row>
    <row r="186" spans="1:17" s="433" customFormat="1" ht="49.5" x14ac:dyDescent="0.3">
      <c r="A186" s="434" t="s">
        <v>539</v>
      </c>
      <c r="B186" s="434" t="s">
        <v>540</v>
      </c>
      <c r="C186" s="435" t="s">
        <v>865</v>
      </c>
      <c r="D186" s="436"/>
      <c r="E186" s="436">
        <v>0</v>
      </c>
      <c r="F186" s="436">
        <v>0</v>
      </c>
      <c r="G186" s="436">
        <v>0</v>
      </c>
      <c r="H186" s="436">
        <v>0</v>
      </c>
      <c r="I186" s="436">
        <v>0</v>
      </c>
      <c r="J186" s="436">
        <v>0</v>
      </c>
      <c r="K186" s="436">
        <v>0</v>
      </c>
      <c r="L186" s="436">
        <v>0</v>
      </c>
      <c r="M186" s="436">
        <v>0</v>
      </c>
      <c r="N186" s="436">
        <v>0</v>
      </c>
      <c r="O186" s="436">
        <v>0</v>
      </c>
      <c r="P186" s="436">
        <v>2</v>
      </c>
    </row>
    <row r="187" spans="1:17" ht="49.5" x14ac:dyDescent="0.3">
      <c r="A187" s="65" t="s">
        <v>539</v>
      </c>
      <c r="B187" s="66" t="s">
        <v>540</v>
      </c>
      <c r="C187" s="149" t="s">
        <v>866</v>
      </c>
      <c r="D187" s="90">
        <f t="shared" ref="D187:D190" si="26">SUM(E187:P187)</f>
        <v>2</v>
      </c>
      <c r="E187" s="90">
        <v>0</v>
      </c>
      <c r="F187" s="90">
        <v>0</v>
      </c>
      <c r="G187" s="90">
        <v>0</v>
      </c>
      <c r="H187" s="90">
        <v>0</v>
      </c>
      <c r="I187" s="90">
        <v>0</v>
      </c>
      <c r="J187" s="90">
        <v>0</v>
      </c>
      <c r="K187" s="90">
        <v>0</v>
      </c>
      <c r="L187" s="90">
        <v>0</v>
      </c>
      <c r="M187" s="90">
        <v>0</v>
      </c>
      <c r="N187" s="90">
        <v>0</v>
      </c>
      <c r="O187" s="90">
        <v>0</v>
      </c>
      <c r="P187" s="90">
        <v>2</v>
      </c>
      <c r="Q187" s="437" t="s">
        <v>1020</v>
      </c>
    </row>
    <row r="188" spans="1:17" ht="38.25" x14ac:dyDescent="0.3">
      <c r="A188" s="65" t="s">
        <v>539</v>
      </c>
      <c r="B188" s="66" t="s">
        <v>540</v>
      </c>
      <c r="C188" s="438" t="s">
        <v>1021</v>
      </c>
      <c r="D188" s="439">
        <f t="shared" si="26"/>
        <v>1</v>
      </c>
      <c r="E188" s="440">
        <v>0</v>
      </c>
      <c r="F188" s="440">
        <v>0</v>
      </c>
      <c r="G188" s="440">
        <v>0</v>
      </c>
      <c r="H188" s="440">
        <v>0</v>
      </c>
      <c r="I188" s="440">
        <v>0</v>
      </c>
      <c r="J188" s="440">
        <v>0</v>
      </c>
      <c r="K188" s="441">
        <v>0</v>
      </c>
      <c r="L188" s="441">
        <v>0</v>
      </c>
      <c r="M188" s="441">
        <v>0</v>
      </c>
      <c r="N188" s="441">
        <v>0</v>
      </c>
      <c r="O188" s="441">
        <v>0</v>
      </c>
      <c r="P188" s="441">
        <v>1</v>
      </c>
    </row>
    <row r="189" spans="1:17" ht="38.25" x14ac:dyDescent="0.3">
      <c r="A189" s="65" t="s">
        <v>539</v>
      </c>
      <c r="B189" s="66" t="s">
        <v>540</v>
      </c>
      <c r="C189" s="438" t="s">
        <v>1022</v>
      </c>
      <c r="D189" s="439">
        <f t="shared" si="26"/>
        <v>1</v>
      </c>
      <c r="E189" s="440">
        <v>0</v>
      </c>
      <c r="F189" s="440">
        <v>0</v>
      </c>
      <c r="G189" s="440">
        <v>0</v>
      </c>
      <c r="H189" s="440">
        <v>0</v>
      </c>
      <c r="I189" s="440">
        <v>0</v>
      </c>
      <c r="J189" s="440">
        <v>0</v>
      </c>
      <c r="K189" s="441">
        <v>0</v>
      </c>
      <c r="L189" s="441">
        <v>0</v>
      </c>
      <c r="M189" s="441">
        <v>0</v>
      </c>
      <c r="N189" s="441">
        <v>0</v>
      </c>
      <c r="O189" s="441">
        <v>0</v>
      </c>
      <c r="P189" s="441">
        <v>1</v>
      </c>
    </row>
    <row r="190" spans="1:17" ht="33" x14ac:dyDescent="0.3">
      <c r="A190" s="65" t="s">
        <v>539</v>
      </c>
      <c r="B190" s="66" t="s">
        <v>540</v>
      </c>
      <c r="C190" s="438" t="s">
        <v>1023</v>
      </c>
      <c r="D190" s="439">
        <f t="shared" si="26"/>
        <v>2</v>
      </c>
      <c r="E190" s="440">
        <v>0</v>
      </c>
      <c r="F190" s="440">
        <v>0</v>
      </c>
      <c r="G190" s="440">
        <v>0</v>
      </c>
      <c r="H190" s="440">
        <v>0</v>
      </c>
      <c r="I190" s="440">
        <v>0</v>
      </c>
      <c r="J190" s="440">
        <v>0</v>
      </c>
      <c r="K190" s="441">
        <v>0</v>
      </c>
      <c r="L190" s="441">
        <v>0</v>
      </c>
      <c r="M190" s="441">
        <v>0</v>
      </c>
      <c r="N190" s="441">
        <v>0</v>
      </c>
      <c r="O190" s="441">
        <v>0</v>
      </c>
      <c r="P190" s="441">
        <v>2</v>
      </c>
    </row>
    <row r="191" spans="1:17" ht="16.5" customHeight="1" x14ac:dyDescent="0.3">
      <c r="A191" s="548" t="s">
        <v>541</v>
      </c>
      <c r="B191" s="549"/>
      <c r="C191" s="550"/>
      <c r="D191" s="377">
        <f>+D185+D187+D188+D189+D190</f>
        <v>9</v>
      </c>
      <c r="E191" s="377">
        <f t="shared" ref="E191:P191" si="27">+E185+E187+E188+E189+E190</f>
        <v>0</v>
      </c>
      <c r="F191" s="377">
        <f t="shared" si="27"/>
        <v>0</v>
      </c>
      <c r="G191" s="377">
        <f t="shared" si="27"/>
        <v>0</v>
      </c>
      <c r="H191" s="377">
        <f t="shared" si="27"/>
        <v>0</v>
      </c>
      <c r="I191" s="377">
        <f t="shared" si="27"/>
        <v>0</v>
      </c>
      <c r="J191" s="377">
        <f t="shared" si="27"/>
        <v>0</v>
      </c>
      <c r="K191" s="377">
        <f t="shared" si="27"/>
        <v>0</v>
      </c>
      <c r="L191" s="377">
        <f t="shared" si="27"/>
        <v>0</v>
      </c>
      <c r="M191" s="377">
        <f t="shared" si="27"/>
        <v>0</v>
      </c>
      <c r="N191" s="377">
        <f t="shared" si="27"/>
        <v>0</v>
      </c>
      <c r="O191" s="377">
        <f t="shared" si="27"/>
        <v>0</v>
      </c>
      <c r="P191" s="377">
        <f t="shared" si="27"/>
        <v>9</v>
      </c>
      <c r="Q191" s="80"/>
    </row>
    <row r="192" spans="1:17" x14ac:dyDescent="0.3">
      <c r="A192" s="551"/>
      <c r="B192" s="552"/>
      <c r="C192" s="553"/>
      <c r="D192" s="377"/>
      <c r="E192" s="559">
        <f>SUM(E191:G191)</f>
        <v>0</v>
      </c>
      <c r="F192" s="559"/>
      <c r="G192" s="559"/>
      <c r="H192" s="559">
        <f>SUM(H191:J191)</f>
        <v>0</v>
      </c>
      <c r="I192" s="559"/>
      <c r="J192" s="559"/>
      <c r="K192" s="559">
        <f>SUM(K191:M191)</f>
        <v>0</v>
      </c>
      <c r="L192" s="559"/>
      <c r="M192" s="559"/>
      <c r="N192" s="559">
        <f>SUM(N191:P191)</f>
        <v>9</v>
      </c>
      <c r="O192" s="559"/>
      <c r="P192" s="559"/>
      <c r="Q192" s="80"/>
    </row>
    <row r="193" spans="1:17" x14ac:dyDescent="0.3">
      <c r="A193" s="109"/>
      <c r="B193" s="110"/>
      <c r="C193" s="110"/>
      <c r="D193" s="111"/>
      <c r="E193" s="111"/>
      <c r="F193" s="111">
        <f>+E192/D191</f>
        <v>0</v>
      </c>
      <c r="G193" s="111"/>
      <c r="H193" s="111"/>
      <c r="I193" s="111">
        <f>+H192/D191</f>
        <v>0</v>
      </c>
      <c r="J193" s="111"/>
      <c r="K193" s="111"/>
      <c r="L193" s="111"/>
      <c r="M193" s="111"/>
      <c r="N193" s="111"/>
      <c r="O193" s="111"/>
      <c r="P193" s="111"/>
      <c r="Q193" s="80"/>
    </row>
    <row r="194" spans="1:17" ht="33" x14ac:dyDescent="0.3">
      <c r="A194" s="67" t="s">
        <v>470</v>
      </c>
      <c r="B194" s="67" t="s">
        <v>179</v>
      </c>
      <c r="C194" s="67" t="s">
        <v>481</v>
      </c>
      <c r="D194" s="68" t="s">
        <v>472</v>
      </c>
      <c r="E194" s="69">
        <v>1</v>
      </c>
      <c r="F194" s="69">
        <v>2</v>
      </c>
      <c r="G194" s="69">
        <v>3</v>
      </c>
      <c r="H194" s="69">
        <v>4</v>
      </c>
      <c r="I194" s="69">
        <v>5</v>
      </c>
      <c r="J194" s="69">
        <v>6</v>
      </c>
      <c r="K194" s="69">
        <v>7</v>
      </c>
      <c r="L194" s="69">
        <v>8</v>
      </c>
      <c r="M194" s="69">
        <v>9</v>
      </c>
      <c r="N194" s="69">
        <v>10</v>
      </c>
      <c r="O194" s="69">
        <v>11</v>
      </c>
      <c r="P194" s="69">
        <v>12</v>
      </c>
      <c r="Q194" s="80"/>
    </row>
    <row r="195" spans="1:17" ht="71.25" x14ac:dyDescent="0.3">
      <c r="A195" s="442" t="s">
        <v>850</v>
      </c>
      <c r="B195" s="443" t="s">
        <v>1024</v>
      </c>
      <c r="C195" s="444" t="s">
        <v>1025</v>
      </c>
      <c r="D195" s="396">
        <f>SUM(E195:P195)</f>
        <v>1.5</v>
      </c>
      <c r="E195" s="393">
        <v>0</v>
      </c>
      <c r="F195" s="393">
        <v>0</v>
      </c>
      <c r="G195" s="393">
        <v>0</v>
      </c>
      <c r="H195" s="393">
        <v>0</v>
      </c>
      <c r="I195" s="393">
        <v>0</v>
      </c>
      <c r="J195" s="393">
        <v>0</v>
      </c>
      <c r="K195" s="393">
        <v>0</v>
      </c>
      <c r="L195" s="393">
        <v>0</v>
      </c>
      <c r="M195" s="393">
        <v>0</v>
      </c>
      <c r="N195" s="393">
        <v>0</v>
      </c>
      <c r="O195" s="396">
        <v>0</v>
      </c>
      <c r="P195" s="396">
        <v>1.5</v>
      </c>
      <c r="Q195" s="445" t="s">
        <v>1026</v>
      </c>
    </row>
    <row r="196" spans="1:17" ht="58.5" x14ac:dyDescent="0.3">
      <c r="A196" s="442" t="s">
        <v>850</v>
      </c>
      <c r="B196" s="443" t="s">
        <v>1024</v>
      </c>
      <c r="C196" s="444" t="s">
        <v>1027</v>
      </c>
      <c r="D196" s="396">
        <f t="shared" ref="D196:D198" si="28">SUM(E196:P196)</f>
        <v>1</v>
      </c>
      <c r="E196" s="393">
        <v>0</v>
      </c>
      <c r="F196" s="393">
        <v>0</v>
      </c>
      <c r="G196" s="393">
        <v>0</v>
      </c>
      <c r="H196" s="393">
        <v>0</v>
      </c>
      <c r="I196" s="393">
        <v>0</v>
      </c>
      <c r="J196" s="393">
        <v>0</v>
      </c>
      <c r="K196" s="396">
        <v>0</v>
      </c>
      <c r="L196" s="396">
        <v>0</v>
      </c>
      <c r="M196" s="396">
        <v>0</v>
      </c>
      <c r="N196" s="396">
        <v>0</v>
      </c>
      <c r="O196" s="396">
        <v>0</v>
      </c>
      <c r="P196" s="396">
        <v>1</v>
      </c>
      <c r="Q196" s="446" t="s">
        <v>1028</v>
      </c>
    </row>
    <row r="197" spans="1:17" ht="58.5" x14ac:dyDescent="0.3">
      <c r="A197" s="442" t="s">
        <v>850</v>
      </c>
      <c r="B197" s="443" t="s">
        <v>1024</v>
      </c>
      <c r="C197" s="444" t="s">
        <v>1029</v>
      </c>
      <c r="D197" s="396">
        <f t="shared" si="28"/>
        <v>1</v>
      </c>
      <c r="E197" s="393">
        <v>0</v>
      </c>
      <c r="F197" s="393">
        <v>0</v>
      </c>
      <c r="G197" s="393">
        <v>0</v>
      </c>
      <c r="H197" s="393">
        <v>0</v>
      </c>
      <c r="I197" s="393">
        <v>0</v>
      </c>
      <c r="J197" s="393">
        <v>0</v>
      </c>
      <c r="K197" s="396">
        <v>0</v>
      </c>
      <c r="L197" s="396">
        <v>0</v>
      </c>
      <c r="M197" s="396">
        <v>0</v>
      </c>
      <c r="N197" s="396">
        <v>0</v>
      </c>
      <c r="O197" s="396">
        <v>0</v>
      </c>
      <c r="P197" s="396">
        <v>1</v>
      </c>
      <c r="Q197" s="446" t="s">
        <v>1028</v>
      </c>
    </row>
    <row r="198" spans="1:17" ht="58.5" x14ac:dyDescent="0.3">
      <c r="A198" s="447" t="s">
        <v>850</v>
      </c>
      <c r="B198" s="448" t="s">
        <v>1024</v>
      </c>
      <c r="C198" s="444" t="s">
        <v>1030</v>
      </c>
      <c r="D198" s="396">
        <f t="shared" si="28"/>
        <v>1.5</v>
      </c>
      <c r="E198" s="393">
        <v>0</v>
      </c>
      <c r="F198" s="393">
        <v>0</v>
      </c>
      <c r="G198" s="393">
        <v>0</v>
      </c>
      <c r="H198" s="393">
        <v>0</v>
      </c>
      <c r="I198" s="393">
        <v>0</v>
      </c>
      <c r="J198" s="393">
        <v>0</v>
      </c>
      <c r="K198" s="396">
        <v>0</v>
      </c>
      <c r="L198" s="396">
        <v>0</v>
      </c>
      <c r="M198" s="396">
        <v>0</v>
      </c>
      <c r="N198" s="396">
        <v>0</v>
      </c>
      <c r="O198" s="396">
        <v>0</v>
      </c>
      <c r="P198" s="396">
        <v>1.5</v>
      </c>
      <c r="Q198" s="446" t="s">
        <v>1028</v>
      </c>
    </row>
    <row r="199" spans="1:17" ht="16.5" customHeight="1" x14ac:dyDescent="0.3">
      <c r="A199" s="558" t="s">
        <v>543</v>
      </c>
      <c r="B199" s="558"/>
      <c r="C199" s="558"/>
      <c r="D199" s="377">
        <f>SUM(D195:D198)</f>
        <v>5</v>
      </c>
      <c r="E199" s="377">
        <f t="shared" ref="E199:P199" si="29">SUM(E195:E198)</f>
        <v>0</v>
      </c>
      <c r="F199" s="377">
        <f t="shared" si="29"/>
        <v>0</v>
      </c>
      <c r="G199" s="377">
        <f t="shared" si="29"/>
        <v>0</v>
      </c>
      <c r="H199" s="377">
        <f t="shared" si="29"/>
        <v>0</v>
      </c>
      <c r="I199" s="377">
        <f t="shared" si="29"/>
        <v>0</v>
      </c>
      <c r="J199" s="377">
        <f t="shared" si="29"/>
        <v>0</v>
      </c>
      <c r="K199" s="377">
        <f t="shared" si="29"/>
        <v>0</v>
      </c>
      <c r="L199" s="377">
        <f t="shared" si="29"/>
        <v>0</v>
      </c>
      <c r="M199" s="377">
        <f t="shared" si="29"/>
        <v>0</v>
      </c>
      <c r="N199" s="377">
        <f t="shared" si="29"/>
        <v>0</v>
      </c>
      <c r="O199" s="377">
        <f t="shared" si="29"/>
        <v>0</v>
      </c>
      <c r="P199" s="377">
        <f t="shared" si="29"/>
        <v>5</v>
      </c>
      <c r="Q199" s="80"/>
    </row>
    <row r="200" spans="1:17" x14ac:dyDescent="0.3">
      <c r="A200" s="552"/>
      <c r="B200" s="552"/>
      <c r="C200" s="552"/>
      <c r="D200" s="377"/>
      <c r="E200" s="559">
        <f>SUM(E199:G199)</f>
        <v>0</v>
      </c>
      <c r="F200" s="559"/>
      <c r="G200" s="559"/>
      <c r="H200" s="559">
        <f>SUM(H199:J199)</f>
        <v>0</v>
      </c>
      <c r="I200" s="559"/>
      <c r="J200" s="559"/>
      <c r="K200" s="559">
        <f>SUM(K199:M199)</f>
        <v>0</v>
      </c>
      <c r="L200" s="559"/>
      <c r="M200" s="559"/>
      <c r="N200" s="559">
        <f>SUM(N199:P199)</f>
        <v>5</v>
      </c>
      <c r="O200" s="559"/>
      <c r="P200" s="559"/>
      <c r="Q200" s="80"/>
    </row>
    <row r="201" spans="1:17" x14ac:dyDescent="0.3">
      <c r="A201" s="109"/>
      <c r="B201" s="110"/>
      <c r="C201" s="110"/>
      <c r="D201" s="111"/>
      <c r="E201" s="111"/>
      <c r="F201" s="111"/>
      <c r="G201" s="111"/>
      <c r="H201" s="111"/>
      <c r="I201" s="111"/>
      <c r="J201" s="111"/>
      <c r="K201" s="429">
        <f>+K200/D199</f>
        <v>0</v>
      </c>
      <c r="L201" s="111"/>
      <c r="M201" s="111"/>
      <c r="N201" s="111">
        <f>+K200+N200</f>
        <v>5</v>
      </c>
      <c r="O201" s="429">
        <f>+N201/D199</f>
        <v>1</v>
      </c>
      <c r="P201" s="111"/>
      <c r="Q201" s="80"/>
    </row>
    <row r="202" spans="1:17" ht="33" x14ac:dyDescent="0.3">
      <c r="A202" s="67" t="s">
        <v>470</v>
      </c>
      <c r="B202" s="67" t="s">
        <v>179</v>
      </c>
      <c r="C202" s="67" t="s">
        <v>471</v>
      </c>
      <c r="D202" s="68" t="s">
        <v>472</v>
      </c>
      <c r="E202" s="67">
        <v>1</v>
      </c>
      <c r="F202" s="67">
        <v>2</v>
      </c>
      <c r="G202" s="67">
        <v>3</v>
      </c>
      <c r="H202" s="67">
        <v>4</v>
      </c>
      <c r="I202" s="67">
        <v>5</v>
      </c>
      <c r="J202" s="67">
        <v>6</v>
      </c>
      <c r="K202" s="67">
        <v>7</v>
      </c>
      <c r="L202" s="67">
        <v>8</v>
      </c>
      <c r="M202" s="67">
        <v>9</v>
      </c>
      <c r="N202" s="67">
        <v>10</v>
      </c>
      <c r="O202" s="67">
        <v>11</v>
      </c>
      <c r="P202" s="67">
        <v>12</v>
      </c>
      <c r="Q202" s="73"/>
    </row>
    <row r="203" spans="1:17" x14ac:dyDescent="0.3">
      <c r="A203" s="66" t="s">
        <v>495</v>
      </c>
      <c r="B203" s="92" t="s">
        <v>512</v>
      </c>
      <c r="C203" s="108" t="s">
        <v>511</v>
      </c>
      <c r="D203" s="52">
        <f>SUM(E203:P203)</f>
        <v>20</v>
      </c>
      <c r="E203" s="90"/>
      <c r="F203" s="90"/>
      <c r="G203" s="90"/>
      <c r="H203" s="90">
        <v>10</v>
      </c>
      <c r="I203" s="90">
        <v>10</v>
      </c>
      <c r="J203" s="90"/>
      <c r="K203" s="90"/>
      <c r="L203" s="90"/>
      <c r="M203" s="90"/>
      <c r="N203" s="90"/>
      <c r="O203" s="90"/>
      <c r="P203" s="90"/>
      <c r="Q203" s="76"/>
    </row>
    <row r="204" spans="1:17" ht="33" x14ac:dyDescent="0.3">
      <c r="A204" s="66" t="s">
        <v>495</v>
      </c>
      <c r="B204" s="70" t="s">
        <v>512</v>
      </c>
      <c r="C204" s="43" t="s">
        <v>643</v>
      </c>
      <c r="D204" s="52">
        <f>SUM(E204:P204)</f>
        <v>20</v>
      </c>
      <c r="E204" s="90"/>
      <c r="F204" s="90"/>
      <c r="G204" s="90">
        <v>10</v>
      </c>
      <c r="H204" s="90">
        <v>10</v>
      </c>
      <c r="I204" s="90"/>
      <c r="J204" s="90"/>
      <c r="K204" s="90"/>
      <c r="L204" s="90"/>
      <c r="M204" s="90"/>
      <c r="N204" s="90"/>
      <c r="O204" s="90"/>
      <c r="P204" s="90"/>
      <c r="Q204" s="76"/>
    </row>
    <row r="205" spans="1:17" x14ac:dyDescent="0.3">
      <c r="A205" s="66" t="s">
        <v>495</v>
      </c>
      <c r="B205" s="70" t="s">
        <v>512</v>
      </c>
      <c r="C205" s="43" t="s">
        <v>493</v>
      </c>
      <c r="D205" s="52">
        <f>SUM(E205:P205)</f>
        <v>35</v>
      </c>
      <c r="E205" s="90"/>
      <c r="F205" s="90"/>
      <c r="G205" s="90">
        <v>20</v>
      </c>
      <c r="H205" s="90">
        <v>15</v>
      </c>
      <c r="I205" s="90"/>
      <c r="J205" s="90"/>
      <c r="K205" s="90"/>
      <c r="L205" s="90"/>
      <c r="M205" s="90"/>
      <c r="N205" s="90"/>
      <c r="O205" s="90"/>
      <c r="P205" s="90"/>
      <c r="Q205" s="76"/>
    </row>
    <row r="206" spans="1:17" ht="49.5" x14ac:dyDescent="0.3">
      <c r="A206" s="66" t="s">
        <v>495</v>
      </c>
      <c r="B206" s="70" t="s">
        <v>512</v>
      </c>
      <c r="C206" s="43" t="s">
        <v>475</v>
      </c>
      <c r="D206" s="52">
        <f>SUM(E206:P206)</f>
        <v>30</v>
      </c>
      <c r="E206" s="90"/>
      <c r="F206" s="90"/>
      <c r="G206" s="90"/>
      <c r="H206" s="90"/>
      <c r="I206" s="90">
        <v>30</v>
      </c>
      <c r="J206" s="90"/>
      <c r="K206" s="90"/>
      <c r="L206" s="90"/>
      <c r="M206" s="90"/>
      <c r="N206" s="90"/>
      <c r="O206" s="90"/>
      <c r="P206" s="90"/>
      <c r="Q206" s="76"/>
    </row>
    <row r="207" spans="1:17" ht="33" x14ac:dyDescent="0.3">
      <c r="A207" s="101" t="s">
        <v>515</v>
      </c>
      <c r="B207" s="74" t="s">
        <v>535</v>
      </c>
      <c r="C207" s="74" t="s">
        <v>682</v>
      </c>
      <c r="D207" s="52">
        <v>6</v>
      </c>
      <c r="E207" s="112"/>
      <c r="F207" s="90"/>
      <c r="G207" s="90"/>
      <c r="H207" s="90"/>
      <c r="I207" s="90"/>
      <c r="J207" s="90">
        <v>6</v>
      </c>
      <c r="K207" s="90"/>
      <c r="L207" s="90"/>
      <c r="M207" s="90"/>
      <c r="N207" s="90"/>
      <c r="O207" s="90"/>
      <c r="P207" s="90"/>
      <c r="Q207" s="76"/>
    </row>
    <row r="208" spans="1:17" ht="33" x14ac:dyDescent="0.3">
      <c r="A208" s="66" t="s">
        <v>515</v>
      </c>
      <c r="B208" s="74" t="s">
        <v>535</v>
      </c>
      <c r="C208" s="74" t="s">
        <v>683</v>
      </c>
      <c r="D208" s="52">
        <v>34</v>
      </c>
      <c r="E208" s="112"/>
      <c r="F208" s="90"/>
      <c r="G208" s="90">
        <v>8</v>
      </c>
      <c r="H208" s="90"/>
      <c r="I208" s="90"/>
      <c r="J208" s="90">
        <v>15</v>
      </c>
      <c r="K208" s="90"/>
      <c r="L208" s="90"/>
      <c r="M208" s="90">
        <v>6</v>
      </c>
      <c r="N208" s="90"/>
      <c r="O208" s="90"/>
      <c r="P208" s="90">
        <v>5</v>
      </c>
      <c r="Q208" s="76"/>
    </row>
    <row r="209" spans="1:17" ht="33" x14ac:dyDescent="0.3">
      <c r="A209" s="66" t="s">
        <v>515</v>
      </c>
      <c r="B209" s="74" t="s">
        <v>535</v>
      </c>
      <c r="C209" s="74" t="s">
        <v>684</v>
      </c>
      <c r="D209" s="52">
        <v>10</v>
      </c>
      <c r="E209" s="112"/>
      <c r="F209" s="90"/>
      <c r="G209" s="90">
        <v>2</v>
      </c>
      <c r="H209" s="90"/>
      <c r="I209" s="90"/>
      <c r="J209" s="90">
        <v>2</v>
      </c>
      <c r="K209" s="90"/>
      <c r="L209" s="90"/>
      <c r="M209" s="90">
        <v>2</v>
      </c>
      <c r="N209" s="90"/>
      <c r="O209" s="90"/>
      <c r="P209" s="90">
        <v>4</v>
      </c>
      <c r="Q209" s="76"/>
    </row>
    <row r="210" spans="1:17" s="449" customFormat="1" ht="33" x14ac:dyDescent="0.3">
      <c r="A210" s="371" t="s">
        <v>578</v>
      </c>
      <c r="B210" s="372" t="s">
        <v>535</v>
      </c>
      <c r="C210" s="373" t="s">
        <v>967</v>
      </c>
      <c r="D210" s="374">
        <f>SUM(E210:P210)</f>
        <v>3</v>
      </c>
      <c r="E210" s="353">
        <v>1</v>
      </c>
      <c r="F210" s="374">
        <v>1</v>
      </c>
      <c r="G210" s="374">
        <v>1</v>
      </c>
      <c r="H210" s="374"/>
      <c r="I210" s="374"/>
      <c r="J210" s="374"/>
      <c r="K210" s="374"/>
      <c r="L210" s="374"/>
      <c r="M210" s="374"/>
      <c r="N210" s="374"/>
      <c r="O210" s="374"/>
      <c r="P210" s="374"/>
      <c r="Q210" s="386" t="s">
        <v>1031</v>
      </c>
    </row>
    <row r="211" spans="1:17" s="428" customFormat="1" ht="16.5" customHeight="1" x14ac:dyDescent="0.3">
      <c r="A211" s="560" t="s">
        <v>514</v>
      </c>
      <c r="B211" s="560"/>
      <c r="C211" s="560"/>
      <c r="D211" s="420">
        <f>SUM(D203:D210)</f>
        <v>158</v>
      </c>
      <c r="E211" s="420">
        <f>SUM(E203:E210)</f>
        <v>1</v>
      </c>
      <c r="F211" s="420">
        <f t="shared" ref="F211:P211" si="30">SUM(F203:F210)</f>
        <v>1</v>
      </c>
      <c r="G211" s="420">
        <f t="shared" si="30"/>
        <v>41</v>
      </c>
      <c r="H211" s="420">
        <f t="shared" si="30"/>
        <v>35</v>
      </c>
      <c r="I211" s="420">
        <f t="shared" si="30"/>
        <v>40</v>
      </c>
      <c r="J211" s="420">
        <f t="shared" si="30"/>
        <v>23</v>
      </c>
      <c r="K211" s="420">
        <f t="shared" si="30"/>
        <v>0</v>
      </c>
      <c r="L211" s="420">
        <f t="shared" si="30"/>
        <v>0</v>
      </c>
      <c r="M211" s="420">
        <f t="shared" si="30"/>
        <v>8</v>
      </c>
      <c r="N211" s="420">
        <f t="shared" si="30"/>
        <v>0</v>
      </c>
      <c r="O211" s="420">
        <f t="shared" si="30"/>
        <v>0</v>
      </c>
      <c r="P211" s="420">
        <f t="shared" si="30"/>
        <v>9</v>
      </c>
      <c r="Q211" s="450"/>
    </row>
    <row r="212" spans="1:17" s="428" customFormat="1" x14ac:dyDescent="0.3">
      <c r="A212" s="560"/>
      <c r="B212" s="560"/>
      <c r="C212" s="560"/>
      <c r="D212" s="420"/>
      <c r="E212" s="561">
        <f>SUM(E211:G211)</f>
        <v>43</v>
      </c>
      <c r="F212" s="561"/>
      <c r="G212" s="561"/>
      <c r="H212" s="561">
        <f>SUM(H211:J211)</f>
        <v>98</v>
      </c>
      <c r="I212" s="561"/>
      <c r="J212" s="561"/>
      <c r="K212" s="561">
        <f>SUM(K211:M211)</f>
        <v>8</v>
      </c>
      <c r="L212" s="561"/>
      <c r="M212" s="561"/>
      <c r="N212" s="561">
        <f>SUM(N211:P211)</f>
        <v>9</v>
      </c>
      <c r="O212" s="561"/>
      <c r="P212" s="561"/>
      <c r="Q212" s="450"/>
    </row>
    <row r="213" spans="1:17" x14ac:dyDescent="0.3">
      <c r="F213" s="410">
        <f>+E212/D211</f>
        <v>0.27215189873417722</v>
      </c>
      <c r="I213" s="411">
        <f>+E212+H212</f>
        <v>141</v>
      </c>
      <c r="J213" s="410">
        <f>+I213/D211</f>
        <v>0.89240506329113922</v>
      </c>
      <c r="L213" s="411">
        <f>+E212+H212+K212</f>
        <v>149</v>
      </c>
      <c r="M213" s="410">
        <f>+L213/D211</f>
        <v>0.94303797468354433</v>
      </c>
      <c r="O213" s="411">
        <f>+E212+H212+K212+N212</f>
        <v>158</v>
      </c>
    </row>
    <row r="214" spans="1:17" ht="33" x14ac:dyDescent="0.3">
      <c r="A214" s="67" t="s">
        <v>470</v>
      </c>
      <c r="B214" s="67" t="s">
        <v>179</v>
      </c>
      <c r="C214" s="67" t="s">
        <v>471</v>
      </c>
      <c r="D214" s="68" t="s">
        <v>472</v>
      </c>
      <c r="E214" s="67">
        <v>1</v>
      </c>
      <c r="F214" s="67">
        <v>2</v>
      </c>
      <c r="G214" s="67">
        <v>3</v>
      </c>
      <c r="H214" s="67">
        <v>4</v>
      </c>
      <c r="I214" s="67">
        <v>5</v>
      </c>
      <c r="J214" s="67">
        <v>6</v>
      </c>
      <c r="K214" s="67">
        <v>7</v>
      </c>
      <c r="L214" s="67">
        <v>8</v>
      </c>
      <c r="M214" s="67">
        <v>9</v>
      </c>
      <c r="N214" s="67">
        <v>10</v>
      </c>
      <c r="O214" s="67">
        <v>11</v>
      </c>
      <c r="P214" s="67">
        <v>12</v>
      </c>
      <c r="Q214" s="102"/>
    </row>
    <row r="215" spans="1:17" ht="33" x14ac:dyDescent="0.3">
      <c r="A215" s="66" t="s">
        <v>515</v>
      </c>
      <c r="B215" s="74" t="s">
        <v>533</v>
      </c>
      <c r="C215" s="74" t="s">
        <v>639</v>
      </c>
      <c r="D215" s="112">
        <f>SUM(E215:P215)</f>
        <v>250</v>
      </c>
      <c r="E215" s="112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>
        <v>250</v>
      </c>
      <c r="Q215" s="76"/>
    </row>
    <row r="216" spans="1:17" ht="33" x14ac:dyDescent="0.3">
      <c r="A216" s="66" t="s">
        <v>515</v>
      </c>
      <c r="B216" s="135" t="s">
        <v>533</v>
      </c>
      <c r="C216" s="136" t="s">
        <v>681</v>
      </c>
      <c r="D216" s="112">
        <v>8</v>
      </c>
      <c r="E216" s="112"/>
      <c r="F216" s="90"/>
      <c r="G216" s="90"/>
      <c r="H216" s="90"/>
      <c r="I216" s="90">
        <v>8</v>
      </c>
      <c r="J216" s="90"/>
      <c r="K216" s="90"/>
      <c r="L216" s="90"/>
      <c r="M216" s="90"/>
      <c r="N216" s="90"/>
      <c r="O216" s="90"/>
      <c r="P216" s="90"/>
      <c r="Q216" s="76"/>
    </row>
    <row r="217" spans="1:17" ht="16.5" customHeight="1" x14ac:dyDescent="0.3">
      <c r="A217" s="548" t="s">
        <v>534</v>
      </c>
      <c r="B217" s="549"/>
      <c r="C217" s="550"/>
      <c r="D217" s="377">
        <f>SUM(D215:D216)</f>
        <v>258</v>
      </c>
      <c r="E217" s="377">
        <f t="shared" ref="E217:P217" si="31">SUM(E215:E216)</f>
        <v>0</v>
      </c>
      <c r="F217" s="377">
        <f t="shared" si="31"/>
        <v>0</v>
      </c>
      <c r="G217" s="377">
        <f t="shared" si="31"/>
        <v>0</v>
      </c>
      <c r="H217" s="377">
        <f t="shared" si="31"/>
        <v>0</v>
      </c>
      <c r="I217" s="377">
        <f t="shared" si="31"/>
        <v>8</v>
      </c>
      <c r="J217" s="377">
        <f t="shared" si="31"/>
        <v>0</v>
      </c>
      <c r="K217" s="377">
        <f t="shared" si="31"/>
        <v>0</v>
      </c>
      <c r="L217" s="377">
        <f t="shared" si="31"/>
        <v>0</v>
      </c>
      <c r="M217" s="377">
        <f t="shared" si="31"/>
        <v>0</v>
      </c>
      <c r="N217" s="377">
        <f t="shared" si="31"/>
        <v>0</v>
      </c>
      <c r="O217" s="377">
        <f t="shared" si="31"/>
        <v>0</v>
      </c>
      <c r="P217" s="377">
        <f t="shared" si="31"/>
        <v>250</v>
      </c>
      <c r="Q217" s="76"/>
    </row>
    <row r="218" spans="1:17" x14ac:dyDescent="0.3">
      <c r="A218" s="551"/>
      <c r="B218" s="552"/>
      <c r="C218" s="553"/>
      <c r="D218" s="377"/>
      <c r="E218" s="554">
        <f>SUM(E217:G217)</f>
        <v>0</v>
      </c>
      <c r="F218" s="554"/>
      <c r="G218" s="554"/>
      <c r="H218" s="554">
        <f>SUM(H217:J217)</f>
        <v>8</v>
      </c>
      <c r="I218" s="554"/>
      <c r="J218" s="554"/>
      <c r="K218" s="554">
        <f>SUM(K217:M217)</f>
        <v>0</v>
      </c>
      <c r="L218" s="554"/>
      <c r="M218" s="554"/>
      <c r="N218" s="554">
        <f>SUM(N217:P217)</f>
        <v>250</v>
      </c>
      <c r="O218" s="554"/>
      <c r="P218" s="554"/>
      <c r="Q218" s="76"/>
    </row>
    <row r="220" spans="1:17" ht="33" x14ac:dyDescent="0.3">
      <c r="A220" s="95" t="s">
        <v>470</v>
      </c>
      <c r="B220" s="95" t="s">
        <v>179</v>
      </c>
      <c r="C220" s="95" t="s">
        <v>471</v>
      </c>
      <c r="D220" s="85" t="s">
        <v>472</v>
      </c>
      <c r="E220" s="95">
        <v>1</v>
      </c>
      <c r="F220" s="95">
        <v>2</v>
      </c>
      <c r="G220" s="95">
        <v>3</v>
      </c>
      <c r="H220" s="95">
        <v>4</v>
      </c>
      <c r="I220" s="95">
        <v>5</v>
      </c>
      <c r="J220" s="95">
        <v>6</v>
      </c>
      <c r="K220" s="95">
        <v>7</v>
      </c>
      <c r="L220" s="95">
        <v>8</v>
      </c>
      <c r="M220" s="95">
        <v>9</v>
      </c>
      <c r="N220" s="95">
        <v>10</v>
      </c>
      <c r="O220" s="95">
        <v>11</v>
      </c>
      <c r="P220" s="95">
        <v>12</v>
      </c>
    </row>
    <row r="221" spans="1:17" ht="66" x14ac:dyDescent="0.3">
      <c r="A221" s="113" t="s">
        <v>572</v>
      </c>
      <c r="B221" s="70" t="s">
        <v>573</v>
      </c>
      <c r="C221" s="43" t="s">
        <v>574</v>
      </c>
      <c r="D221" s="114">
        <f>SUM(E221:P221)</f>
        <v>1</v>
      </c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>
        <v>1</v>
      </c>
    </row>
    <row r="222" spans="1:17" ht="66" x14ac:dyDescent="0.3">
      <c r="A222" s="113" t="s">
        <v>572</v>
      </c>
      <c r="B222" s="70" t="s">
        <v>573</v>
      </c>
      <c r="C222" s="43" t="s">
        <v>575</v>
      </c>
      <c r="D222" s="114">
        <f>SUM(E222:P222)</f>
        <v>1</v>
      </c>
      <c r="E222" s="58"/>
      <c r="F222" s="58"/>
      <c r="G222" s="58"/>
      <c r="H222" s="58"/>
      <c r="I222" s="58"/>
      <c r="J222" s="58">
        <v>1</v>
      </c>
      <c r="K222" s="58"/>
      <c r="L222" s="58"/>
      <c r="M222" s="58"/>
      <c r="N222" s="58"/>
      <c r="O222" s="58"/>
      <c r="P222" s="58"/>
    </row>
    <row r="223" spans="1:17" ht="49.5" x14ac:dyDescent="0.3">
      <c r="A223" s="113" t="s">
        <v>572</v>
      </c>
      <c r="B223" s="70" t="s">
        <v>573</v>
      </c>
      <c r="C223" s="43" t="s">
        <v>576</v>
      </c>
      <c r="D223" s="114">
        <f>SUM(E223:P223)</f>
        <v>1</v>
      </c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8">
        <v>1</v>
      </c>
    </row>
    <row r="224" spans="1:17" ht="16.5" customHeight="1" x14ac:dyDescent="0.3">
      <c r="A224" s="555" t="s">
        <v>577</v>
      </c>
      <c r="B224" s="555"/>
      <c r="C224" s="555"/>
      <c r="D224" s="377">
        <f>SUM(D221:D223)</f>
        <v>3</v>
      </c>
      <c r="E224" s="377">
        <f t="shared" ref="E224:P224" si="32">SUM(E221:E223)</f>
        <v>0</v>
      </c>
      <c r="F224" s="377">
        <f t="shared" si="32"/>
        <v>0</v>
      </c>
      <c r="G224" s="377">
        <f t="shared" si="32"/>
        <v>0</v>
      </c>
      <c r="H224" s="377">
        <f t="shared" si="32"/>
        <v>0</v>
      </c>
      <c r="I224" s="377">
        <f t="shared" si="32"/>
        <v>0</v>
      </c>
      <c r="J224" s="377">
        <f t="shared" si="32"/>
        <v>1</v>
      </c>
      <c r="K224" s="377">
        <f t="shared" si="32"/>
        <v>0</v>
      </c>
      <c r="L224" s="377">
        <f t="shared" si="32"/>
        <v>0</v>
      </c>
      <c r="M224" s="377">
        <f t="shared" si="32"/>
        <v>0</v>
      </c>
      <c r="N224" s="377">
        <f t="shared" si="32"/>
        <v>0</v>
      </c>
      <c r="O224" s="377">
        <f t="shared" si="32"/>
        <v>0</v>
      </c>
      <c r="P224" s="377">
        <f t="shared" si="32"/>
        <v>2</v>
      </c>
    </row>
    <row r="225" spans="1:21" x14ac:dyDescent="0.3">
      <c r="A225" s="555"/>
      <c r="B225" s="555"/>
      <c r="C225" s="555"/>
      <c r="D225" s="154"/>
      <c r="E225" s="556">
        <f>SUM(E224:G224)</f>
        <v>0</v>
      </c>
      <c r="F225" s="557"/>
      <c r="G225" s="557"/>
      <c r="H225" s="556">
        <f>SUM(H224:J224)</f>
        <v>1</v>
      </c>
      <c r="I225" s="557"/>
      <c r="J225" s="557"/>
      <c r="K225" s="556">
        <f>SUM(K224:M224)</f>
        <v>0</v>
      </c>
      <c r="L225" s="557"/>
      <c r="M225" s="557"/>
      <c r="N225" s="556">
        <f>SUM(N224:P224)</f>
        <v>2</v>
      </c>
      <c r="O225" s="557"/>
      <c r="P225" s="557"/>
    </row>
    <row r="227" spans="1:21" x14ac:dyDescent="0.3">
      <c r="A227" s="451"/>
      <c r="B227" s="451"/>
      <c r="C227" s="451"/>
      <c r="D227" s="451"/>
      <c r="E227" s="451"/>
      <c r="F227" s="451"/>
      <c r="G227" s="451"/>
      <c r="H227" s="451"/>
      <c r="I227" s="451"/>
      <c r="J227" s="451"/>
      <c r="K227" s="451"/>
      <c r="L227" s="451"/>
      <c r="M227" s="451"/>
      <c r="N227" s="451"/>
      <c r="O227" s="451"/>
      <c r="P227" s="451"/>
      <c r="Q227" s="451"/>
      <c r="S227" s="451"/>
      <c r="T227" s="451"/>
      <c r="U227" s="451"/>
    </row>
    <row r="228" spans="1:21" ht="45" x14ac:dyDescent="0.3">
      <c r="A228" s="452" t="s">
        <v>470</v>
      </c>
      <c r="B228" s="452" t="s">
        <v>179</v>
      </c>
      <c r="C228" s="452" t="s">
        <v>481</v>
      </c>
      <c r="D228" s="453" t="s">
        <v>472</v>
      </c>
      <c r="E228" s="452">
        <v>1</v>
      </c>
      <c r="F228" s="452">
        <v>2</v>
      </c>
      <c r="G228" s="452">
        <v>3</v>
      </c>
      <c r="H228" s="452">
        <v>4</v>
      </c>
      <c r="I228" s="452">
        <v>5</v>
      </c>
      <c r="J228" s="452">
        <v>6</v>
      </c>
      <c r="K228" s="452">
        <v>7</v>
      </c>
      <c r="L228" s="452">
        <v>8</v>
      </c>
      <c r="M228" s="452">
        <v>9</v>
      </c>
      <c r="N228" s="452">
        <v>10</v>
      </c>
      <c r="O228" s="452">
        <v>11</v>
      </c>
      <c r="P228" s="452">
        <v>12</v>
      </c>
      <c r="Q228" s="451"/>
      <c r="S228" s="451"/>
      <c r="T228" s="451"/>
      <c r="U228" s="451"/>
    </row>
    <row r="229" spans="1:21" s="458" customFormat="1" ht="25.5" x14ac:dyDescent="0.3">
      <c r="A229" s="454" t="s">
        <v>850</v>
      </c>
      <c r="B229" s="455" t="s">
        <v>548</v>
      </c>
      <c r="C229" s="455" t="s">
        <v>1032</v>
      </c>
      <c r="D229" s="456">
        <v>0</v>
      </c>
      <c r="E229" s="456">
        <v>0</v>
      </c>
      <c r="F229" s="456">
        <v>0</v>
      </c>
      <c r="G229" s="456">
        <v>0</v>
      </c>
      <c r="H229" s="456">
        <v>0</v>
      </c>
      <c r="I229" s="456">
        <v>0</v>
      </c>
      <c r="J229" s="456">
        <v>0</v>
      </c>
      <c r="K229" s="456">
        <v>0</v>
      </c>
      <c r="L229" s="456">
        <v>0</v>
      </c>
      <c r="M229" s="456">
        <v>0</v>
      </c>
      <c r="N229" s="456">
        <v>0</v>
      </c>
      <c r="O229" s="456">
        <v>0</v>
      </c>
      <c r="P229" s="456">
        <v>0</v>
      </c>
      <c r="Q229" s="457" t="s">
        <v>1033</v>
      </c>
      <c r="S229" s="457"/>
      <c r="T229" s="457"/>
      <c r="U229" s="457"/>
    </row>
    <row r="230" spans="1:21" ht="16.5" customHeight="1" x14ac:dyDescent="0.3">
      <c r="A230" s="537" t="s">
        <v>1034</v>
      </c>
      <c r="B230" s="538"/>
      <c r="C230" s="539"/>
      <c r="D230" s="459">
        <f>SUM(D229)</f>
        <v>0</v>
      </c>
      <c r="E230" s="459">
        <f t="shared" ref="E230:P230" si="33">SUM(E229)</f>
        <v>0</v>
      </c>
      <c r="F230" s="459">
        <f t="shared" si="33"/>
        <v>0</v>
      </c>
      <c r="G230" s="459">
        <f t="shared" si="33"/>
        <v>0</v>
      </c>
      <c r="H230" s="459">
        <f t="shared" si="33"/>
        <v>0</v>
      </c>
      <c r="I230" s="459">
        <f t="shared" si="33"/>
        <v>0</v>
      </c>
      <c r="J230" s="459">
        <f t="shared" si="33"/>
        <v>0</v>
      </c>
      <c r="K230" s="459">
        <f t="shared" si="33"/>
        <v>0</v>
      </c>
      <c r="L230" s="459">
        <f t="shared" si="33"/>
        <v>0</v>
      </c>
      <c r="M230" s="459">
        <f t="shared" si="33"/>
        <v>0</v>
      </c>
      <c r="N230" s="459">
        <f t="shared" si="33"/>
        <v>0</v>
      </c>
      <c r="O230" s="459">
        <f t="shared" si="33"/>
        <v>0</v>
      </c>
      <c r="P230" s="459">
        <f t="shared" si="33"/>
        <v>0</v>
      </c>
      <c r="Q230" s="451"/>
      <c r="S230" s="451"/>
      <c r="T230" s="451"/>
      <c r="U230" s="451"/>
    </row>
    <row r="232" spans="1:21" ht="24" x14ac:dyDescent="0.3">
      <c r="A232" s="460" t="s">
        <v>1035</v>
      </c>
      <c r="B232" s="461" t="s">
        <v>179</v>
      </c>
      <c r="C232" s="460" t="s">
        <v>481</v>
      </c>
      <c r="D232" s="462" t="s">
        <v>472</v>
      </c>
      <c r="E232" s="460">
        <v>1</v>
      </c>
      <c r="F232" s="460">
        <v>2</v>
      </c>
      <c r="G232" s="460">
        <v>3</v>
      </c>
      <c r="H232" s="460">
        <v>4</v>
      </c>
      <c r="I232" s="460">
        <v>5</v>
      </c>
      <c r="J232" s="460">
        <v>6</v>
      </c>
      <c r="K232" s="460">
        <v>7</v>
      </c>
      <c r="L232" s="460">
        <v>8</v>
      </c>
      <c r="M232" s="460">
        <v>9</v>
      </c>
      <c r="N232" s="460">
        <v>10</v>
      </c>
      <c r="O232" s="460">
        <v>11</v>
      </c>
      <c r="P232" s="460">
        <v>12</v>
      </c>
      <c r="Q232" s="463"/>
    </row>
    <row r="233" spans="1:21" ht="90.75" x14ac:dyDescent="0.3">
      <c r="A233" s="387" t="s">
        <v>850</v>
      </c>
      <c r="B233" s="391" t="s">
        <v>1036</v>
      </c>
      <c r="C233" s="391" t="s">
        <v>1037</v>
      </c>
      <c r="D233" s="393">
        <f>SUM(E233:P233)</f>
        <v>74</v>
      </c>
      <c r="E233" s="393">
        <v>0</v>
      </c>
      <c r="F233" s="393">
        <v>0</v>
      </c>
      <c r="G233" s="393">
        <v>0</v>
      </c>
      <c r="H233" s="393">
        <v>0</v>
      </c>
      <c r="I233" s="393">
        <v>0</v>
      </c>
      <c r="J233" s="393">
        <v>0</v>
      </c>
      <c r="K233" s="393">
        <v>0</v>
      </c>
      <c r="L233" s="393">
        <v>0</v>
      </c>
      <c r="M233" s="393">
        <v>0</v>
      </c>
      <c r="N233" s="393">
        <v>0</v>
      </c>
      <c r="O233" s="393">
        <v>0</v>
      </c>
      <c r="P233" s="393">
        <v>74</v>
      </c>
      <c r="Q233" s="464" t="s">
        <v>1038</v>
      </c>
    </row>
    <row r="234" spans="1:21" x14ac:dyDescent="0.3">
      <c r="A234" s="540" t="s">
        <v>1039</v>
      </c>
      <c r="B234" s="541"/>
      <c r="C234" s="542"/>
      <c r="D234" s="465">
        <f>SUM(D233)</f>
        <v>74</v>
      </c>
      <c r="E234" s="465">
        <f t="shared" ref="E234:P234" si="34">SUM(E233)</f>
        <v>0</v>
      </c>
      <c r="F234" s="465">
        <f t="shared" si="34"/>
        <v>0</v>
      </c>
      <c r="G234" s="465">
        <f t="shared" si="34"/>
        <v>0</v>
      </c>
      <c r="H234" s="465">
        <f t="shared" si="34"/>
        <v>0</v>
      </c>
      <c r="I234" s="465">
        <f t="shared" si="34"/>
        <v>0</v>
      </c>
      <c r="J234" s="465">
        <f t="shared" si="34"/>
        <v>0</v>
      </c>
      <c r="K234" s="465">
        <f t="shared" si="34"/>
        <v>0</v>
      </c>
      <c r="L234" s="465">
        <f t="shared" si="34"/>
        <v>0</v>
      </c>
      <c r="M234" s="465">
        <f t="shared" si="34"/>
        <v>0</v>
      </c>
      <c r="N234" s="465">
        <f t="shared" si="34"/>
        <v>0</v>
      </c>
      <c r="O234" s="465">
        <f t="shared" si="34"/>
        <v>0</v>
      </c>
      <c r="P234" s="465">
        <f t="shared" si="34"/>
        <v>74</v>
      </c>
      <c r="Q234" s="463"/>
    </row>
    <row r="235" spans="1:21" x14ac:dyDescent="0.3">
      <c r="A235" s="543"/>
      <c r="B235" s="544"/>
      <c r="C235" s="545"/>
      <c r="D235" s="466"/>
      <c r="E235" s="546">
        <f>+E234+F234+G234</f>
        <v>0</v>
      </c>
      <c r="F235" s="547"/>
      <c r="G235" s="547"/>
      <c r="H235" s="546">
        <f>+H234+I234+J234</f>
        <v>0</v>
      </c>
      <c r="I235" s="547"/>
      <c r="J235" s="547"/>
      <c r="K235" s="546">
        <f>+K234+L234+M234</f>
        <v>0</v>
      </c>
      <c r="L235" s="547"/>
      <c r="M235" s="547"/>
      <c r="N235" s="546">
        <f>+N234+O234+P234</f>
        <v>74</v>
      </c>
      <c r="O235" s="547"/>
      <c r="P235" s="547"/>
      <c r="Q235" s="463"/>
    </row>
  </sheetData>
  <mergeCells count="119">
    <mergeCell ref="A108:C109"/>
    <mergeCell ref="E109:G109"/>
    <mergeCell ref="H109:J109"/>
    <mergeCell ref="K109:M109"/>
    <mergeCell ref="N109:P109"/>
    <mergeCell ref="A114:C115"/>
    <mergeCell ref="E115:G115"/>
    <mergeCell ref="H115:J115"/>
    <mergeCell ref="K115:M115"/>
    <mergeCell ref="N115:P115"/>
    <mergeCell ref="A121:C122"/>
    <mergeCell ref="E122:G122"/>
    <mergeCell ref="H122:J122"/>
    <mergeCell ref="K122:M122"/>
    <mergeCell ref="N122:P122"/>
    <mergeCell ref="A126:C127"/>
    <mergeCell ref="E127:G127"/>
    <mergeCell ref="H127:J127"/>
    <mergeCell ref="K127:M127"/>
    <mergeCell ref="N127:P127"/>
    <mergeCell ref="E1:P1"/>
    <mergeCell ref="A9:C10"/>
    <mergeCell ref="E10:G10"/>
    <mergeCell ref="H10:J10"/>
    <mergeCell ref="K10:M10"/>
    <mergeCell ref="N10:P10"/>
    <mergeCell ref="A18:C19"/>
    <mergeCell ref="E19:G19"/>
    <mergeCell ref="H19:J19"/>
    <mergeCell ref="K19:M19"/>
    <mergeCell ref="N19:P19"/>
    <mergeCell ref="A26:C27"/>
    <mergeCell ref="E27:G27"/>
    <mergeCell ref="H27:J27"/>
    <mergeCell ref="K27:M27"/>
    <mergeCell ref="N27:P27"/>
    <mergeCell ref="A48:C49"/>
    <mergeCell ref="E49:G49"/>
    <mergeCell ref="H49:J49"/>
    <mergeCell ref="K49:M49"/>
    <mergeCell ref="N49:P49"/>
    <mergeCell ref="A56:C57"/>
    <mergeCell ref="E57:G57"/>
    <mergeCell ref="H57:J57"/>
    <mergeCell ref="K57:M57"/>
    <mergeCell ref="N57:P57"/>
    <mergeCell ref="A67:C68"/>
    <mergeCell ref="E68:G68"/>
    <mergeCell ref="H68:J68"/>
    <mergeCell ref="K68:M68"/>
    <mergeCell ref="N68:P68"/>
    <mergeCell ref="A86:C87"/>
    <mergeCell ref="E87:G87"/>
    <mergeCell ref="H87:J87"/>
    <mergeCell ref="K87:M87"/>
    <mergeCell ref="N87:P87"/>
    <mergeCell ref="A100:C101"/>
    <mergeCell ref="E101:G101"/>
    <mergeCell ref="H101:J101"/>
    <mergeCell ref="K101:M101"/>
    <mergeCell ref="N101:P101"/>
    <mergeCell ref="A141:C142"/>
    <mergeCell ref="E142:G142"/>
    <mergeCell ref="H142:J142"/>
    <mergeCell ref="K142:M142"/>
    <mergeCell ref="N142:P142"/>
    <mergeCell ref="A150:C151"/>
    <mergeCell ref="E151:G151"/>
    <mergeCell ref="H151:J151"/>
    <mergeCell ref="K151:M151"/>
    <mergeCell ref="N151:P151"/>
    <mergeCell ref="B159:B161"/>
    <mergeCell ref="B162:B164"/>
    <mergeCell ref="A167:C168"/>
    <mergeCell ref="E168:G168"/>
    <mergeCell ref="H168:J168"/>
    <mergeCell ref="K168:M168"/>
    <mergeCell ref="N168:P168"/>
    <mergeCell ref="A174:C175"/>
    <mergeCell ref="E175:G175"/>
    <mergeCell ref="H175:J175"/>
    <mergeCell ref="K175:M175"/>
    <mergeCell ref="N175:P175"/>
    <mergeCell ref="A181:C182"/>
    <mergeCell ref="E182:G182"/>
    <mergeCell ref="H182:J182"/>
    <mergeCell ref="K182:M182"/>
    <mergeCell ref="N182:P182"/>
    <mergeCell ref="A191:C192"/>
    <mergeCell ref="E192:G192"/>
    <mergeCell ref="H192:J192"/>
    <mergeCell ref="K192:M192"/>
    <mergeCell ref="N192:P192"/>
    <mergeCell ref="A199:C200"/>
    <mergeCell ref="E200:G200"/>
    <mergeCell ref="H200:J200"/>
    <mergeCell ref="K200:M200"/>
    <mergeCell ref="N200:P200"/>
    <mergeCell ref="A211:C212"/>
    <mergeCell ref="E212:G212"/>
    <mergeCell ref="H212:J212"/>
    <mergeCell ref="K212:M212"/>
    <mergeCell ref="N212:P212"/>
    <mergeCell ref="A230:C230"/>
    <mergeCell ref="A234:C235"/>
    <mergeCell ref="E235:G235"/>
    <mergeCell ref="H235:J235"/>
    <mergeCell ref="K235:M235"/>
    <mergeCell ref="N235:P235"/>
    <mergeCell ref="A217:C218"/>
    <mergeCell ref="E218:G218"/>
    <mergeCell ref="H218:J218"/>
    <mergeCell ref="K218:M218"/>
    <mergeCell ref="N218:P218"/>
    <mergeCell ref="A224:C225"/>
    <mergeCell ref="E225:G225"/>
    <mergeCell ref="H225:J225"/>
    <mergeCell ref="K225:M225"/>
    <mergeCell ref="N225:P225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7"/>
  <sheetViews>
    <sheetView workbookViewId="0">
      <selection activeCell="D19" sqref="D19"/>
    </sheetView>
  </sheetViews>
  <sheetFormatPr baseColWidth="10" defaultRowHeight="20.25" x14ac:dyDescent="0.3"/>
  <cols>
    <col min="1" max="1" width="124" style="147" customWidth="1"/>
    <col min="2" max="16384" width="11.42578125" style="146"/>
  </cols>
  <sheetData>
    <row r="1" spans="1:1" x14ac:dyDescent="0.3">
      <c r="A1" s="145" t="s">
        <v>834</v>
      </c>
    </row>
    <row r="2" spans="1:1" x14ac:dyDescent="0.25">
      <c r="A2" s="143" t="s">
        <v>748</v>
      </c>
    </row>
    <row r="3" spans="1:1" x14ac:dyDescent="0.25">
      <c r="A3" s="143" t="s">
        <v>749</v>
      </c>
    </row>
    <row r="4" spans="1:1" x14ac:dyDescent="0.25">
      <c r="A4" s="143" t="s">
        <v>750</v>
      </c>
    </row>
    <row r="5" spans="1:1" ht="40.5" x14ac:dyDescent="0.25">
      <c r="A5" s="143" t="s">
        <v>751</v>
      </c>
    </row>
    <row r="6" spans="1:1" x14ac:dyDescent="0.25">
      <c r="A6" s="143" t="s">
        <v>752</v>
      </c>
    </row>
    <row r="7" spans="1:1" x14ac:dyDescent="0.25">
      <c r="A7" s="143" t="s">
        <v>753</v>
      </c>
    </row>
    <row r="8" spans="1:1" ht="40.5" x14ac:dyDescent="0.25">
      <c r="A8" s="143" t="s">
        <v>754</v>
      </c>
    </row>
    <row r="9" spans="1:1" x14ac:dyDescent="0.25">
      <c r="A9" s="143" t="s">
        <v>755</v>
      </c>
    </row>
    <row r="10" spans="1:1" ht="40.5" x14ac:dyDescent="0.25">
      <c r="A10" s="143" t="s">
        <v>756</v>
      </c>
    </row>
    <row r="11" spans="1:1" x14ac:dyDescent="0.25">
      <c r="A11" s="143" t="s">
        <v>757</v>
      </c>
    </row>
    <row r="12" spans="1:1" x14ac:dyDescent="0.25">
      <c r="A12" s="143" t="s">
        <v>758</v>
      </c>
    </row>
    <row r="13" spans="1:1" x14ac:dyDescent="0.25">
      <c r="A13" s="143" t="s">
        <v>759</v>
      </c>
    </row>
    <row r="14" spans="1:1" ht="40.5" x14ac:dyDescent="0.25">
      <c r="A14" s="143" t="s">
        <v>760</v>
      </c>
    </row>
    <row r="15" spans="1:1" x14ac:dyDescent="0.25">
      <c r="A15" s="143" t="s">
        <v>761</v>
      </c>
    </row>
    <row r="16" spans="1:1" ht="40.5" x14ac:dyDescent="0.25">
      <c r="A16" s="143" t="s">
        <v>762</v>
      </c>
    </row>
    <row r="17" spans="1:1" ht="40.5" x14ac:dyDescent="0.25">
      <c r="A17" s="143" t="s">
        <v>763</v>
      </c>
    </row>
    <row r="18" spans="1:1" ht="40.5" x14ac:dyDescent="0.25">
      <c r="A18" s="143" t="s">
        <v>764</v>
      </c>
    </row>
    <row r="19" spans="1:1" ht="40.5" x14ac:dyDescent="0.25">
      <c r="A19" s="143" t="s">
        <v>765</v>
      </c>
    </row>
    <row r="20" spans="1:1" x14ac:dyDescent="0.25">
      <c r="A20" s="143" t="s">
        <v>766</v>
      </c>
    </row>
    <row r="21" spans="1:1" ht="40.5" x14ac:dyDescent="0.25">
      <c r="A21" s="143" t="s">
        <v>767</v>
      </c>
    </row>
    <row r="22" spans="1:1" ht="60.75" x14ac:dyDescent="0.25">
      <c r="A22" s="143" t="s">
        <v>768</v>
      </c>
    </row>
    <row r="23" spans="1:1" ht="40.5" x14ac:dyDescent="0.25">
      <c r="A23" s="143" t="s">
        <v>769</v>
      </c>
    </row>
    <row r="24" spans="1:1" ht="40.5" x14ac:dyDescent="0.25">
      <c r="A24" s="143" t="s">
        <v>770</v>
      </c>
    </row>
    <row r="25" spans="1:1" ht="40.5" x14ac:dyDescent="0.25">
      <c r="A25" s="143" t="s">
        <v>771</v>
      </c>
    </row>
    <row r="26" spans="1:1" ht="40.5" x14ac:dyDescent="0.25">
      <c r="A26" s="143" t="s">
        <v>772</v>
      </c>
    </row>
    <row r="27" spans="1:1" ht="40.5" x14ac:dyDescent="0.25">
      <c r="A27" s="143" t="s">
        <v>773</v>
      </c>
    </row>
    <row r="28" spans="1:1" ht="40.5" x14ac:dyDescent="0.25">
      <c r="A28" s="143" t="s">
        <v>774</v>
      </c>
    </row>
    <row r="29" spans="1:1" x14ac:dyDescent="0.25">
      <c r="A29" s="143" t="s">
        <v>775</v>
      </c>
    </row>
    <row r="30" spans="1:1" x14ac:dyDescent="0.25">
      <c r="A30" s="143" t="s">
        <v>776</v>
      </c>
    </row>
    <row r="31" spans="1:1" ht="40.5" x14ac:dyDescent="0.25">
      <c r="A31" s="143" t="s">
        <v>777</v>
      </c>
    </row>
    <row r="32" spans="1:1" x14ac:dyDescent="0.25">
      <c r="A32" s="143" t="s">
        <v>778</v>
      </c>
    </row>
    <row r="33" spans="1:1" ht="60.75" x14ac:dyDescent="0.25">
      <c r="A33" s="143" t="s">
        <v>779</v>
      </c>
    </row>
    <row r="34" spans="1:1" ht="60.75" x14ac:dyDescent="0.25">
      <c r="A34" s="143" t="s">
        <v>780</v>
      </c>
    </row>
    <row r="35" spans="1:1" ht="60.75" x14ac:dyDescent="0.25">
      <c r="A35" s="143" t="s">
        <v>781</v>
      </c>
    </row>
    <row r="36" spans="1:1" ht="60.75" x14ac:dyDescent="0.25">
      <c r="A36" s="144" t="s">
        <v>782</v>
      </c>
    </row>
    <row r="37" spans="1:1" ht="40.5" x14ac:dyDescent="0.25">
      <c r="A37" s="143" t="s">
        <v>783</v>
      </c>
    </row>
    <row r="38" spans="1:1" ht="40.5" x14ac:dyDescent="0.25">
      <c r="A38" s="143" t="s">
        <v>784</v>
      </c>
    </row>
    <row r="39" spans="1:1" ht="40.5" x14ac:dyDescent="0.25">
      <c r="A39" s="143" t="s">
        <v>785</v>
      </c>
    </row>
    <row r="40" spans="1:1" ht="40.5" x14ac:dyDescent="0.25">
      <c r="A40" s="143" t="s">
        <v>786</v>
      </c>
    </row>
    <row r="41" spans="1:1" ht="40.5" x14ac:dyDescent="0.25">
      <c r="A41" s="143" t="s">
        <v>787</v>
      </c>
    </row>
    <row r="42" spans="1:1" ht="60.75" x14ac:dyDescent="0.25">
      <c r="A42" s="143" t="s">
        <v>788</v>
      </c>
    </row>
    <row r="43" spans="1:1" ht="60.75" x14ac:dyDescent="0.25">
      <c r="A43" s="143" t="s">
        <v>789</v>
      </c>
    </row>
    <row r="44" spans="1:1" ht="40.5" x14ac:dyDescent="0.25">
      <c r="A44" s="143" t="s">
        <v>790</v>
      </c>
    </row>
    <row r="45" spans="1:1" ht="40.5" x14ac:dyDescent="0.25">
      <c r="A45" s="143" t="s">
        <v>791</v>
      </c>
    </row>
    <row r="46" spans="1:1" ht="40.5" x14ac:dyDescent="0.25">
      <c r="A46" s="143" t="s">
        <v>792</v>
      </c>
    </row>
    <row r="47" spans="1:1" ht="40.5" x14ac:dyDescent="0.25">
      <c r="A47" s="143" t="s">
        <v>793</v>
      </c>
    </row>
    <row r="48" spans="1:1" ht="40.5" x14ac:dyDescent="0.25">
      <c r="A48" s="143" t="s">
        <v>794</v>
      </c>
    </row>
    <row r="49" spans="1:1" ht="60.75" x14ac:dyDescent="0.25">
      <c r="A49" s="143" t="s">
        <v>795</v>
      </c>
    </row>
    <row r="50" spans="1:1" x14ac:dyDescent="0.25">
      <c r="A50" s="143" t="s">
        <v>796</v>
      </c>
    </row>
    <row r="51" spans="1:1" ht="40.5" x14ac:dyDescent="0.25">
      <c r="A51" s="143" t="s">
        <v>797</v>
      </c>
    </row>
    <row r="52" spans="1:1" x14ac:dyDescent="0.25">
      <c r="A52" s="143" t="s">
        <v>798</v>
      </c>
    </row>
    <row r="53" spans="1:1" ht="60.75" x14ac:dyDescent="0.25">
      <c r="A53" s="143" t="s">
        <v>799</v>
      </c>
    </row>
    <row r="54" spans="1:1" ht="40.5" x14ac:dyDescent="0.25">
      <c r="A54" s="143" t="s">
        <v>800</v>
      </c>
    </row>
    <row r="55" spans="1:1" ht="40.5" x14ac:dyDescent="0.25">
      <c r="A55" s="143" t="s">
        <v>801</v>
      </c>
    </row>
    <row r="56" spans="1:1" ht="40.5" x14ac:dyDescent="0.25">
      <c r="A56" s="143" t="s">
        <v>802</v>
      </c>
    </row>
    <row r="57" spans="1:1" ht="40.5" x14ac:dyDescent="0.25">
      <c r="A57" s="143" t="s">
        <v>803</v>
      </c>
    </row>
    <row r="58" spans="1:1" ht="40.5" x14ac:dyDescent="0.25">
      <c r="A58" s="143" t="s">
        <v>804</v>
      </c>
    </row>
    <row r="59" spans="1:1" ht="60.75" x14ac:dyDescent="0.25">
      <c r="A59" s="143" t="s">
        <v>805</v>
      </c>
    </row>
    <row r="60" spans="1:1" ht="40.5" x14ac:dyDescent="0.25">
      <c r="A60" s="143" t="s">
        <v>806</v>
      </c>
    </row>
    <row r="61" spans="1:1" ht="40.5" x14ac:dyDescent="0.25">
      <c r="A61" s="143" t="s">
        <v>807</v>
      </c>
    </row>
    <row r="62" spans="1:1" ht="40.5" x14ac:dyDescent="0.25">
      <c r="A62" s="143" t="s">
        <v>808</v>
      </c>
    </row>
    <row r="63" spans="1:1" ht="40.5" x14ac:dyDescent="0.25">
      <c r="A63" s="143" t="s">
        <v>809</v>
      </c>
    </row>
    <row r="64" spans="1:1" ht="40.5" x14ac:dyDescent="0.25">
      <c r="A64" s="143" t="s">
        <v>810</v>
      </c>
    </row>
    <row r="65" spans="1:1" ht="40.5" x14ac:dyDescent="0.25">
      <c r="A65" s="143" t="s">
        <v>811</v>
      </c>
    </row>
    <row r="66" spans="1:1" x14ac:dyDescent="0.25">
      <c r="A66" s="143" t="s">
        <v>812</v>
      </c>
    </row>
    <row r="67" spans="1:1" ht="40.5" x14ac:dyDescent="0.25">
      <c r="A67" s="143" t="s">
        <v>813</v>
      </c>
    </row>
    <row r="68" spans="1:1" ht="40.5" x14ac:dyDescent="0.25">
      <c r="A68" s="143" t="s">
        <v>814</v>
      </c>
    </row>
    <row r="69" spans="1:1" ht="60.75" x14ac:dyDescent="0.25">
      <c r="A69" s="143" t="s">
        <v>815</v>
      </c>
    </row>
    <row r="70" spans="1:1" ht="60.75" x14ac:dyDescent="0.25">
      <c r="A70" s="143" t="s">
        <v>816</v>
      </c>
    </row>
    <row r="71" spans="1:1" x14ac:dyDescent="0.25">
      <c r="A71" s="143" t="s">
        <v>817</v>
      </c>
    </row>
    <row r="72" spans="1:1" ht="40.5" x14ac:dyDescent="0.25">
      <c r="A72" s="143" t="s">
        <v>818</v>
      </c>
    </row>
    <row r="73" spans="1:1" x14ac:dyDescent="0.25">
      <c r="A73" s="143" t="s">
        <v>819</v>
      </c>
    </row>
    <row r="74" spans="1:1" ht="40.5" x14ac:dyDescent="0.25">
      <c r="A74" s="143" t="s">
        <v>820</v>
      </c>
    </row>
    <row r="75" spans="1:1" ht="40.5" x14ac:dyDescent="0.25">
      <c r="A75" s="143" t="s">
        <v>821</v>
      </c>
    </row>
    <row r="76" spans="1:1" ht="40.5" x14ac:dyDescent="0.25">
      <c r="A76" s="143" t="s">
        <v>822</v>
      </c>
    </row>
    <row r="77" spans="1:1" ht="40.5" x14ac:dyDescent="0.25">
      <c r="A77" s="143" t="s">
        <v>823</v>
      </c>
    </row>
    <row r="78" spans="1:1" x14ac:dyDescent="0.25">
      <c r="A78" s="143" t="s">
        <v>824</v>
      </c>
    </row>
    <row r="79" spans="1:1" ht="40.5" x14ac:dyDescent="0.25">
      <c r="A79" s="143" t="s">
        <v>825</v>
      </c>
    </row>
    <row r="80" spans="1:1" x14ac:dyDescent="0.25">
      <c r="A80" s="143" t="s">
        <v>826</v>
      </c>
    </row>
    <row r="81" spans="1:1" ht="40.5" x14ac:dyDescent="0.25">
      <c r="A81" s="143" t="s">
        <v>827</v>
      </c>
    </row>
    <row r="82" spans="1:1" ht="40.5" x14ac:dyDescent="0.25">
      <c r="A82" s="143" t="s">
        <v>828</v>
      </c>
    </row>
    <row r="83" spans="1:1" x14ac:dyDescent="0.25">
      <c r="A83" s="143" t="s">
        <v>829</v>
      </c>
    </row>
    <row r="84" spans="1:1" x14ac:dyDescent="0.25">
      <c r="A84" s="143" t="s">
        <v>830</v>
      </c>
    </row>
    <row r="85" spans="1:1" ht="40.5" x14ac:dyDescent="0.25">
      <c r="A85" s="143" t="s">
        <v>831</v>
      </c>
    </row>
    <row r="86" spans="1:1" x14ac:dyDescent="0.25">
      <c r="A86" s="144" t="s">
        <v>832</v>
      </c>
    </row>
    <row r="87" spans="1:1" ht="40.5" x14ac:dyDescent="0.25">
      <c r="A87" s="143" t="s">
        <v>833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Políticas Vs Dimensión</vt:lpstr>
      <vt:lpstr>PAA 2018</vt:lpstr>
      <vt:lpstr>Desagregado</vt:lpstr>
      <vt:lpstr>PROYECTOS</vt:lpstr>
      <vt:lpstr>'PAA 2018'!Área_de_impresión</vt:lpstr>
      <vt:lpstr>PAAC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lpinilla</dc:creator>
  <cp:lastModifiedBy>Adriana Varela Montenegro</cp:lastModifiedBy>
  <dcterms:created xsi:type="dcterms:W3CDTF">2014-11-11T21:05:34Z</dcterms:created>
  <dcterms:modified xsi:type="dcterms:W3CDTF">2018-08-17T16:44:49Z</dcterms:modified>
</cp:coreProperties>
</file>