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329"/>
  <workbookPr backupFile="1" codeName="ThisWorkbook" hidePivotFieldList="1"/>
  <mc:AlternateContent xmlns:mc="http://schemas.openxmlformats.org/markup-compatibility/2006">
    <mc:Choice Requires="x15">
      <x15ac:absPath xmlns:x15ac="http://schemas.microsoft.com/office/spreadsheetml/2010/11/ac" url="https://invias-my.sharepoint.com/personal/svelasquez_invias_gov_co/Documents/SOREL VELÁSQUEZ/P.M 2015 Regular/"/>
    </mc:Choice>
  </mc:AlternateContent>
  <bookViews>
    <workbookView xWindow="0" yWindow="0" windowWidth="24000" windowHeight="9735" tabRatio="749"/>
  </bookViews>
  <sheets>
    <sheet name="BD PM CONTRALORÍA" sheetId="37" r:id="rId1"/>
  </sheets>
  <definedNames>
    <definedName name="_xlnm._FilterDatabase" localSheetId="0" hidden="1">'BD PM CONTRALORÍA'!$A$1:$Y$372</definedName>
    <definedName name="_xlnm.Print_Area" localSheetId="0">'BD PM CONTRALORÍA'!$A$1:$Y$384</definedName>
  </definedNames>
  <calcPr calcId="171027" concurrentCalc="0"/>
</workbook>
</file>

<file path=xl/calcChain.xml><?xml version="1.0" encoding="utf-8"?>
<calcChain xmlns="http://schemas.openxmlformats.org/spreadsheetml/2006/main">
  <c r="O251" i="37" l="1"/>
  <c r="K251" i="37"/>
  <c r="P251" i="37"/>
  <c r="O338" i="37"/>
  <c r="K338" i="37"/>
  <c r="P338" i="37"/>
  <c r="O214" i="37"/>
  <c r="K214" i="37"/>
  <c r="P214" i="37"/>
  <c r="O156" i="37"/>
  <c r="K156" i="37"/>
  <c r="P156" i="37"/>
  <c r="O283" i="37"/>
  <c r="K283" i="37"/>
  <c r="P283" i="37"/>
  <c r="O304" i="37"/>
  <c r="K304" i="37"/>
  <c r="P304" i="37"/>
  <c r="O194" i="37"/>
  <c r="K194" i="37"/>
  <c r="P194" i="37"/>
  <c r="O315" i="37"/>
  <c r="K315" i="37"/>
  <c r="P315" i="37"/>
  <c r="O164" i="37"/>
  <c r="K164" i="37"/>
  <c r="P164" i="37"/>
  <c r="O223" i="37"/>
  <c r="K223" i="37"/>
  <c r="P223" i="37"/>
  <c r="O224" i="37"/>
  <c r="K224" i="37"/>
  <c r="P224" i="37"/>
  <c r="O227" i="37"/>
  <c r="K227" i="37"/>
  <c r="P227" i="37"/>
  <c r="O228" i="37"/>
  <c r="K228" i="37"/>
  <c r="P228" i="37"/>
  <c r="O250" i="37"/>
  <c r="K250" i="37"/>
  <c r="P250" i="37"/>
  <c r="O316" i="37"/>
  <c r="K316" i="37"/>
  <c r="P316" i="37"/>
  <c r="O317" i="37"/>
  <c r="K317" i="37"/>
  <c r="P317" i="37"/>
  <c r="O333" i="37"/>
  <c r="K333" i="37"/>
  <c r="P333" i="37"/>
  <c r="O349" i="37"/>
  <c r="K349" i="37"/>
  <c r="P349" i="37"/>
  <c r="O351" i="37"/>
  <c r="K351" i="37"/>
  <c r="P351" i="37"/>
  <c r="O352" i="37"/>
  <c r="K352" i="37"/>
  <c r="P352" i="37"/>
  <c r="O225" i="37"/>
  <c r="K225" i="37"/>
  <c r="P225" i="37"/>
  <c r="O362" i="37"/>
  <c r="K362" i="37"/>
  <c r="P362" i="37"/>
  <c r="O332" i="37"/>
  <c r="K332" i="37"/>
  <c r="P332" i="37"/>
  <c r="O319" i="37"/>
  <c r="K319" i="37"/>
  <c r="P319" i="37"/>
  <c r="O320" i="37"/>
  <c r="K320" i="37"/>
  <c r="P320" i="37"/>
  <c r="O231" i="37"/>
  <c r="K231" i="37"/>
  <c r="P231" i="37"/>
  <c r="O264" i="37"/>
  <c r="K264" i="37"/>
  <c r="P264" i="37"/>
  <c r="O277" i="37"/>
  <c r="K277" i="37"/>
  <c r="P277" i="37"/>
  <c r="AE1" i="37"/>
  <c r="Q228" i="37"/>
  <c r="K7" i="37"/>
  <c r="K8" i="37"/>
  <c r="K9" i="37"/>
  <c r="K10" i="37"/>
  <c r="K11" i="37"/>
  <c r="K12" i="37"/>
  <c r="K13" i="37"/>
  <c r="K14" i="37"/>
  <c r="K15" i="37"/>
  <c r="K16" i="37"/>
  <c r="K17" i="37"/>
  <c r="K18" i="37"/>
  <c r="K19" i="37"/>
  <c r="K20" i="37"/>
  <c r="K21" i="37"/>
  <c r="K22" i="37"/>
  <c r="K23" i="37"/>
  <c r="K24" i="37"/>
  <c r="K25" i="37"/>
  <c r="K26" i="37"/>
  <c r="K27" i="37"/>
  <c r="K28" i="37"/>
  <c r="K29" i="37"/>
  <c r="K30" i="37"/>
  <c r="K31" i="37"/>
  <c r="K32" i="37"/>
  <c r="K33" i="37"/>
  <c r="K34" i="37"/>
  <c r="K35" i="37"/>
  <c r="K36" i="37"/>
  <c r="K37" i="37"/>
  <c r="K38" i="37"/>
  <c r="K39" i="37"/>
  <c r="K40" i="37"/>
  <c r="K41" i="37"/>
  <c r="K42" i="37"/>
  <c r="K43" i="37"/>
  <c r="K44" i="37"/>
  <c r="K45" i="37"/>
  <c r="K46" i="37"/>
  <c r="K47" i="37"/>
  <c r="K48" i="37"/>
  <c r="K49" i="37"/>
  <c r="K50" i="37"/>
  <c r="K51" i="37"/>
  <c r="K52" i="37"/>
  <c r="K53" i="37"/>
  <c r="K54" i="37"/>
  <c r="K55" i="37"/>
  <c r="K56" i="37"/>
  <c r="K57" i="37"/>
  <c r="K58" i="37"/>
  <c r="K59" i="37"/>
  <c r="K60" i="37"/>
  <c r="K61" i="37"/>
  <c r="K62" i="37"/>
  <c r="K63" i="37"/>
  <c r="K64" i="37"/>
  <c r="K65" i="37"/>
  <c r="K66" i="37"/>
  <c r="K67" i="37"/>
  <c r="K68" i="37"/>
  <c r="K69" i="37"/>
  <c r="K70" i="37"/>
  <c r="K71" i="37"/>
  <c r="K72" i="37"/>
  <c r="K73" i="37"/>
  <c r="K74" i="37"/>
  <c r="K75" i="37"/>
  <c r="K76" i="37"/>
  <c r="K77" i="37"/>
  <c r="K78" i="37"/>
  <c r="K79" i="37"/>
  <c r="K80" i="37"/>
  <c r="K81" i="37"/>
  <c r="K82" i="37"/>
  <c r="K83" i="37"/>
  <c r="K84" i="37"/>
  <c r="K85" i="37"/>
  <c r="K86" i="37"/>
  <c r="K87" i="37"/>
  <c r="K88" i="37"/>
  <c r="K89" i="37"/>
  <c r="K90" i="37"/>
  <c r="K91" i="37"/>
  <c r="K92" i="37"/>
  <c r="K93" i="37"/>
  <c r="K94" i="37"/>
  <c r="K95" i="37"/>
  <c r="K96" i="37"/>
  <c r="K97" i="37"/>
  <c r="K98" i="37"/>
  <c r="K99" i="37"/>
  <c r="K100" i="37"/>
  <c r="K101" i="37"/>
  <c r="K102" i="37"/>
  <c r="K103" i="37"/>
  <c r="K104" i="37"/>
  <c r="K105" i="37"/>
  <c r="K106" i="37"/>
  <c r="K107" i="37"/>
  <c r="K108" i="37"/>
  <c r="K109" i="37"/>
  <c r="K110" i="37"/>
  <c r="K111" i="37"/>
  <c r="K112" i="37"/>
  <c r="K113" i="37"/>
  <c r="K114" i="37"/>
  <c r="K115" i="37"/>
  <c r="K116" i="37"/>
  <c r="K117" i="37"/>
  <c r="K118" i="37"/>
  <c r="K119" i="37"/>
  <c r="K120" i="37"/>
  <c r="K121" i="37"/>
  <c r="K122" i="37"/>
  <c r="K123" i="37"/>
  <c r="K124" i="37"/>
  <c r="K125" i="37"/>
  <c r="K126" i="37"/>
  <c r="K127" i="37"/>
  <c r="K128" i="37"/>
  <c r="K129" i="37"/>
  <c r="K130" i="37"/>
  <c r="K131" i="37"/>
  <c r="K132" i="37"/>
  <c r="K133" i="37"/>
  <c r="K134" i="37"/>
  <c r="K135" i="37"/>
  <c r="K136" i="37"/>
  <c r="K137" i="37"/>
  <c r="K138" i="37"/>
  <c r="K139" i="37"/>
  <c r="K140" i="37"/>
  <c r="K141" i="37"/>
  <c r="K142" i="37"/>
  <c r="K143" i="37"/>
  <c r="K144" i="37"/>
  <c r="K145" i="37"/>
  <c r="K146" i="37"/>
  <c r="K147" i="37"/>
  <c r="K148" i="37"/>
  <c r="K149" i="37"/>
  <c r="K150" i="37"/>
  <c r="K151" i="37"/>
  <c r="K152" i="37"/>
  <c r="K153" i="37"/>
  <c r="K154" i="37"/>
  <c r="K155" i="37"/>
  <c r="K157" i="37"/>
  <c r="K158" i="37"/>
  <c r="K159" i="37"/>
  <c r="K160" i="37"/>
  <c r="K161" i="37"/>
  <c r="K162" i="37"/>
  <c r="K163" i="37"/>
  <c r="K165" i="37"/>
  <c r="K166" i="37"/>
  <c r="K167" i="37"/>
  <c r="K168" i="37"/>
  <c r="K169" i="37"/>
  <c r="K170" i="37"/>
  <c r="K171" i="37"/>
  <c r="K172" i="37"/>
  <c r="K173" i="37"/>
  <c r="K174" i="37"/>
  <c r="K175" i="37"/>
  <c r="K176" i="37"/>
  <c r="K177" i="37"/>
  <c r="K178" i="37"/>
  <c r="K179" i="37"/>
  <c r="K180" i="37"/>
  <c r="K181" i="37"/>
  <c r="K182" i="37"/>
  <c r="K183" i="37"/>
  <c r="K184" i="37"/>
  <c r="K185" i="37"/>
  <c r="K186" i="37"/>
  <c r="K187" i="37"/>
  <c r="K188" i="37"/>
  <c r="K189" i="37"/>
  <c r="K190" i="37"/>
  <c r="K191" i="37"/>
  <c r="K192" i="37"/>
  <c r="K193" i="37"/>
  <c r="K195" i="37"/>
  <c r="K196" i="37"/>
  <c r="K197" i="37"/>
  <c r="K198" i="37"/>
  <c r="K199" i="37"/>
  <c r="K200" i="37"/>
  <c r="K201" i="37"/>
  <c r="K202" i="37"/>
  <c r="K203" i="37"/>
  <c r="K204" i="37"/>
  <c r="K205" i="37"/>
  <c r="K206" i="37"/>
  <c r="K207" i="37"/>
  <c r="K208" i="37"/>
  <c r="K209" i="37"/>
  <c r="K210" i="37"/>
  <c r="K211" i="37"/>
  <c r="K212" i="37"/>
  <c r="K213" i="37"/>
  <c r="K215" i="37"/>
  <c r="K216" i="37"/>
  <c r="K217" i="37"/>
  <c r="K218" i="37"/>
  <c r="K219" i="37"/>
  <c r="K220" i="37"/>
  <c r="K221" i="37"/>
  <c r="K222" i="37"/>
  <c r="K226" i="37"/>
  <c r="K229" i="37"/>
  <c r="K230" i="37"/>
  <c r="K232" i="37"/>
  <c r="K233" i="37"/>
  <c r="K234" i="37"/>
  <c r="K235" i="37"/>
  <c r="K236" i="37"/>
  <c r="K237" i="37"/>
  <c r="K238" i="37"/>
  <c r="K239" i="37"/>
  <c r="K240" i="37"/>
  <c r="K241" i="37"/>
  <c r="K242" i="37"/>
  <c r="K243" i="37"/>
  <c r="K244" i="37"/>
  <c r="K245" i="37"/>
  <c r="K246" i="37"/>
  <c r="K247" i="37"/>
  <c r="K248" i="37"/>
  <c r="K249" i="37"/>
  <c r="K252" i="37"/>
  <c r="K253" i="37"/>
  <c r="K254" i="37"/>
  <c r="K255" i="37"/>
  <c r="K256" i="37"/>
  <c r="K257" i="37"/>
  <c r="K258" i="37"/>
  <c r="K259" i="37"/>
  <c r="K260" i="37"/>
  <c r="K261" i="37"/>
  <c r="K262" i="37"/>
  <c r="K263" i="37"/>
  <c r="K265" i="37"/>
  <c r="K266" i="37"/>
  <c r="K267" i="37"/>
  <c r="K268" i="37"/>
  <c r="K269" i="37"/>
  <c r="K270" i="37"/>
  <c r="K271" i="37"/>
  <c r="K272" i="37"/>
  <c r="K273" i="37"/>
  <c r="K274" i="37"/>
  <c r="K275" i="37"/>
  <c r="K276" i="37"/>
  <c r="K278" i="37"/>
  <c r="K279" i="37"/>
  <c r="K280" i="37"/>
  <c r="K281" i="37"/>
  <c r="K282" i="37"/>
  <c r="K284" i="37"/>
  <c r="K285" i="37"/>
  <c r="K286" i="37"/>
  <c r="K287" i="37"/>
  <c r="K288" i="37"/>
  <c r="K289" i="37"/>
  <c r="K290" i="37"/>
  <c r="K291" i="37"/>
  <c r="K292" i="37"/>
  <c r="K293" i="37"/>
  <c r="K294" i="37"/>
  <c r="K295" i="37"/>
  <c r="K296" i="37"/>
  <c r="K297" i="37"/>
  <c r="K298" i="37"/>
  <c r="K299" i="37"/>
  <c r="K300" i="37"/>
  <c r="K301" i="37"/>
  <c r="K302" i="37"/>
  <c r="K303" i="37"/>
  <c r="K305" i="37"/>
  <c r="K306" i="37"/>
  <c r="K307" i="37"/>
  <c r="K308" i="37"/>
  <c r="K309" i="37"/>
  <c r="K310" i="37"/>
  <c r="K311" i="37"/>
  <c r="K312" i="37"/>
  <c r="K313" i="37"/>
  <c r="K314" i="37"/>
  <c r="K318" i="37"/>
  <c r="K321" i="37"/>
  <c r="K322" i="37"/>
  <c r="K323" i="37"/>
  <c r="K324" i="37"/>
  <c r="K325" i="37"/>
  <c r="K326" i="37"/>
  <c r="K327" i="37"/>
  <c r="K328" i="37"/>
  <c r="K329" i="37"/>
  <c r="K330" i="37"/>
  <c r="K331" i="37"/>
  <c r="K334" i="37"/>
  <c r="K335" i="37"/>
  <c r="K336" i="37"/>
  <c r="K337" i="37"/>
  <c r="K339" i="37"/>
  <c r="K340" i="37"/>
  <c r="K341" i="37"/>
  <c r="K342" i="37"/>
  <c r="K343" i="37"/>
  <c r="K344" i="37"/>
  <c r="K345" i="37"/>
  <c r="K346" i="37"/>
  <c r="K347" i="37"/>
  <c r="K348" i="37"/>
  <c r="K350" i="37"/>
  <c r="K353" i="37"/>
  <c r="K354" i="37"/>
  <c r="K355" i="37"/>
  <c r="K356" i="37"/>
  <c r="K357" i="37"/>
  <c r="K358" i="37"/>
  <c r="K359" i="37"/>
  <c r="K360" i="37"/>
  <c r="K361" i="37"/>
  <c r="K363" i="37"/>
  <c r="K364" i="37"/>
  <c r="K365" i="37"/>
  <c r="K366" i="37"/>
  <c r="K367" i="37"/>
  <c r="K368" i="37"/>
  <c r="K369" i="37"/>
  <c r="K370" i="37"/>
  <c r="K3" i="37"/>
  <c r="K4" i="37"/>
  <c r="K5" i="37"/>
  <c r="K6" i="37"/>
  <c r="O3" i="37"/>
  <c r="T3" i="37"/>
  <c r="Z3" i="37"/>
  <c r="X4" i="37"/>
  <c r="X3" i="37"/>
  <c r="AA3" i="37"/>
  <c r="U3" i="37"/>
  <c r="S3" i="37"/>
  <c r="O4" i="37"/>
  <c r="T4" i="37"/>
  <c r="Z4" i="37"/>
  <c r="X5" i="37"/>
  <c r="AA4" i="37"/>
  <c r="U4" i="37"/>
  <c r="S4" i="37"/>
  <c r="O5" i="37"/>
  <c r="T5" i="37"/>
  <c r="Z5" i="37"/>
  <c r="X6" i="37"/>
  <c r="AA5" i="37"/>
  <c r="U5" i="37"/>
  <c r="S5" i="37"/>
  <c r="O7" i="37"/>
  <c r="O6" i="37"/>
  <c r="T6" i="37"/>
  <c r="Z6" i="37"/>
  <c r="U7" i="37"/>
  <c r="S7" i="37"/>
  <c r="O8" i="37"/>
  <c r="T8" i="37"/>
  <c r="Z8" i="37"/>
  <c r="X9" i="37"/>
  <c r="X8" i="37"/>
  <c r="AA8" i="37"/>
  <c r="U8" i="37"/>
  <c r="S8" i="37"/>
  <c r="O9" i="37"/>
  <c r="T9" i="37"/>
  <c r="Z9" i="37"/>
  <c r="X10" i="37"/>
  <c r="AA9" i="37"/>
  <c r="U9" i="37"/>
  <c r="S9" i="37"/>
  <c r="O10" i="37"/>
  <c r="T10" i="37"/>
  <c r="Z10" i="37"/>
  <c r="X11" i="37"/>
  <c r="AA10" i="37"/>
  <c r="U10" i="37"/>
  <c r="S10" i="37"/>
  <c r="O11" i="37"/>
  <c r="T11" i="37"/>
  <c r="Z11" i="37"/>
  <c r="X12" i="37"/>
  <c r="AA11" i="37"/>
  <c r="U11" i="37"/>
  <c r="S11" i="37"/>
  <c r="O12" i="37"/>
  <c r="T12" i="37"/>
  <c r="Z12" i="37"/>
  <c r="X13" i="37"/>
  <c r="AA12" i="37"/>
  <c r="U12" i="37"/>
  <c r="S12" i="37"/>
  <c r="O13" i="37"/>
  <c r="T13" i="37"/>
  <c r="Z13" i="37"/>
  <c r="X14" i="37"/>
  <c r="AA13" i="37"/>
  <c r="U13" i="37"/>
  <c r="S13" i="37"/>
  <c r="O14" i="37"/>
  <c r="T14" i="37"/>
  <c r="Z14" i="37"/>
  <c r="X15" i="37"/>
  <c r="AA14" i="37"/>
  <c r="U14" i="37"/>
  <c r="S14" i="37"/>
  <c r="O15" i="37"/>
  <c r="T15" i="37"/>
  <c r="Z15" i="37"/>
  <c r="X16" i="37"/>
  <c r="AA15" i="37"/>
  <c r="U15" i="37"/>
  <c r="S15" i="37"/>
  <c r="O16" i="37"/>
  <c r="T16" i="37"/>
  <c r="Z16" i="37"/>
  <c r="X17" i="37"/>
  <c r="AA16" i="37"/>
  <c r="U16" i="37"/>
  <c r="S16" i="37"/>
  <c r="O17" i="37"/>
  <c r="T17" i="37"/>
  <c r="Z17" i="37"/>
  <c r="X18" i="37"/>
  <c r="AA17" i="37"/>
  <c r="U17" i="37"/>
  <c r="S17" i="37"/>
  <c r="O18" i="37"/>
  <c r="O19" i="37"/>
  <c r="O20" i="37"/>
  <c r="T20" i="37"/>
  <c r="Z20" i="37"/>
  <c r="X21" i="37"/>
  <c r="X20" i="37"/>
  <c r="AA20" i="37"/>
  <c r="U20" i="37"/>
  <c r="S20" i="37"/>
  <c r="O21" i="37"/>
  <c r="T21" i="37"/>
  <c r="Z21" i="37"/>
  <c r="X22" i="37"/>
  <c r="AA21" i="37"/>
  <c r="U21" i="37"/>
  <c r="S21" i="37"/>
  <c r="O22" i="37"/>
  <c r="O24" i="37"/>
  <c r="O23" i="37"/>
  <c r="T23" i="37"/>
  <c r="Z23" i="37"/>
  <c r="U24" i="37"/>
  <c r="S24" i="37"/>
  <c r="O25" i="37"/>
  <c r="P25" i="37"/>
  <c r="O26" i="37"/>
  <c r="T26" i="37"/>
  <c r="Z26" i="37"/>
  <c r="X27" i="37"/>
  <c r="X26" i="37"/>
  <c r="AA26" i="37"/>
  <c r="U26" i="37"/>
  <c r="S26" i="37"/>
  <c r="O27" i="37"/>
  <c r="T27" i="37"/>
  <c r="Z27" i="37"/>
  <c r="X28" i="37"/>
  <c r="AA27" i="37"/>
  <c r="U27" i="37"/>
  <c r="S27" i="37"/>
  <c r="O28" i="37"/>
  <c r="O29" i="37"/>
  <c r="T29" i="37"/>
  <c r="Z29" i="37"/>
  <c r="X30" i="37"/>
  <c r="X29" i="37"/>
  <c r="AA29" i="37"/>
  <c r="U29" i="37"/>
  <c r="S29" i="37"/>
  <c r="O30" i="37"/>
  <c r="T30" i="37"/>
  <c r="Z30" i="37"/>
  <c r="X31" i="37"/>
  <c r="AA30" i="37"/>
  <c r="U30" i="37"/>
  <c r="S30" i="37"/>
  <c r="O31" i="37"/>
  <c r="T31" i="37"/>
  <c r="Z31" i="37"/>
  <c r="X32" i="37"/>
  <c r="AA31" i="37"/>
  <c r="U31" i="37"/>
  <c r="S31" i="37"/>
  <c r="O32" i="37"/>
  <c r="T32" i="37"/>
  <c r="Z32" i="37"/>
  <c r="X33" i="37"/>
  <c r="AA32" i="37"/>
  <c r="U32" i="37"/>
  <c r="S32" i="37"/>
  <c r="O33" i="37"/>
  <c r="T33" i="37"/>
  <c r="Z33" i="37"/>
  <c r="X34" i="37"/>
  <c r="AA33" i="37"/>
  <c r="U33" i="37"/>
  <c r="S33" i="37"/>
  <c r="O34" i="37"/>
  <c r="T34" i="37"/>
  <c r="Z34" i="37"/>
  <c r="X35" i="37"/>
  <c r="AA34" i="37"/>
  <c r="U34" i="37"/>
  <c r="S34" i="37"/>
  <c r="O35" i="37"/>
  <c r="T35" i="37"/>
  <c r="Z35" i="37"/>
  <c r="X36" i="37"/>
  <c r="AA35" i="37"/>
  <c r="U35" i="37"/>
  <c r="S35" i="37"/>
  <c r="O36" i="37"/>
  <c r="T36" i="37"/>
  <c r="Z36" i="37"/>
  <c r="X37" i="37"/>
  <c r="AA36" i="37"/>
  <c r="U36" i="37"/>
  <c r="S36" i="37"/>
  <c r="O37" i="37"/>
  <c r="T37" i="37"/>
  <c r="Z37" i="37"/>
  <c r="X38" i="37"/>
  <c r="AA37" i="37"/>
  <c r="U37" i="37"/>
  <c r="S37" i="37"/>
  <c r="O38" i="37"/>
  <c r="T38" i="37"/>
  <c r="Z38" i="37"/>
  <c r="X39" i="37"/>
  <c r="AA38" i="37"/>
  <c r="U38" i="37"/>
  <c r="S38" i="37"/>
  <c r="O39" i="37"/>
  <c r="T39" i="37"/>
  <c r="Z39" i="37"/>
  <c r="X40" i="37"/>
  <c r="AA39" i="37"/>
  <c r="U39" i="37"/>
  <c r="S39" i="37"/>
  <c r="O40" i="37"/>
  <c r="T40" i="37"/>
  <c r="Z40" i="37"/>
  <c r="X41" i="37"/>
  <c r="AA40" i="37"/>
  <c r="U40" i="37"/>
  <c r="S40" i="37"/>
  <c r="O41" i="37"/>
  <c r="T41" i="37"/>
  <c r="Z41" i="37"/>
  <c r="X42" i="37"/>
  <c r="AA41" i="37"/>
  <c r="U41" i="37"/>
  <c r="S41" i="37"/>
  <c r="O42" i="37"/>
  <c r="T42" i="37"/>
  <c r="Z42" i="37"/>
  <c r="X43" i="37"/>
  <c r="AA42" i="37"/>
  <c r="U42" i="37"/>
  <c r="S42" i="37"/>
  <c r="O43" i="37"/>
  <c r="T43" i="37"/>
  <c r="Z43" i="37"/>
  <c r="X44" i="37"/>
  <c r="AA43" i="37"/>
  <c r="U43" i="37"/>
  <c r="S43" i="37"/>
  <c r="O44" i="37"/>
  <c r="T44" i="37"/>
  <c r="Z44" i="37"/>
  <c r="X45" i="37"/>
  <c r="AA44" i="37"/>
  <c r="U44" i="37"/>
  <c r="S44" i="37"/>
  <c r="O45" i="37"/>
  <c r="T45" i="37"/>
  <c r="Z45" i="37"/>
  <c r="X46" i="37"/>
  <c r="AA45" i="37"/>
  <c r="U45" i="37"/>
  <c r="S45" i="37"/>
  <c r="O46" i="37"/>
  <c r="T46" i="37"/>
  <c r="Z46" i="37"/>
  <c r="X47" i="37"/>
  <c r="AA46" i="37"/>
  <c r="U46" i="37"/>
  <c r="S46" i="37"/>
  <c r="O47" i="37"/>
  <c r="T47" i="37"/>
  <c r="Z47" i="37"/>
  <c r="X48" i="37"/>
  <c r="AA47" i="37"/>
  <c r="U47" i="37"/>
  <c r="S47" i="37"/>
  <c r="O48" i="37"/>
  <c r="T48" i="37"/>
  <c r="Z48" i="37"/>
  <c r="X49" i="37"/>
  <c r="AA48" i="37"/>
  <c r="U48" i="37"/>
  <c r="S48" i="37"/>
  <c r="O49" i="37"/>
  <c r="O50" i="37"/>
  <c r="T50" i="37"/>
  <c r="Z50" i="37"/>
  <c r="X51" i="37"/>
  <c r="X50" i="37"/>
  <c r="AA50" i="37"/>
  <c r="U50" i="37"/>
  <c r="S50" i="37"/>
  <c r="O51" i="37"/>
  <c r="T51" i="37"/>
  <c r="Z51" i="37"/>
  <c r="X52" i="37"/>
  <c r="AA51" i="37"/>
  <c r="U51" i="37"/>
  <c r="S51" i="37"/>
  <c r="O52" i="37"/>
  <c r="T52" i="37"/>
  <c r="Z52" i="37"/>
  <c r="X53" i="37"/>
  <c r="AA52" i="37"/>
  <c r="U52" i="37"/>
  <c r="S52" i="37"/>
  <c r="O53" i="37"/>
  <c r="T53" i="37"/>
  <c r="Z53" i="37"/>
  <c r="X54" i="37"/>
  <c r="AA53" i="37"/>
  <c r="U53" i="37"/>
  <c r="S53" i="37"/>
  <c r="O54" i="37"/>
  <c r="T54" i="37"/>
  <c r="Z54" i="37"/>
  <c r="X55" i="37"/>
  <c r="AA54" i="37"/>
  <c r="U54" i="37"/>
  <c r="S54" i="37"/>
  <c r="O55" i="37"/>
  <c r="T55" i="37"/>
  <c r="Z55" i="37"/>
  <c r="X56" i="37"/>
  <c r="AA55" i="37"/>
  <c r="U55" i="37"/>
  <c r="S55" i="37"/>
  <c r="O56" i="37"/>
  <c r="T56" i="37"/>
  <c r="Z56" i="37"/>
  <c r="X57" i="37"/>
  <c r="AA56" i="37"/>
  <c r="U56" i="37"/>
  <c r="S56" i="37"/>
  <c r="O57" i="37"/>
  <c r="T57" i="37"/>
  <c r="Z57" i="37"/>
  <c r="X58" i="37"/>
  <c r="AA57" i="37"/>
  <c r="U57" i="37"/>
  <c r="S57" i="37"/>
  <c r="O58" i="37"/>
  <c r="T58" i="37"/>
  <c r="Z58" i="37"/>
  <c r="X59" i="37"/>
  <c r="AA58" i="37"/>
  <c r="U58" i="37"/>
  <c r="S58" i="37"/>
  <c r="O59" i="37"/>
  <c r="T59" i="37"/>
  <c r="Z59" i="37"/>
  <c r="X60" i="37"/>
  <c r="AA59" i="37"/>
  <c r="U59" i="37"/>
  <c r="S59" i="37"/>
  <c r="O60" i="37"/>
  <c r="T60" i="37"/>
  <c r="Z60" i="37"/>
  <c r="X61" i="37"/>
  <c r="AA60" i="37"/>
  <c r="U60" i="37"/>
  <c r="S60" i="37"/>
  <c r="O61" i="37"/>
  <c r="T61" i="37"/>
  <c r="Z61" i="37"/>
  <c r="X62" i="37"/>
  <c r="AA61" i="37"/>
  <c r="U61" i="37"/>
  <c r="S61" i="37"/>
  <c r="O62" i="37"/>
  <c r="T62" i="37"/>
  <c r="Z62" i="37"/>
  <c r="X63" i="37"/>
  <c r="AA62" i="37"/>
  <c r="U62" i="37"/>
  <c r="S62" i="37"/>
  <c r="O63" i="37"/>
  <c r="T63" i="37"/>
  <c r="Z63" i="37"/>
  <c r="X64" i="37"/>
  <c r="AA63" i="37"/>
  <c r="U63" i="37"/>
  <c r="S63" i="37"/>
  <c r="O64" i="37"/>
  <c r="T64" i="37"/>
  <c r="Z64" i="37"/>
  <c r="X65" i="37"/>
  <c r="AA64" i="37"/>
  <c r="U64" i="37"/>
  <c r="S64" i="37"/>
  <c r="O65" i="37"/>
  <c r="T65" i="37"/>
  <c r="Z65" i="37"/>
  <c r="X66" i="37"/>
  <c r="AA65" i="37"/>
  <c r="U65" i="37"/>
  <c r="S65" i="37"/>
  <c r="O66" i="37"/>
  <c r="T66" i="37"/>
  <c r="Z66" i="37"/>
  <c r="X67" i="37"/>
  <c r="AA66" i="37"/>
  <c r="U66" i="37"/>
  <c r="S66" i="37"/>
  <c r="O67" i="37"/>
  <c r="T67" i="37"/>
  <c r="Z67" i="37"/>
  <c r="X68" i="37"/>
  <c r="AA67" i="37"/>
  <c r="U67" i="37"/>
  <c r="S67" i="37"/>
  <c r="O68" i="37"/>
  <c r="O69" i="37"/>
  <c r="T69" i="37"/>
  <c r="Z69" i="37"/>
  <c r="X70" i="37"/>
  <c r="X69" i="37"/>
  <c r="AA69" i="37"/>
  <c r="U69" i="37"/>
  <c r="S69" i="37"/>
  <c r="O70" i="37"/>
  <c r="T70" i="37"/>
  <c r="Z70" i="37"/>
  <c r="X71" i="37"/>
  <c r="AA70" i="37"/>
  <c r="U70" i="37"/>
  <c r="S70" i="37"/>
  <c r="O72" i="37"/>
  <c r="O71" i="37"/>
  <c r="T71" i="37"/>
  <c r="Z71" i="37"/>
  <c r="U72" i="37"/>
  <c r="S72" i="37"/>
  <c r="O73" i="37"/>
  <c r="O74" i="37"/>
  <c r="T74" i="37"/>
  <c r="Z74" i="37"/>
  <c r="X75" i="37"/>
  <c r="X74" i="37"/>
  <c r="AA74" i="37"/>
  <c r="U74" i="37"/>
  <c r="S74" i="37"/>
  <c r="O75" i="37"/>
  <c r="T75" i="37"/>
  <c r="Z75" i="37"/>
  <c r="X76" i="37"/>
  <c r="AA75" i="37"/>
  <c r="U75" i="37"/>
  <c r="S75" i="37"/>
  <c r="O76" i="37"/>
  <c r="T76" i="37"/>
  <c r="Z76" i="37"/>
  <c r="X77" i="37"/>
  <c r="AA76" i="37"/>
  <c r="U76" i="37"/>
  <c r="S76" i="37"/>
  <c r="O77" i="37"/>
  <c r="T77" i="37"/>
  <c r="Z77" i="37"/>
  <c r="X78" i="37"/>
  <c r="AA77" i="37"/>
  <c r="U77" i="37"/>
  <c r="S77" i="37"/>
  <c r="O78" i="37"/>
  <c r="T78" i="37"/>
  <c r="Z78" i="37"/>
  <c r="X79" i="37"/>
  <c r="AA78" i="37"/>
  <c r="U78" i="37"/>
  <c r="S78" i="37"/>
  <c r="O79" i="37"/>
  <c r="T79" i="37"/>
  <c r="Z79" i="37"/>
  <c r="X80" i="37"/>
  <c r="AA79" i="37"/>
  <c r="U79" i="37"/>
  <c r="S79" i="37"/>
  <c r="O80" i="37"/>
  <c r="T80" i="37"/>
  <c r="Z80" i="37"/>
  <c r="X81" i="37"/>
  <c r="AA80" i="37"/>
  <c r="U80" i="37"/>
  <c r="S80" i="37"/>
  <c r="O81" i="37"/>
  <c r="T81" i="37"/>
  <c r="Z81" i="37"/>
  <c r="X82" i="37"/>
  <c r="AA81" i="37"/>
  <c r="U81" i="37"/>
  <c r="S81" i="37"/>
  <c r="O82" i="37"/>
  <c r="T82" i="37"/>
  <c r="Z82" i="37"/>
  <c r="X83" i="37"/>
  <c r="AA82" i="37"/>
  <c r="U82" i="37"/>
  <c r="S82" i="37"/>
  <c r="O83" i="37"/>
  <c r="T83" i="37"/>
  <c r="Z83" i="37"/>
  <c r="X84" i="37"/>
  <c r="AA83" i="37"/>
  <c r="U83" i="37"/>
  <c r="S83" i="37"/>
  <c r="O84" i="37"/>
  <c r="T84" i="37"/>
  <c r="Z84" i="37"/>
  <c r="X85" i="37"/>
  <c r="AA84" i="37"/>
  <c r="U84" i="37"/>
  <c r="S84" i="37"/>
  <c r="O85" i="37"/>
  <c r="T85" i="37"/>
  <c r="Z85" i="37"/>
  <c r="X86" i="37"/>
  <c r="AA85" i="37"/>
  <c r="U85" i="37"/>
  <c r="S85" i="37"/>
  <c r="O86" i="37"/>
  <c r="T86" i="37"/>
  <c r="Z86" i="37"/>
  <c r="X87" i="37"/>
  <c r="AA86" i="37"/>
  <c r="U86" i="37"/>
  <c r="S86" i="37"/>
  <c r="O87" i="37"/>
  <c r="T87" i="37"/>
  <c r="Z87" i="37"/>
  <c r="X88" i="37"/>
  <c r="AA87" i="37"/>
  <c r="U87" i="37"/>
  <c r="S87" i="37"/>
  <c r="O88" i="37"/>
  <c r="T88" i="37"/>
  <c r="Z88" i="37"/>
  <c r="O89" i="37"/>
  <c r="T89" i="37"/>
  <c r="Z89" i="37"/>
  <c r="X90" i="37"/>
  <c r="X89" i="37"/>
  <c r="AA89" i="37"/>
  <c r="AA88" i="37"/>
  <c r="U88" i="37"/>
  <c r="S88" i="37"/>
  <c r="O90" i="37"/>
  <c r="T90" i="37"/>
  <c r="Z90" i="37"/>
  <c r="X91" i="37"/>
  <c r="AA90" i="37"/>
  <c r="U90" i="37"/>
  <c r="S90" i="37"/>
  <c r="O91" i="37"/>
  <c r="T91" i="37"/>
  <c r="Z91" i="37"/>
  <c r="X92" i="37"/>
  <c r="AA91" i="37"/>
  <c r="U91" i="37"/>
  <c r="S91" i="37"/>
  <c r="O92" i="37"/>
  <c r="T92" i="37"/>
  <c r="Z92" i="37"/>
  <c r="X93" i="37"/>
  <c r="AA92" i="37"/>
  <c r="U92" i="37"/>
  <c r="S92" i="37"/>
  <c r="O93" i="37"/>
  <c r="T93" i="37"/>
  <c r="Z93" i="37"/>
  <c r="X94" i="37"/>
  <c r="AA93" i="37"/>
  <c r="U93" i="37"/>
  <c r="S93" i="37"/>
  <c r="O94" i="37"/>
  <c r="T94" i="37"/>
  <c r="Z94" i="37"/>
  <c r="X95" i="37"/>
  <c r="AA94" i="37"/>
  <c r="U94" i="37"/>
  <c r="S94" i="37"/>
  <c r="O95" i="37"/>
  <c r="T95" i="37"/>
  <c r="Z95" i="37"/>
  <c r="X96" i="37"/>
  <c r="AA95" i="37"/>
  <c r="U95" i="37"/>
  <c r="S95" i="37"/>
  <c r="O96" i="37"/>
  <c r="T96" i="37"/>
  <c r="Z96" i="37"/>
  <c r="X97" i="37"/>
  <c r="AA96" i="37"/>
  <c r="U96" i="37"/>
  <c r="S96" i="37"/>
  <c r="O97" i="37"/>
  <c r="T97" i="37"/>
  <c r="Z97" i="37"/>
  <c r="X98" i="37"/>
  <c r="AA97" i="37"/>
  <c r="U97" i="37"/>
  <c r="S97" i="37"/>
  <c r="O98" i="37"/>
  <c r="T98" i="37"/>
  <c r="Z98" i="37"/>
  <c r="X99" i="37"/>
  <c r="AA98" i="37"/>
  <c r="U98" i="37"/>
  <c r="S98" i="37"/>
  <c r="O99" i="37"/>
  <c r="T99" i="37"/>
  <c r="Z99" i="37"/>
  <c r="X100" i="37"/>
  <c r="AA99" i="37"/>
  <c r="U99" i="37"/>
  <c r="S99" i="37"/>
  <c r="O100" i="37"/>
  <c r="T100" i="37"/>
  <c r="Z100" i="37"/>
  <c r="X101" i="37"/>
  <c r="AA100" i="37"/>
  <c r="U100" i="37"/>
  <c r="S100" i="37"/>
  <c r="O101" i="37"/>
  <c r="T101" i="37"/>
  <c r="Z101" i="37"/>
  <c r="X102" i="37"/>
  <c r="AA101" i="37"/>
  <c r="U101" i="37"/>
  <c r="S101" i="37"/>
  <c r="O102" i="37"/>
  <c r="T102" i="37"/>
  <c r="Z102" i="37"/>
  <c r="X103" i="37"/>
  <c r="AA102" i="37"/>
  <c r="U102" i="37"/>
  <c r="S102" i="37"/>
  <c r="O103" i="37"/>
  <c r="T103" i="37"/>
  <c r="Z103" i="37"/>
  <c r="X104" i="37"/>
  <c r="AA103" i="37"/>
  <c r="U103" i="37"/>
  <c r="S103" i="37"/>
  <c r="O104" i="37"/>
  <c r="T104" i="37"/>
  <c r="Z104" i="37"/>
  <c r="X105" i="37"/>
  <c r="AA104" i="37"/>
  <c r="U104" i="37"/>
  <c r="S104" i="37"/>
  <c r="O105" i="37"/>
  <c r="T105" i="37"/>
  <c r="Z105" i="37"/>
  <c r="X106" i="37"/>
  <c r="AA105" i="37"/>
  <c r="U105" i="37"/>
  <c r="S105" i="37"/>
  <c r="O106" i="37"/>
  <c r="T106" i="37"/>
  <c r="Z106" i="37"/>
  <c r="X107" i="37"/>
  <c r="AA106" i="37"/>
  <c r="U106" i="37"/>
  <c r="S106" i="37"/>
  <c r="O107" i="37"/>
  <c r="T107" i="37"/>
  <c r="Z107" i="37"/>
  <c r="X108" i="37"/>
  <c r="AA107" i="37"/>
  <c r="U107" i="37"/>
  <c r="S107" i="37"/>
  <c r="O108" i="37"/>
  <c r="T108" i="37"/>
  <c r="Z108" i="37"/>
  <c r="X109" i="37"/>
  <c r="AA108" i="37"/>
  <c r="U108" i="37"/>
  <c r="S108" i="37"/>
  <c r="O109" i="37"/>
  <c r="T109" i="37"/>
  <c r="Z109" i="37"/>
  <c r="X110" i="37"/>
  <c r="AA109" i="37"/>
  <c r="U109" i="37"/>
  <c r="S109" i="37"/>
  <c r="O110" i="37"/>
  <c r="T110" i="37"/>
  <c r="Z110" i="37"/>
  <c r="X111" i="37"/>
  <c r="AA110" i="37"/>
  <c r="U110" i="37"/>
  <c r="S110" i="37"/>
  <c r="O111" i="37"/>
  <c r="T111" i="37"/>
  <c r="Z111" i="37"/>
  <c r="X112" i="37"/>
  <c r="AA111" i="37"/>
  <c r="U111" i="37"/>
  <c r="S111" i="37"/>
  <c r="O112" i="37"/>
  <c r="T112" i="37"/>
  <c r="Z112" i="37"/>
  <c r="X113" i="37"/>
  <c r="AA112" i="37"/>
  <c r="U112" i="37"/>
  <c r="S112" i="37"/>
  <c r="O113" i="37"/>
  <c r="T113" i="37"/>
  <c r="Z113" i="37"/>
  <c r="X114" i="37"/>
  <c r="AA113" i="37"/>
  <c r="U113" i="37"/>
  <c r="S113" i="37"/>
  <c r="O114" i="37"/>
  <c r="T114" i="37"/>
  <c r="Z114" i="37"/>
  <c r="X115" i="37"/>
  <c r="AA114" i="37"/>
  <c r="U114" i="37"/>
  <c r="S114" i="37"/>
  <c r="O115" i="37"/>
  <c r="T115" i="37"/>
  <c r="Z115" i="37"/>
  <c r="X116" i="37"/>
  <c r="AA115" i="37"/>
  <c r="U115" i="37"/>
  <c r="S115" i="37"/>
  <c r="O116" i="37"/>
  <c r="T116" i="37"/>
  <c r="Z116" i="37"/>
  <c r="X117" i="37"/>
  <c r="AA116" i="37"/>
  <c r="U116" i="37"/>
  <c r="S116" i="37"/>
  <c r="O117" i="37"/>
  <c r="T117" i="37"/>
  <c r="Z117" i="37"/>
  <c r="X118" i="37"/>
  <c r="AA117" i="37"/>
  <c r="U117" i="37"/>
  <c r="S117" i="37"/>
  <c r="O119" i="37"/>
  <c r="O118" i="37"/>
  <c r="T118" i="37"/>
  <c r="Z118" i="37"/>
  <c r="U119" i="37"/>
  <c r="S119" i="37"/>
  <c r="O121" i="37"/>
  <c r="O120" i="37"/>
  <c r="T120" i="37"/>
  <c r="Z120" i="37"/>
  <c r="U121" i="37"/>
  <c r="S121" i="37"/>
  <c r="O123" i="37"/>
  <c r="O124" i="37"/>
  <c r="O122" i="37"/>
  <c r="T122" i="37"/>
  <c r="Z122" i="37"/>
  <c r="U123" i="37"/>
  <c r="S123" i="37"/>
  <c r="U124" i="37"/>
  <c r="S124" i="37"/>
  <c r="O125" i="37"/>
  <c r="O126" i="37"/>
  <c r="T126" i="37"/>
  <c r="Z126" i="37"/>
  <c r="X127" i="37"/>
  <c r="X126" i="37"/>
  <c r="AA126" i="37"/>
  <c r="U126" i="37"/>
  <c r="S126" i="37"/>
  <c r="O127" i="37"/>
  <c r="O128" i="37"/>
  <c r="O129" i="37"/>
  <c r="O130" i="37"/>
  <c r="O131" i="37"/>
  <c r="T131" i="37"/>
  <c r="Z131" i="37"/>
  <c r="X132" i="37"/>
  <c r="X131" i="37"/>
  <c r="AA131" i="37"/>
  <c r="U131" i="37"/>
  <c r="S131" i="37"/>
  <c r="O132" i="37"/>
  <c r="O133" i="37"/>
  <c r="O134" i="37"/>
  <c r="T134" i="37"/>
  <c r="Z134" i="37"/>
  <c r="X135" i="37"/>
  <c r="X134" i="37"/>
  <c r="AA134" i="37"/>
  <c r="U134" i="37"/>
  <c r="S134" i="37"/>
  <c r="O135" i="37"/>
  <c r="T135" i="37"/>
  <c r="Z135" i="37"/>
  <c r="X136" i="37"/>
  <c r="AA135" i="37"/>
  <c r="U135" i="37"/>
  <c r="S135" i="37"/>
  <c r="O136" i="37"/>
  <c r="O137" i="37"/>
  <c r="T137" i="37"/>
  <c r="Z137" i="37"/>
  <c r="X138" i="37"/>
  <c r="X137" i="37"/>
  <c r="AA137" i="37"/>
  <c r="U137" i="37"/>
  <c r="S137" i="37"/>
  <c r="O138" i="37"/>
  <c r="O139" i="37"/>
  <c r="O140" i="37"/>
  <c r="T140" i="37"/>
  <c r="Z140" i="37"/>
  <c r="X141" i="37"/>
  <c r="X140" i="37"/>
  <c r="AA140" i="37"/>
  <c r="U140" i="37"/>
  <c r="S140" i="37"/>
  <c r="O141" i="37"/>
  <c r="T141" i="37"/>
  <c r="Z141" i="37"/>
  <c r="O142" i="37"/>
  <c r="T142" i="37"/>
  <c r="Z142" i="37"/>
  <c r="X143" i="37"/>
  <c r="X142" i="37"/>
  <c r="AA142" i="37"/>
  <c r="AA141" i="37"/>
  <c r="U141" i="37"/>
  <c r="S141" i="37"/>
  <c r="O143" i="37"/>
  <c r="O144" i="37"/>
  <c r="T144" i="37"/>
  <c r="Z144" i="37"/>
  <c r="X145" i="37"/>
  <c r="X144" i="37"/>
  <c r="AA144" i="37"/>
  <c r="U144" i="37"/>
  <c r="S144" i="37"/>
  <c r="O145" i="37"/>
  <c r="T145" i="37"/>
  <c r="Z145" i="37"/>
  <c r="X146" i="37"/>
  <c r="AA145" i="37"/>
  <c r="U145" i="37"/>
  <c r="S145" i="37"/>
  <c r="O146" i="37"/>
  <c r="T146" i="37"/>
  <c r="Z146" i="37"/>
  <c r="X147" i="37"/>
  <c r="AA146" i="37"/>
  <c r="U146" i="37"/>
  <c r="S146" i="37"/>
  <c r="O147" i="37"/>
  <c r="T147" i="37"/>
  <c r="Z147" i="37"/>
  <c r="X148" i="37"/>
  <c r="AA147" i="37"/>
  <c r="U147" i="37"/>
  <c r="S147" i="37"/>
  <c r="O148" i="37"/>
  <c r="O149" i="37"/>
  <c r="T149" i="37"/>
  <c r="Z149" i="37"/>
  <c r="X150" i="37"/>
  <c r="X149" i="37"/>
  <c r="AA149" i="37"/>
  <c r="U149" i="37"/>
  <c r="S149" i="37"/>
  <c r="O150" i="37"/>
  <c r="O151" i="37"/>
  <c r="T151" i="37"/>
  <c r="Z151" i="37"/>
  <c r="X152" i="37"/>
  <c r="X151" i="37"/>
  <c r="AA151" i="37"/>
  <c r="U151" i="37"/>
  <c r="S151" i="37"/>
  <c r="O152" i="37"/>
  <c r="T152" i="37"/>
  <c r="Z152" i="37"/>
  <c r="X153" i="37"/>
  <c r="AA152" i="37"/>
  <c r="U152" i="37"/>
  <c r="S152" i="37"/>
  <c r="O153" i="37"/>
  <c r="T153" i="37"/>
  <c r="Z153" i="37"/>
  <c r="X154" i="37"/>
  <c r="AA153" i="37"/>
  <c r="U153" i="37"/>
  <c r="S153" i="37"/>
  <c r="O154" i="37"/>
  <c r="T154" i="37"/>
  <c r="Z154" i="37"/>
  <c r="X155" i="37"/>
  <c r="AA154" i="37"/>
  <c r="U154" i="37"/>
  <c r="S154" i="37"/>
  <c r="O155" i="37"/>
  <c r="T155" i="37"/>
  <c r="Z155" i="37"/>
  <c r="X156" i="37"/>
  <c r="AA155" i="37"/>
  <c r="U155" i="37"/>
  <c r="S155" i="37"/>
  <c r="T156" i="37"/>
  <c r="Z156" i="37"/>
  <c r="X157" i="37"/>
  <c r="AA156" i="37"/>
  <c r="U156" i="37"/>
  <c r="S156" i="37"/>
  <c r="O157" i="37"/>
  <c r="T157" i="37"/>
  <c r="Z157" i="37"/>
  <c r="X158" i="37"/>
  <c r="AA157" i="37"/>
  <c r="U157" i="37"/>
  <c r="S157" i="37"/>
  <c r="O158" i="37"/>
  <c r="T158" i="37"/>
  <c r="Z158" i="37"/>
  <c r="X159" i="37"/>
  <c r="AA158" i="37"/>
  <c r="U158" i="37"/>
  <c r="S158" i="37"/>
  <c r="O159" i="37"/>
  <c r="T159" i="37"/>
  <c r="Z159" i="37"/>
  <c r="X160" i="37"/>
  <c r="AA159" i="37"/>
  <c r="U159" i="37"/>
  <c r="S159" i="37"/>
  <c r="O160" i="37"/>
  <c r="T160" i="37"/>
  <c r="Z160" i="37"/>
  <c r="X161" i="37"/>
  <c r="AA160" i="37"/>
  <c r="U160" i="37"/>
  <c r="S160" i="37"/>
  <c r="O161" i="37"/>
  <c r="T161" i="37"/>
  <c r="Z161" i="37"/>
  <c r="X162" i="37"/>
  <c r="AA161" i="37"/>
  <c r="U161" i="37"/>
  <c r="S161" i="37"/>
  <c r="O162" i="37"/>
  <c r="T162" i="37"/>
  <c r="Z162" i="37"/>
  <c r="X163" i="37"/>
  <c r="AA162" i="37"/>
  <c r="U162" i="37"/>
  <c r="S162" i="37"/>
  <c r="O163" i="37"/>
  <c r="T163" i="37"/>
  <c r="Z163" i="37"/>
  <c r="X164" i="37"/>
  <c r="AA163" i="37"/>
  <c r="U163" i="37"/>
  <c r="S163" i="37"/>
  <c r="T164" i="37"/>
  <c r="Z164" i="37"/>
  <c r="X165" i="37"/>
  <c r="AA164" i="37"/>
  <c r="U164" i="37"/>
  <c r="S164" i="37"/>
  <c r="O165" i="37"/>
  <c r="T165" i="37"/>
  <c r="Z165" i="37"/>
  <c r="X166" i="37"/>
  <c r="AA165" i="37"/>
  <c r="U165" i="37"/>
  <c r="S165" i="37"/>
  <c r="O166" i="37"/>
  <c r="T166" i="37"/>
  <c r="Z166" i="37"/>
  <c r="X167" i="37"/>
  <c r="AA166" i="37"/>
  <c r="U166" i="37"/>
  <c r="S166" i="37"/>
  <c r="O167" i="37"/>
  <c r="T167" i="37"/>
  <c r="Z167" i="37"/>
  <c r="X168" i="37"/>
  <c r="AA167" i="37"/>
  <c r="U167" i="37"/>
  <c r="S167" i="37"/>
  <c r="O168" i="37"/>
  <c r="T168" i="37"/>
  <c r="Z168" i="37"/>
  <c r="X169" i="37"/>
  <c r="AA168" i="37"/>
  <c r="U168" i="37"/>
  <c r="S168" i="37"/>
  <c r="O169" i="37"/>
  <c r="T169" i="37"/>
  <c r="Z169" i="37"/>
  <c r="O170" i="37"/>
  <c r="T170" i="37"/>
  <c r="Z170" i="37"/>
  <c r="X171" i="37"/>
  <c r="X170" i="37"/>
  <c r="AA170" i="37"/>
  <c r="AA169" i="37"/>
  <c r="U169" i="37"/>
  <c r="S169" i="37"/>
  <c r="O172" i="37"/>
  <c r="T172" i="37"/>
  <c r="Z172" i="37"/>
  <c r="X173" i="37"/>
  <c r="X172" i="37"/>
  <c r="AA172" i="37"/>
  <c r="O171" i="37"/>
  <c r="T171" i="37"/>
  <c r="Z171" i="37"/>
  <c r="AA171" i="37"/>
  <c r="U171" i="37"/>
  <c r="S171" i="37"/>
  <c r="U172" i="37"/>
  <c r="S172" i="37"/>
  <c r="O173" i="37"/>
  <c r="T173" i="37"/>
  <c r="Z173" i="37"/>
  <c r="X174" i="37"/>
  <c r="AA173" i="37"/>
  <c r="U173" i="37"/>
  <c r="S173" i="37"/>
  <c r="O174" i="37"/>
  <c r="T174" i="37"/>
  <c r="Z174" i="37"/>
  <c r="X175" i="37"/>
  <c r="AA174" i="37"/>
  <c r="U174" i="37"/>
  <c r="S174" i="37"/>
  <c r="O175" i="37"/>
  <c r="O176" i="37"/>
  <c r="T176" i="37"/>
  <c r="Z176" i="37"/>
  <c r="X177" i="37"/>
  <c r="X176" i="37"/>
  <c r="AA176" i="37"/>
  <c r="U176" i="37"/>
  <c r="S176" i="37"/>
  <c r="O177" i="37"/>
  <c r="T177" i="37"/>
  <c r="Z177" i="37"/>
  <c r="X178" i="37"/>
  <c r="AA177" i="37"/>
  <c r="U177" i="37"/>
  <c r="S177" i="37"/>
  <c r="O178" i="37"/>
  <c r="T178" i="37"/>
  <c r="Z178" i="37"/>
  <c r="X179" i="37"/>
  <c r="AA178" i="37"/>
  <c r="U178" i="37"/>
  <c r="S178" i="37"/>
  <c r="O179" i="37"/>
  <c r="T179" i="37"/>
  <c r="Z179" i="37"/>
  <c r="X180" i="37"/>
  <c r="AA179" i="37"/>
  <c r="U179" i="37"/>
  <c r="S179" i="37"/>
  <c r="O180" i="37"/>
  <c r="T180" i="37"/>
  <c r="Z180" i="37"/>
  <c r="O181" i="37"/>
  <c r="T181" i="37"/>
  <c r="Z181" i="37"/>
  <c r="O182" i="37"/>
  <c r="T182" i="37"/>
  <c r="Z182" i="37"/>
  <c r="X183" i="37"/>
  <c r="X181" i="37"/>
  <c r="X182" i="37"/>
  <c r="AA182" i="37"/>
  <c r="AA181" i="37"/>
  <c r="AA180" i="37"/>
  <c r="U180" i="37"/>
  <c r="S180" i="37"/>
  <c r="O183" i="37"/>
  <c r="T183" i="37"/>
  <c r="Z183" i="37"/>
  <c r="X184" i="37"/>
  <c r="AA183" i="37"/>
  <c r="U183" i="37"/>
  <c r="S183" i="37"/>
  <c r="O184" i="37"/>
  <c r="T184" i="37"/>
  <c r="Z184" i="37"/>
  <c r="X185" i="37"/>
  <c r="AA184" i="37"/>
  <c r="U184" i="37"/>
  <c r="S184" i="37"/>
  <c r="O185" i="37"/>
  <c r="T185" i="37"/>
  <c r="Z185" i="37"/>
  <c r="O186" i="37"/>
  <c r="T186" i="37"/>
  <c r="Z186" i="37"/>
  <c r="O187" i="37"/>
  <c r="T187" i="37"/>
  <c r="Z187" i="37"/>
  <c r="X188" i="37"/>
  <c r="X186" i="37"/>
  <c r="X187" i="37"/>
  <c r="AA187" i="37"/>
  <c r="AA186" i="37"/>
  <c r="AA185" i="37"/>
  <c r="U185" i="37"/>
  <c r="S185" i="37"/>
  <c r="O188" i="37"/>
  <c r="T188" i="37"/>
  <c r="Z188" i="37"/>
  <c r="X189" i="37"/>
  <c r="AA188" i="37"/>
  <c r="U188" i="37"/>
  <c r="S188" i="37"/>
  <c r="O189" i="37"/>
  <c r="T189" i="37"/>
  <c r="Z189" i="37"/>
  <c r="O190" i="37"/>
  <c r="T190" i="37"/>
  <c r="Z190" i="37"/>
  <c r="X191" i="37"/>
  <c r="X190" i="37"/>
  <c r="AA190" i="37"/>
  <c r="AA189" i="37"/>
  <c r="U189" i="37"/>
  <c r="S189" i="37"/>
  <c r="O191" i="37"/>
  <c r="T191" i="37"/>
  <c r="Z191" i="37"/>
  <c r="X192" i="37"/>
  <c r="AA191" i="37"/>
  <c r="U191" i="37"/>
  <c r="S191" i="37"/>
  <c r="O192" i="37"/>
  <c r="T192" i="37"/>
  <c r="Z192" i="37"/>
  <c r="O193" i="37"/>
  <c r="T193" i="37"/>
  <c r="Z193" i="37"/>
  <c r="X194" i="37"/>
  <c r="X193" i="37"/>
  <c r="AA193" i="37"/>
  <c r="AA192" i="37"/>
  <c r="U192" i="37"/>
  <c r="S192" i="37"/>
  <c r="T194" i="37"/>
  <c r="Z194" i="37"/>
  <c r="X195" i="37"/>
  <c r="AA194" i="37"/>
  <c r="U194" i="37"/>
  <c r="S194" i="37"/>
  <c r="O195" i="37"/>
  <c r="T195" i="37"/>
  <c r="Z195" i="37"/>
  <c r="X196" i="37"/>
  <c r="AA195" i="37"/>
  <c r="U195" i="37"/>
  <c r="S195" i="37"/>
  <c r="O196" i="37"/>
  <c r="T196" i="37"/>
  <c r="Z196" i="37"/>
  <c r="X197" i="37"/>
  <c r="AA196" i="37"/>
  <c r="U196" i="37"/>
  <c r="S196" i="37"/>
  <c r="O197" i="37"/>
  <c r="T197" i="37"/>
  <c r="Z197" i="37"/>
  <c r="X198" i="37"/>
  <c r="AA197" i="37"/>
  <c r="U197" i="37"/>
  <c r="S197" i="37"/>
  <c r="O198" i="37"/>
  <c r="T198" i="37"/>
  <c r="Z198" i="37"/>
  <c r="O199" i="37"/>
  <c r="T199" i="37"/>
  <c r="Z199" i="37"/>
  <c r="O200" i="37"/>
  <c r="T200" i="37"/>
  <c r="Z200" i="37"/>
  <c r="X201" i="37"/>
  <c r="X199" i="37"/>
  <c r="X200" i="37"/>
  <c r="AA200" i="37"/>
  <c r="AA199" i="37"/>
  <c r="AA198" i="37"/>
  <c r="U198" i="37"/>
  <c r="S198" i="37"/>
  <c r="O201" i="37"/>
  <c r="T201" i="37"/>
  <c r="Z201" i="37"/>
  <c r="X202" i="37"/>
  <c r="AA201" i="37"/>
  <c r="U201" i="37"/>
  <c r="S201" i="37"/>
  <c r="O202" i="37"/>
  <c r="T202" i="37"/>
  <c r="Z202" i="37"/>
  <c r="X203" i="37"/>
  <c r="AA202" i="37"/>
  <c r="U202" i="37"/>
  <c r="S202" i="37"/>
  <c r="O203" i="37"/>
  <c r="T203" i="37"/>
  <c r="Z203" i="37"/>
  <c r="X204" i="37"/>
  <c r="AA203" i="37"/>
  <c r="U203" i="37"/>
  <c r="S203" i="37"/>
  <c r="O204" i="37"/>
  <c r="T204" i="37"/>
  <c r="Z204" i="37"/>
  <c r="O205" i="37"/>
  <c r="T205" i="37"/>
  <c r="Z205" i="37"/>
  <c r="X206" i="37"/>
  <c r="X205" i="37"/>
  <c r="AA205" i="37"/>
  <c r="AA204" i="37"/>
  <c r="U204" i="37"/>
  <c r="S204" i="37"/>
  <c r="O206" i="37"/>
  <c r="P206" i="37"/>
  <c r="O207" i="37"/>
  <c r="T207" i="37"/>
  <c r="Z207" i="37"/>
  <c r="O208" i="37"/>
  <c r="T208" i="37"/>
  <c r="Z208" i="37"/>
  <c r="X209" i="37"/>
  <c r="X207" i="37"/>
  <c r="X208" i="37"/>
  <c r="AA208" i="37"/>
  <c r="AA207" i="37"/>
  <c r="U207" i="37"/>
  <c r="S207" i="37"/>
  <c r="U208" i="37"/>
  <c r="S208" i="37"/>
  <c r="O209" i="37"/>
  <c r="T209" i="37"/>
  <c r="Z209" i="37"/>
  <c r="X210" i="37"/>
  <c r="AA209" i="37"/>
  <c r="U209" i="37"/>
  <c r="S209" i="37"/>
  <c r="O210" i="37"/>
  <c r="T210" i="37"/>
  <c r="Z210" i="37"/>
  <c r="X211" i="37"/>
  <c r="AA210" i="37"/>
  <c r="U210" i="37"/>
  <c r="S210" i="37"/>
  <c r="O211" i="37"/>
  <c r="O212" i="37"/>
  <c r="T212" i="37"/>
  <c r="Z212" i="37"/>
  <c r="X213" i="37"/>
  <c r="X212" i="37"/>
  <c r="AA212" i="37"/>
  <c r="U212" i="37"/>
  <c r="S212" i="37"/>
  <c r="O213" i="37"/>
  <c r="T214" i="37"/>
  <c r="Z214" i="37"/>
  <c r="X215" i="37"/>
  <c r="X214" i="37"/>
  <c r="AA214" i="37"/>
  <c r="U214" i="37"/>
  <c r="S214" i="37"/>
  <c r="O215" i="37"/>
  <c r="O216" i="37"/>
  <c r="O217" i="37"/>
  <c r="O218" i="37"/>
  <c r="O219" i="37"/>
  <c r="T219" i="37"/>
  <c r="Z219" i="37"/>
  <c r="X220" i="37"/>
  <c r="X219" i="37"/>
  <c r="AA219" i="37"/>
  <c r="U219" i="37"/>
  <c r="S219" i="37"/>
  <c r="O220" i="37"/>
  <c r="T220" i="37"/>
  <c r="Z220" i="37"/>
  <c r="X221" i="37"/>
  <c r="AA220" i="37"/>
  <c r="U220" i="37"/>
  <c r="S220" i="37"/>
  <c r="O221" i="37"/>
  <c r="T221" i="37"/>
  <c r="Z221" i="37"/>
  <c r="X222" i="37"/>
  <c r="AA221" i="37"/>
  <c r="U221" i="37"/>
  <c r="S221" i="37"/>
  <c r="O222" i="37"/>
  <c r="T222" i="37"/>
  <c r="Z222" i="37"/>
  <c r="X223" i="37"/>
  <c r="AA222" i="37"/>
  <c r="U222" i="37"/>
  <c r="S222" i="37"/>
  <c r="T223" i="37"/>
  <c r="Z223" i="37"/>
  <c r="X224" i="37"/>
  <c r="AA223" i="37"/>
  <c r="U223" i="37"/>
  <c r="S223" i="37"/>
  <c r="T224" i="37"/>
  <c r="Z224" i="37"/>
  <c r="X225" i="37"/>
  <c r="AA224" i="37"/>
  <c r="U224" i="37"/>
  <c r="S224" i="37"/>
  <c r="O226" i="37"/>
  <c r="P226" i="37"/>
  <c r="T227" i="37"/>
  <c r="Z227" i="37"/>
  <c r="X228" i="37"/>
  <c r="X227" i="37"/>
  <c r="AA227" i="37"/>
  <c r="U227" i="37"/>
  <c r="S227" i="37"/>
  <c r="T228" i="37"/>
  <c r="Z228" i="37"/>
  <c r="X229" i="37"/>
  <c r="AA228" i="37"/>
  <c r="U228" i="37"/>
  <c r="S228" i="37"/>
  <c r="O229" i="37"/>
  <c r="O230" i="37"/>
  <c r="O232" i="37"/>
  <c r="O233" i="37"/>
  <c r="O234" i="37"/>
  <c r="T234" i="37"/>
  <c r="Z234" i="37"/>
  <c r="X235" i="37"/>
  <c r="X234" i="37"/>
  <c r="AA234" i="37"/>
  <c r="U234" i="37"/>
  <c r="S234" i="37"/>
  <c r="O235" i="37"/>
  <c r="O236" i="37"/>
  <c r="O237" i="37"/>
  <c r="O238" i="37"/>
  <c r="O239" i="37"/>
  <c r="T239" i="37"/>
  <c r="Z239" i="37"/>
  <c r="O240" i="37"/>
  <c r="T240" i="37"/>
  <c r="Z240" i="37"/>
  <c r="X241" i="37"/>
  <c r="X239" i="37"/>
  <c r="X240" i="37"/>
  <c r="AA240" i="37"/>
  <c r="AA239" i="37"/>
  <c r="U239" i="37"/>
  <c r="S239" i="37"/>
  <c r="U240" i="37"/>
  <c r="S240" i="37"/>
  <c r="O241" i="37"/>
  <c r="P241" i="37"/>
  <c r="O242" i="37"/>
  <c r="T242" i="37"/>
  <c r="Z242" i="37"/>
  <c r="X243" i="37"/>
  <c r="X242" i="37"/>
  <c r="AA242" i="37"/>
  <c r="U242" i="37"/>
  <c r="S242" i="37"/>
  <c r="O243" i="37"/>
  <c r="T243" i="37"/>
  <c r="Z243" i="37"/>
  <c r="O244" i="37"/>
  <c r="T244" i="37"/>
  <c r="Z244" i="37"/>
  <c r="X245" i="37"/>
  <c r="X244" i="37"/>
  <c r="AA244" i="37"/>
  <c r="AA243" i="37"/>
  <c r="U243" i="37"/>
  <c r="S243" i="37"/>
  <c r="U244" i="37"/>
  <c r="S244" i="37"/>
  <c r="O245" i="37"/>
  <c r="T245" i="37"/>
  <c r="Z245" i="37"/>
  <c r="X246" i="37"/>
  <c r="AA245" i="37"/>
  <c r="U245" i="37"/>
  <c r="S245" i="37"/>
  <c r="O246" i="37"/>
  <c r="O247" i="37"/>
  <c r="T247" i="37"/>
  <c r="Z247" i="37"/>
  <c r="X248" i="37"/>
  <c r="X247" i="37"/>
  <c r="AA247" i="37"/>
  <c r="U247" i="37"/>
  <c r="S247" i="37"/>
  <c r="O248" i="37"/>
  <c r="O249" i="37"/>
  <c r="T249" i="37"/>
  <c r="Z249" i="37"/>
  <c r="X250" i="37"/>
  <c r="X249" i="37"/>
  <c r="AA249" i="37"/>
  <c r="U249" i="37"/>
  <c r="S249" i="37"/>
  <c r="T250" i="37"/>
  <c r="Z250" i="37"/>
  <c r="X251" i="37"/>
  <c r="AA250" i="37"/>
  <c r="U250" i="37"/>
  <c r="S250" i="37"/>
  <c r="O252" i="37"/>
  <c r="T252" i="37"/>
  <c r="Z252" i="37"/>
  <c r="X253" i="37"/>
  <c r="X252" i="37"/>
  <c r="AA252" i="37"/>
  <c r="U252" i="37"/>
  <c r="S252" i="37"/>
  <c r="O253" i="37"/>
  <c r="T253" i="37"/>
  <c r="Z253" i="37"/>
  <c r="X254" i="37"/>
  <c r="AA253" i="37"/>
  <c r="U253" i="37"/>
  <c r="S253" i="37"/>
  <c r="O254" i="37"/>
  <c r="T254" i="37"/>
  <c r="Z254" i="37"/>
  <c r="X255" i="37"/>
  <c r="AA254" i="37"/>
  <c r="U254" i="37"/>
  <c r="S254" i="37"/>
  <c r="O255" i="37"/>
  <c r="T255" i="37"/>
  <c r="Z255" i="37"/>
  <c r="X256" i="37"/>
  <c r="AA255" i="37"/>
  <c r="U255" i="37"/>
  <c r="S255" i="37"/>
  <c r="O256" i="37"/>
  <c r="O257" i="37"/>
  <c r="O258" i="37"/>
  <c r="O259" i="37"/>
  <c r="O260" i="37"/>
  <c r="O261" i="37"/>
  <c r="O262" i="37"/>
  <c r="O263" i="37"/>
  <c r="T263" i="37"/>
  <c r="Z263" i="37"/>
  <c r="X264" i="37"/>
  <c r="X263" i="37"/>
  <c r="AA263" i="37"/>
  <c r="U263" i="37"/>
  <c r="S263" i="37"/>
  <c r="O265" i="37"/>
  <c r="T265" i="37"/>
  <c r="Z265" i="37"/>
  <c r="X266" i="37"/>
  <c r="X265" i="37"/>
  <c r="AA265" i="37"/>
  <c r="U265" i="37"/>
  <c r="S265" i="37"/>
  <c r="O266" i="37"/>
  <c r="O267" i="37"/>
  <c r="T267" i="37"/>
  <c r="Z267" i="37"/>
  <c r="X268" i="37"/>
  <c r="X267" i="37"/>
  <c r="AA267" i="37"/>
  <c r="U267" i="37"/>
  <c r="S267" i="37"/>
  <c r="O268" i="37"/>
  <c r="T268" i="37"/>
  <c r="Z268" i="37"/>
  <c r="X269" i="37"/>
  <c r="AA268" i="37"/>
  <c r="U268" i="37"/>
  <c r="S268" i="37"/>
  <c r="O269" i="37"/>
  <c r="O270" i="37"/>
  <c r="T270" i="37"/>
  <c r="Z270" i="37"/>
  <c r="X271" i="37"/>
  <c r="X270" i="37"/>
  <c r="AA270" i="37"/>
  <c r="U270" i="37"/>
  <c r="S270" i="37"/>
  <c r="O271" i="37"/>
  <c r="O272" i="37"/>
  <c r="O273" i="37"/>
  <c r="O274" i="37"/>
  <c r="O275" i="37"/>
  <c r="U275" i="37"/>
  <c r="S275" i="37"/>
  <c r="O276" i="37"/>
  <c r="O279" i="37"/>
  <c r="T279" i="37"/>
  <c r="Z279" i="37"/>
  <c r="X280" i="37"/>
  <c r="X278" i="37"/>
  <c r="X279" i="37"/>
  <c r="AA279" i="37"/>
  <c r="O278" i="37"/>
  <c r="T278" i="37"/>
  <c r="Z278" i="37"/>
  <c r="AA278" i="37"/>
  <c r="U278" i="37"/>
  <c r="S278" i="37"/>
  <c r="U279" i="37"/>
  <c r="S279" i="37"/>
  <c r="O280" i="37"/>
  <c r="T280" i="37"/>
  <c r="Z280" i="37"/>
  <c r="O281" i="37"/>
  <c r="U281" i="37"/>
  <c r="S281" i="37"/>
  <c r="O282" i="37"/>
  <c r="T282" i="37"/>
  <c r="Z282" i="37"/>
  <c r="X283" i="37"/>
  <c r="X282" i="37"/>
  <c r="AA282" i="37"/>
  <c r="U282" i="37"/>
  <c r="S282" i="37"/>
  <c r="T283" i="37"/>
  <c r="Z283" i="37"/>
  <c r="X284" i="37"/>
  <c r="AA283" i="37"/>
  <c r="U283" i="37"/>
  <c r="S283" i="37"/>
  <c r="O284" i="37"/>
  <c r="O285" i="37"/>
  <c r="O286" i="37"/>
  <c r="O287" i="37"/>
  <c r="T287" i="37"/>
  <c r="Z287" i="37"/>
  <c r="X288" i="37"/>
  <c r="X287" i="37"/>
  <c r="AA287" i="37"/>
  <c r="U287" i="37"/>
  <c r="S287" i="37"/>
  <c r="O288" i="37"/>
  <c r="T288" i="37"/>
  <c r="Z288" i="37"/>
  <c r="X289" i="37"/>
  <c r="AA288" i="37"/>
  <c r="U288" i="37"/>
  <c r="S288" i="37"/>
  <c r="O289" i="37"/>
  <c r="T289" i="37"/>
  <c r="Z289" i="37"/>
  <c r="X290" i="37"/>
  <c r="AA289" i="37"/>
  <c r="U289" i="37"/>
  <c r="S289" i="37"/>
  <c r="O290" i="37"/>
  <c r="O291" i="37"/>
  <c r="O292" i="37"/>
  <c r="O293" i="37"/>
  <c r="T293" i="37"/>
  <c r="Z293" i="37"/>
  <c r="X294" i="37"/>
  <c r="X293" i="37"/>
  <c r="AA293" i="37"/>
  <c r="U293" i="37"/>
  <c r="S293" i="37"/>
  <c r="O294" i="37"/>
  <c r="T294" i="37"/>
  <c r="Z294" i="37"/>
  <c r="X295" i="37"/>
  <c r="AA294" i="37"/>
  <c r="U294" i="37"/>
  <c r="S294" i="37"/>
  <c r="O295" i="37"/>
  <c r="O296" i="37"/>
  <c r="U296" i="37"/>
  <c r="S296" i="37"/>
  <c r="O297" i="37"/>
  <c r="T297" i="37"/>
  <c r="Z297" i="37"/>
  <c r="X298" i="37"/>
  <c r="X297" i="37"/>
  <c r="AA297" i="37"/>
  <c r="U297" i="37"/>
  <c r="S297" i="37"/>
  <c r="O298" i="37"/>
  <c r="T298" i="37"/>
  <c r="Z298" i="37"/>
  <c r="X299" i="37"/>
  <c r="AA298" i="37"/>
  <c r="U298" i="37"/>
  <c r="S298" i="37"/>
  <c r="O300" i="37"/>
  <c r="O299" i="37"/>
  <c r="T299" i="37"/>
  <c r="Z299" i="37"/>
  <c r="U300" i="37"/>
  <c r="S300" i="37"/>
  <c r="O301" i="37"/>
  <c r="T301" i="37"/>
  <c r="Z301" i="37"/>
  <c r="X302" i="37"/>
  <c r="X301" i="37"/>
  <c r="AA301" i="37"/>
  <c r="U301" i="37"/>
  <c r="S301" i="37"/>
  <c r="O302" i="37"/>
  <c r="T302" i="37"/>
  <c r="Z302" i="37"/>
  <c r="X303" i="37"/>
  <c r="AA302" i="37"/>
  <c r="U302" i="37"/>
  <c r="S302" i="37"/>
  <c r="O303" i="37"/>
  <c r="T303" i="37"/>
  <c r="Z303" i="37"/>
  <c r="X304" i="37"/>
  <c r="AA303" i="37"/>
  <c r="U303" i="37"/>
  <c r="S303" i="37"/>
  <c r="O305" i="37"/>
  <c r="T305" i="37"/>
  <c r="Z305" i="37"/>
  <c r="X306" i="37"/>
  <c r="X305" i="37"/>
  <c r="AA305" i="37"/>
  <c r="U305" i="37"/>
  <c r="S305" i="37"/>
  <c r="O306" i="37"/>
  <c r="T306" i="37"/>
  <c r="Z306" i="37"/>
  <c r="X307" i="37"/>
  <c r="AA306" i="37"/>
  <c r="U306" i="37"/>
  <c r="S306" i="37"/>
  <c r="O307" i="37"/>
  <c r="T307" i="37"/>
  <c r="Z307" i="37"/>
  <c r="O308" i="37"/>
  <c r="T308" i="37"/>
  <c r="Z308" i="37"/>
  <c r="X309" i="37"/>
  <c r="X308" i="37"/>
  <c r="AA308" i="37"/>
  <c r="AA307" i="37"/>
  <c r="U307" i="37"/>
  <c r="S307" i="37"/>
  <c r="U308" i="37"/>
  <c r="S308" i="37"/>
  <c r="O309" i="37"/>
  <c r="O310" i="37"/>
  <c r="O311" i="37"/>
  <c r="O312" i="37"/>
  <c r="O313" i="37"/>
  <c r="O314" i="37"/>
  <c r="T315" i="37"/>
  <c r="Z315" i="37"/>
  <c r="X316" i="37"/>
  <c r="X315" i="37"/>
  <c r="AA315" i="37"/>
  <c r="U315" i="37"/>
  <c r="S315" i="37"/>
  <c r="T316" i="37"/>
  <c r="Z316" i="37"/>
  <c r="X317" i="37"/>
  <c r="AA316" i="37"/>
  <c r="U316" i="37"/>
  <c r="S316" i="37"/>
  <c r="T317" i="37"/>
  <c r="Z317" i="37"/>
  <c r="O318" i="37"/>
  <c r="T318" i="37"/>
  <c r="Z318" i="37"/>
  <c r="X319" i="37"/>
  <c r="X318" i="37"/>
  <c r="AA318" i="37"/>
  <c r="AA317" i="37"/>
  <c r="U317" i="37"/>
  <c r="S317" i="37"/>
  <c r="U318" i="37"/>
  <c r="S318" i="37"/>
  <c r="T319" i="37"/>
  <c r="Z319" i="37"/>
  <c r="X320" i="37"/>
  <c r="AA319" i="37"/>
  <c r="U319" i="37"/>
  <c r="S319" i="37"/>
  <c r="T320" i="37"/>
  <c r="Z320" i="37"/>
  <c r="X321" i="37"/>
  <c r="AA320" i="37"/>
  <c r="U320" i="37"/>
  <c r="S320" i="37"/>
  <c r="O321" i="37"/>
  <c r="O322" i="37"/>
  <c r="T322" i="37"/>
  <c r="Z322" i="37"/>
  <c r="X323" i="37"/>
  <c r="X322" i="37"/>
  <c r="AA322" i="37"/>
  <c r="U322" i="37"/>
  <c r="S322" i="37"/>
  <c r="O323" i="37"/>
  <c r="T323" i="37"/>
  <c r="Z323" i="37"/>
  <c r="X324" i="37"/>
  <c r="AA323" i="37"/>
  <c r="U323" i="37"/>
  <c r="S323" i="37"/>
  <c r="O324" i="37"/>
  <c r="T324" i="37"/>
  <c r="Z324" i="37"/>
  <c r="O325" i="37"/>
  <c r="T325" i="37"/>
  <c r="Z325" i="37"/>
  <c r="X326" i="37"/>
  <c r="X325" i="37"/>
  <c r="AA325" i="37"/>
  <c r="AA324" i="37"/>
  <c r="U324" i="37"/>
  <c r="S324" i="37"/>
  <c r="O326" i="37"/>
  <c r="T326" i="37"/>
  <c r="Z326" i="37"/>
  <c r="O327" i="37"/>
  <c r="U327" i="37"/>
  <c r="S327" i="37"/>
  <c r="O328" i="37"/>
  <c r="T328" i="37"/>
  <c r="Z328" i="37"/>
  <c r="X329" i="37"/>
  <c r="X328" i="37"/>
  <c r="AA328" i="37"/>
  <c r="U328" i="37"/>
  <c r="S328" i="37"/>
  <c r="O330" i="37"/>
  <c r="T330" i="37"/>
  <c r="Z330" i="37"/>
  <c r="X331" i="37"/>
  <c r="X330" i="37"/>
  <c r="AA330" i="37"/>
  <c r="O329" i="37"/>
  <c r="T329" i="37"/>
  <c r="Z329" i="37"/>
  <c r="AA329" i="37"/>
  <c r="U329" i="37"/>
  <c r="S329" i="37"/>
  <c r="U330" i="37"/>
  <c r="S330" i="37"/>
  <c r="O331" i="37"/>
  <c r="T332" i="37"/>
  <c r="Z332" i="37"/>
  <c r="T333" i="37"/>
  <c r="Z333" i="37"/>
  <c r="X332" i="37"/>
  <c r="X333" i="37"/>
  <c r="AA333" i="37"/>
  <c r="AA332" i="37"/>
  <c r="U332" i="37"/>
  <c r="S332" i="37"/>
  <c r="U333" i="37"/>
  <c r="S333" i="37"/>
  <c r="O334" i="37"/>
  <c r="O335" i="37"/>
  <c r="T335" i="37"/>
  <c r="Z335" i="37"/>
  <c r="X335" i="37"/>
  <c r="AA335" i="37"/>
  <c r="U335" i="37"/>
  <c r="S335" i="37"/>
  <c r="O336" i="37"/>
  <c r="T336" i="37"/>
  <c r="Z336" i="37"/>
  <c r="X336" i="37"/>
  <c r="AA336" i="37"/>
  <c r="U336" i="37"/>
  <c r="S336" i="37"/>
  <c r="O337" i="37"/>
  <c r="U338" i="37"/>
  <c r="S338" i="37"/>
  <c r="O339" i="37"/>
  <c r="O340" i="37"/>
  <c r="O341" i="37"/>
  <c r="U342" i="37"/>
  <c r="S342" i="37"/>
  <c r="U343" i="37"/>
  <c r="S343" i="37"/>
  <c r="O344" i="37"/>
  <c r="T344" i="37"/>
  <c r="Z344" i="37"/>
  <c r="X344" i="37"/>
  <c r="AA344" i="37"/>
  <c r="U344" i="37"/>
  <c r="S344" i="37"/>
  <c r="O345" i="37"/>
  <c r="T345" i="37"/>
  <c r="Z345" i="37"/>
  <c r="X345" i="37"/>
  <c r="AA345" i="37"/>
  <c r="U345" i="37"/>
  <c r="S345" i="37"/>
  <c r="O346" i="37"/>
  <c r="O347" i="37"/>
  <c r="T347" i="37"/>
  <c r="Z347" i="37"/>
  <c r="X347" i="37"/>
  <c r="AA347" i="37"/>
  <c r="U347" i="37"/>
  <c r="S347" i="37"/>
  <c r="O348" i="37"/>
  <c r="P348" i="37"/>
  <c r="U350" i="37"/>
  <c r="S350" i="37"/>
  <c r="T351" i="37"/>
  <c r="Z351" i="37"/>
  <c r="X351" i="37"/>
  <c r="AA351" i="37"/>
  <c r="U351" i="37"/>
  <c r="S351" i="37"/>
  <c r="U352" i="37"/>
  <c r="S352" i="37"/>
  <c r="O353" i="37"/>
  <c r="T353" i="37"/>
  <c r="Z353" i="37"/>
  <c r="X353" i="37"/>
  <c r="AA353" i="37"/>
  <c r="U353" i="37"/>
  <c r="S353" i="37"/>
  <c r="U354" i="37"/>
  <c r="S354" i="37"/>
  <c r="U355" i="37"/>
  <c r="S355" i="37"/>
  <c r="U356" i="37"/>
  <c r="S356" i="37"/>
  <c r="O357" i="37"/>
  <c r="U358" i="37"/>
  <c r="S358" i="37"/>
  <c r="U359" i="37"/>
  <c r="S359" i="37"/>
  <c r="U360" i="37"/>
  <c r="S360" i="37"/>
  <c r="O361" i="37"/>
  <c r="T361" i="37"/>
  <c r="Z361" i="37"/>
  <c r="X361" i="37"/>
  <c r="AA361" i="37"/>
  <c r="U361" i="37"/>
  <c r="S361" i="37"/>
  <c r="O363" i="37"/>
  <c r="O364" i="37"/>
  <c r="T364" i="37"/>
  <c r="Z364" i="37"/>
  <c r="X364" i="37"/>
  <c r="AA364" i="37"/>
  <c r="U364" i="37"/>
  <c r="S364" i="37"/>
  <c r="O365" i="37"/>
  <c r="O366" i="37"/>
  <c r="T366" i="37"/>
  <c r="Z366" i="37"/>
  <c r="X366" i="37"/>
  <c r="AA366" i="37"/>
  <c r="U366" i="37"/>
  <c r="S366" i="37"/>
  <c r="O367" i="37"/>
  <c r="O368" i="37"/>
  <c r="P368" i="37"/>
  <c r="O369" i="37"/>
  <c r="P369" i="37"/>
  <c r="O370" i="37"/>
  <c r="O2" i="37"/>
  <c r="T2" i="37"/>
  <c r="Z2" i="37"/>
  <c r="X2" i="37"/>
  <c r="AA2" i="37"/>
  <c r="U2" i="37"/>
  <c r="S2" i="37"/>
  <c r="K2" i="37"/>
  <c r="Y382" i="37"/>
  <c r="AB370" i="37"/>
  <c r="AC370" i="37"/>
  <c r="X370" i="37"/>
  <c r="Y370" i="37"/>
  <c r="AB369" i="37"/>
  <c r="AC369" i="37"/>
  <c r="X369" i="37"/>
  <c r="AB368" i="37"/>
  <c r="AC368" i="37"/>
  <c r="X368" i="37"/>
  <c r="Y368" i="37"/>
  <c r="AB367" i="37"/>
  <c r="AC367" i="37"/>
  <c r="X367" i="37"/>
  <c r="AB366" i="37"/>
  <c r="AC366" i="37"/>
  <c r="Y366" i="37"/>
  <c r="AB365" i="37"/>
  <c r="AC365" i="37"/>
  <c r="X365" i="37"/>
  <c r="AB364" i="37"/>
  <c r="AC364" i="37"/>
  <c r="Y364" i="37"/>
  <c r="AB363" i="37"/>
  <c r="AC363" i="37"/>
  <c r="X363" i="37"/>
  <c r="AB362" i="37"/>
  <c r="AC362" i="37"/>
  <c r="X362" i="37"/>
  <c r="Y362" i="37"/>
  <c r="AB361" i="37"/>
  <c r="AC361" i="37"/>
  <c r="AB357" i="37"/>
  <c r="AB358" i="37"/>
  <c r="X357" i="37"/>
  <c r="AB353" i="37"/>
  <c r="AB354" i="37"/>
  <c r="AB351" i="37"/>
  <c r="AB352" i="37"/>
  <c r="AC352" i="37"/>
  <c r="AB349" i="37"/>
  <c r="AB350" i="37"/>
  <c r="AC350" i="37"/>
  <c r="X349" i="37"/>
  <c r="AB348" i="37"/>
  <c r="AC348" i="37"/>
  <c r="X348" i="37"/>
  <c r="Y348" i="37"/>
  <c r="AB347" i="37"/>
  <c r="AC347" i="37"/>
  <c r="AB346" i="37"/>
  <c r="AC346" i="37"/>
  <c r="X346" i="37"/>
  <c r="Y346" i="37"/>
  <c r="AB345" i="37"/>
  <c r="AC345" i="37"/>
  <c r="AB344" i="37"/>
  <c r="AC344" i="37"/>
  <c r="Y344" i="37"/>
  <c r="AB341" i="37"/>
  <c r="AB342" i="37"/>
  <c r="X341" i="37"/>
  <c r="AB340" i="37"/>
  <c r="AC340" i="37"/>
  <c r="X340" i="37"/>
  <c r="Y340" i="37"/>
  <c r="AB339" i="37"/>
  <c r="AC339" i="37"/>
  <c r="X339" i="37"/>
  <c r="AB337" i="37"/>
  <c r="AB338" i="37"/>
  <c r="AC338" i="37"/>
  <c r="X337" i="37"/>
  <c r="AB336" i="37"/>
  <c r="AC336" i="37"/>
  <c r="Y336" i="37"/>
  <c r="AB335" i="37"/>
  <c r="AC335" i="37"/>
  <c r="AB334" i="37"/>
  <c r="AC334" i="37"/>
  <c r="X334" i="37"/>
  <c r="Y334" i="37"/>
  <c r="P370" i="37"/>
  <c r="P366" i="37"/>
  <c r="P365" i="37"/>
  <c r="P361" i="37"/>
  <c r="O360" i="37"/>
  <c r="O359" i="37"/>
  <c r="O358" i="37"/>
  <c r="P358" i="37"/>
  <c r="O356" i="37"/>
  <c r="P356" i="37"/>
  <c r="O355" i="37"/>
  <c r="O354" i="37"/>
  <c r="P354" i="37"/>
  <c r="O350" i="37"/>
  <c r="P350" i="37"/>
  <c r="P346" i="37"/>
  <c r="P344" i="37"/>
  <c r="O343" i="37"/>
  <c r="O342" i="37"/>
  <c r="P342" i="37"/>
  <c r="P341" i="37"/>
  <c r="P337" i="37"/>
  <c r="P334" i="37"/>
  <c r="P364" i="37"/>
  <c r="P360" i="37"/>
  <c r="P357" i="37"/>
  <c r="P353" i="37"/>
  <c r="P345" i="37"/>
  <c r="P340" i="37"/>
  <c r="P335" i="37"/>
  <c r="P355" i="37"/>
  <c r="P339" i="37"/>
  <c r="P336" i="37"/>
  <c r="AC342" i="37"/>
  <c r="AB343" i="37"/>
  <c r="AC343" i="37"/>
  <c r="AC354" i="37"/>
  <c r="AB355" i="37"/>
  <c r="AC358" i="37"/>
  <c r="AB359" i="37"/>
  <c r="Y335" i="37"/>
  <c r="Y337" i="37"/>
  <c r="AC337" i="37"/>
  <c r="Y339" i="37"/>
  <c r="Y341" i="37"/>
  <c r="AC341" i="37"/>
  <c r="Y345" i="37"/>
  <c r="Y347" i="37"/>
  <c r="Y349" i="37"/>
  <c r="AC349" i="37"/>
  <c r="Y351" i="37"/>
  <c r="AC351" i="37"/>
  <c r="Y353" i="37"/>
  <c r="AC353" i="37"/>
  <c r="Y357" i="37"/>
  <c r="AC357" i="37"/>
  <c r="Y361" i="37"/>
  <c r="Y363" i="37"/>
  <c r="Y365" i="37"/>
  <c r="Y367" i="37"/>
  <c r="Y369" i="37"/>
  <c r="X338" i="37"/>
  <c r="X342" i="37"/>
  <c r="X350" i="37"/>
  <c r="X352" i="37"/>
  <c r="X354" i="37"/>
  <c r="X358" i="37"/>
  <c r="P343" i="37"/>
  <c r="P347" i="37"/>
  <c r="P359" i="37"/>
  <c r="P363" i="37"/>
  <c r="P367" i="37"/>
  <c r="Y350" i="37"/>
  <c r="AB356" i="37"/>
  <c r="AC356" i="37"/>
  <c r="AC355" i="37"/>
  <c r="Y358" i="37"/>
  <c r="X359" i="37"/>
  <c r="Y342" i="37"/>
  <c r="X343" i="37"/>
  <c r="Y354" i="37"/>
  <c r="X355" i="37"/>
  <c r="Y338" i="37"/>
  <c r="Y352" i="37"/>
  <c r="AB360" i="37"/>
  <c r="AC360" i="37"/>
  <c r="AC359" i="37"/>
  <c r="U89" i="37"/>
  <c r="U142" i="37"/>
  <c r="U170" i="37"/>
  <c r="U181" i="37"/>
  <c r="U182" i="37"/>
  <c r="U186" i="37"/>
  <c r="U187" i="37"/>
  <c r="U190" i="37"/>
  <c r="U193" i="37"/>
  <c r="U199" i="37"/>
  <c r="U200" i="37"/>
  <c r="U205" i="37"/>
  <c r="U325" i="37"/>
  <c r="X360" i="37"/>
  <c r="Y359" i="37"/>
  <c r="X356" i="37"/>
  <c r="Y355" i="37"/>
  <c r="Y343" i="37"/>
  <c r="Y360" i="37"/>
  <c r="Y356" i="37"/>
  <c r="AB332" i="37"/>
  <c r="AC332" i="37"/>
  <c r="Y332" i="37"/>
  <c r="AB331" i="37"/>
  <c r="AC331" i="37"/>
  <c r="Y331" i="37"/>
  <c r="AB329" i="37"/>
  <c r="AC329" i="37"/>
  <c r="Y329" i="37"/>
  <c r="AB328" i="37"/>
  <c r="AC328" i="37"/>
  <c r="Y328" i="37"/>
  <c r="AB326" i="37"/>
  <c r="AC326" i="37"/>
  <c r="Y326" i="37"/>
  <c r="AB324" i="37"/>
  <c r="AC324" i="37"/>
  <c r="Y324" i="37"/>
  <c r="AB323" i="37"/>
  <c r="AC323" i="37"/>
  <c r="Y323" i="37"/>
  <c r="AB322" i="37"/>
  <c r="AC322" i="37"/>
  <c r="Y322" i="37"/>
  <c r="AB321" i="37"/>
  <c r="AC321" i="37"/>
  <c r="Y321" i="37"/>
  <c r="AB320" i="37"/>
  <c r="AC320" i="37"/>
  <c r="Y320" i="37"/>
  <c r="AB319" i="37"/>
  <c r="AC319" i="37"/>
  <c r="Y319" i="37"/>
  <c r="AB317" i="37"/>
  <c r="AC317" i="37"/>
  <c r="Y317" i="37"/>
  <c r="AB316" i="37"/>
  <c r="AC316" i="37"/>
  <c r="Y316" i="37"/>
  <c r="AB315" i="37"/>
  <c r="AC315" i="37"/>
  <c r="Y315" i="37"/>
  <c r="AB314" i="37"/>
  <c r="AC314" i="37"/>
  <c r="X314" i="37"/>
  <c r="Y314" i="37"/>
  <c r="AB313" i="37"/>
  <c r="AC313" i="37"/>
  <c r="X313" i="37"/>
  <c r="Y313" i="37"/>
  <c r="AB312" i="37"/>
  <c r="AC312" i="37"/>
  <c r="X312" i="37"/>
  <c r="Y312" i="37"/>
  <c r="AB311" i="37"/>
  <c r="AC311" i="37"/>
  <c r="X311" i="37"/>
  <c r="Y311" i="37"/>
  <c r="AB310" i="37"/>
  <c r="AC310" i="37"/>
  <c r="X310" i="37"/>
  <c r="Y310" i="37"/>
  <c r="AB309" i="37"/>
  <c r="AC309" i="37"/>
  <c r="Y309" i="37"/>
  <c r="AB307" i="37"/>
  <c r="AC307" i="37"/>
  <c r="Y307" i="37"/>
  <c r="AB306" i="37"/>
  <c r="AC306" i="37"/>
  <c r="Y306" i="37"/>
  <c r="AB305" i="37"/>
  <c r="AC305" i="37"/>
  <c r="Y305" i="37"/>
  <c r="AB304" i="37"/>
  <c r="AC304" i="37"/>
  <c r="Y304" i="37"/>
  <c r="AB303" i="37"/>
  <c r="AC303" i="37"/>
  <c r="AB302" i="37"/>
  <c r="AC302" i="37"/>
  <c r="Y302" i="37"/>
  <c r="AB301" i="37"/>
  <c r="AC301" i="37"/>
  <c r="Y301" i="37"/>
  <c r="AB299" i="37"/>
  <c r="AC299" i="37"/>
  <c r="Y299" i="37"/>
  <c r="AB298" i="37"/>
  <c r="AC298" i="37"/>
  <c r="Y298" i="37"/>
  <c r="AB297" i="37"/>
  <c r="AC297" i="37"/>
  <c r="Y297" i="37"/>
  <c r="AB295" i="37"/>
  <c r="AC295" i="37"/>
  <c r="Y295" i="37"/>
  <c r="AB294" i="37"/>
  <c r="AC294" i="37"/>
  <c r="Y294" i="37"/>
  <c r="AB293" i="37"/>
  <c r="AC293" i="37"/>
  <c r="Y293" i="37"/>
  <c r="AB292" i="37"/>
  <c r="AC292" i="37"/>
  <c r="X292" i="37"/>
  <c r="Y292" i="37"/>
  <c r="AB291" i="37"/>
  <c r="AC291" i="37"/>
  <c r="X291" i="37"/>
  <c r="Y291" i="37"/>
  <c r="AB290" i="37"/>
  <c r="AC290" i="37"/>
  <c r="Y290" i="37"/>
  <c r="AB289" i="37"/>
  <c r="AC289" i="37"/>
  <c r="Y289" i="37"/>
  <c r="AB288" i="37"/>
  <c r="AC288" i="37"/>
  <c r="Y288" i="37"/>
  <c r="AB287" i="37"/>
  <c r="AC287" i="37"/>
  <c r="Y287" i="37"/>
  <c r="AB286" i="37"/>
  <c r="AC286" i="37"/>
  <c r="X286" i="37"/>
  <c r="Y286" i="37"/>
  <c r="AB285" i="37"/>
  <c r="AC285" i="37"/>
  <c r="X285" i="37"/>
  <c r="Y285" i="37"/>
  <c r="AB284" i="37"/>
  <c r="AC284" i="37"/>
  <c r="Y284" i="37"/>
  <c r="AB283" i="37"/>
  <c r="AC283" i="37"/>
  <c r="AB282" i="37"/>
  <c r="AC282" i="37"/>
  <c r="Y282" i="37"/>
  <c r="AB280" i="37"/>
  <c r="AC280" i="37"/>
  <c r="Y280" i="37"/>
  <c r="AB278" i="37"/>
  <c r="AC278" i="37"/>
  <c r="Y278" i="37"/>
  <c r="AB277" i="37"/>
  <c r="AC277" i="37"/>
  <c r="X277" i="37"/>
  <c r="Y277" i="37"/>
  <c r="AB276" i="37"/>
  <c r="AC276" i="37"/>
  <c r="X276" i="37"/>
  <c r="Y276" i="37"/>
  <c r="AB274" i="37"/>
  <c r="AC274" i="37"/>
  <c r="X274" i="37"/>
  <c r="Y274" i="37"/>
  <c r="AB273" i="37"/>
  <c r="AC273" i="37"/>
  <c r="X273" i="37"/>
  <c r="Y273" i="37"/>
  <c r="AB272" i="37"/>
  <c r="AC272" i="37"/>
  <c r="X272" i="37"/>
  <c r="Y272" i="37"/>
  <c r="AB271" i="37"/>
  <c r="AC271" i="37"/>
  <c r="AB270" i="37"/>
  <c r="AC270" i="37"/>
  <c r="Y270" i="37"/>
  <c r="AB269" i="37"/>
  <c r="AC269" i="37"/>
  <c r="Y269" i="37"/>
  <c r="AB268" i="37"/>
  <c r="AC268" i="37"/>
  <c r="Y268" i="37"/>
  <c r="AB267" i="37"/>
  <c r="AC267" i="37"/>
  <c r="Y267" i="37"/>
  <c r="AB266" i="37"/>
  <c r="AC266" i="37"/>
  <c r="Y266" i="37"/>
  <c r="AB265" i="37"/>
  <c r="AC265" i="37"/>
  <c r="Y265" i="37"/>
  <c r="AB264" i="37"/>
  <c r="AC264" i="37"/>
  <c r="Y264" i="37"/>
  <c r="AB263" i="37"/>
  <c r="AC263" i="37"/>
  <c r="Y263" i="37"/>
  <c r="AB262" i="37"/>
  <c r="AC262" i="37"/>
  <c r="X262" i="37"/>
  <c r="Y262" i="37"/>
  <c r="AB261" i="37"/>
  <c r="AC261" i="37"/>
  <c r="X261" i="37"/>
  <c r="Y261" i="37"/>
  <c r="AB260" i="37"/>
  <c r="AC260" i="37"/>
  <c r="X260" i="37"/>
  <c r="Y260" i="37"/>
  <c r="AB259" i="37"/>
  <c r="AC259" i="37"/>
  <c r="X259" i="37"/>
  <c r="Y259" i="37"/>
  <c r="AB258" i="37"/>
  <c r="AC258" i="37"/>
  <c r="X258" i="37"/>
  <c r="Y258" i="37"/>
  <c r="AB257" i="37"/>
  <c r="AC257" i="37"/>
  <c r="X257" i="37"/>
  <c r="Y257" i="37"/>
  <c r="AB256" i="37"/>
  <c r="AC256" i="37"/>
  <c r="Y256" i="37"/>
  <c r="AB255" i="37"/>
  <c r="AC255" i="37"/>
  <c r="Y255" i="37"/>
  <c r="AB254" i="37"/>
  <c r="AC254" i="37"/>
  <c r="Y254" i="37"/>
  <c r="AB253" i="37"/>
  <c r="AC253" i="37"/>
  <c r="Y253" i="37"/>
  <c r="AB252" i="37"/>
  <c r="AC252" i="37"/>
  <c r="Y252" i="37"/>
  <c r="AB251" i="37"/>
  <c r="AC251" i="37"/>
  <c r="Y251" i="37"/>
  <c r="AB250" i="37"/>
  <c r="AC250" i="37"/>
  <c r="Y250" i="37"/>
  <c r="AB249" i="37"/>
  <c r="AC249" i="37"/>
  <c r="Y249" i="37"/>
  <c r="AB248" i="37"/>
  <c r="AC248" i="37"/>
  <c r="Y248" i="37"/>
  <c r="AB247" i="37"/>
  <c r="AC247" i="37"/>
  <c r="Y247" i="37"/>
  <c r="AB246" i="37"/>
  <c r="AC246" i="37"/>
  <c r="Y246" i="37"/>
  <c r="AB245" i="37"/>
  <c r="AC245" i="37"/>
  <c r="Y245" i="37"/>
  <c r="AB243" i="37"/>
  <c r="AC243" i="37"/>
  <c r="Y243" i="37"/>
  <c r="AB242" i="37"/>
  <c r="AC242" i="37"/>
  <c r="Y242" i="37"/>
  <c r="AB241" i="37"/>
  <c r="AC241" i="37"/>
  <c r="Y241" i="37"/>
  <c r="AB239" i="37"/>
  <c r="AC239" i="37"/>
  <c r="Y239" i="37"/>
  <c r="AB238" i="37"/>
  <c r="AC238" i="37"/>
  <c r="X238" i="37"/>
  <c r="Y238" i="37"/>
  <c r="AB237" i="37"/>
  <c r="AC237" i="37"/>
  <c r="X237" i="37"/>
  <c r="Y237" i="37"/>
  <c r="AB236" i="37"/>
  <c r="AC236" i="37"/>
  <c r="X236" i="37"/>
  <c r="Y236" i="37"/>
  <c r="AB235" i="37"/>
  <c r="AC235" i="37"/>
  <c r="Y235" i="37"/>
  <c r="AB234" i="37"/>
  <c r="AC234" i="37"/>
  <c r="Y234" i="37"/>
  <c r="AB233" i="37"/>
  <c r="AC233" i="37"/>
  <c r="X233" i="37"/>
  <c r="Y233" i="37"/>
  <c r="AB232" i="37"/>
  <c r="AC232" i="37"/>
  <c r="X232" i="37"/>
  <c r="Y232" i="37"/>
  <c r="AB231" i="37"/>
  <c r="AC231" i="37"/>
  <c r="X231" i="37"/>
  <c r="Y231" i="37"/>
  <c r="AB230" i="37"/>
  <c r="AC230" i="37"/>
  <c r="X230" i="37"/>
  <c r="Y230" i="37"/>
  <c r="AB229" i="37"/>
  <c r="AC229" i="37"/>
  <c r="Y229" i="37"/>
  <c r="AB228" i="37"/>
  <c r="AC228" i="37"/>
  <c r="Y228" i="37"/>
  <c r="AB227" i="37"/>
  <c r="AC227" i="37"/>
  <c r="Y227" i="37"/>
  <c r="AB226" i="37"/>
  <c r="AC226" i="37"/>
  <c r="X226" i="37"/>
  <c r="Y226" i="37"/>
  <c r="AB225" i="37"/>
  <c r="AC225" i="37"/>
  <c r="Y225" i="37"/>
  <c r="AB224" i="37"/>
  <c r="AC224" i="37"/>
  <c r="Y224" i="37"/>
  <c r="AB223" i="37"/>
  <c r="AC223" i="37"/>
  <c r="Y223" i="37"/>
  <c r="AB222" i="37"/>
  <c r="AC222" i="37"/>
  <c r="Y222" i="37"/>
  <c r="AB221" i="37"/>
  <c r="AC221" i="37"/>
  <c r="Y221" i="37"/>
  <c r="AB220" i="37"/>
  <c r="AC220" i="37"/>
  <c r="Y220" i="37"/>
  <c r="AB219" i="37"/>
  <c r="AC219" i="37"/>
  <c r="Y219" i="37"/>
  <c r="AB218" i="37"/>
  <c r="AC218" i="37"/>
  <c r="X218" i="37"/>
  <c r="Y218" i="37"/>
  <c r="AB217" i="37"/>
  <c r="AC217" i="37"/>
  <c r="X217" i="37"/>
  <c r="Y217" i="37"/>
  <c r="AB216" i="37"/>
  <c r="AC216" i="37"/>
  <c r="X216" i="37"/>
  <c r="Y216" i="37"/>
  <c r="AB215" i="37"/>
  <c r="AC215" i="37"/>
  <c r="Y215" i="37"/>
  <c r="AB214" i="37"/>
  <c r="AC214" i="37"/>
  <c r="Y214" i="37"/>
  <c r="AB213" i="37"/>
  <c r="AC213" i="37"/>
  <c r="Y213" i="37"/>
  <c r="AB212" i="37"/>
  <c r="AC212" i="37"/>
  <c r="Y212" i="37"/>
  <c r="AB211" i="37"/>
  <c r="AC211" i="37"/>
  <c r="Y211" i="37"/>
  <c r="AB210" i="37"/>
  <c r="AC210" i="37"/>
  <c r="Y210" i="37"/>
  <c r="AB209" i="37"/>
  <c r="AC209" i="37"/>
  <c r="AB207" i="37"/>
  <c r="AC207" i="37"/>
  <c r="Y207" i="37"/>
  <c r="AB206" i="37"/>
  <c r="AC206" i="37"/>
  <c r="Y206" i="37"/>
  <c r="AB204" i="37"/>
  <c r="AC204" i="37"/>
  <c r="AB203" i="37"/>
  <c r="AC203" i="37"/>
  <c r="AB202" i="37"/>
  <c r="AC202" i="37"/>
  <c r="AB201" i="37"/>
  <c r="AC201" i="37"/>
  <c r="AB198" i="37"/>
  <c r="AC198" i="37"/>
  <c r="AB197" i="37"/>
  <c r="AC197" i="37"/>
  <c r="AB196" i="37"/>
  <c r="AC196" i="37"/>
  <c r="AB195" i="37"/>
  <c r="AC195" i="37"/>
  <c r="Y195" i="37"/>
  <c r="AB194" i="37"/>
  <c r="AC194" i="37"/>
  <c r="Y194" i="37"/>
  <c r="AB192" i="37"/>
  <c r="AC192" i="37"/>
  <c r="AB191" i="37"/>
  <c r="AC191" i="37"/>
  <c r="AB189" i="37"/>
  <c r="AC189" i="37"/>
  <c r="AB188" i="37"/>
  <c r="AC188" i="37"/>
  <c r="AB185" i="37"/>
  <c r="AC185" i="37"/>
  <c r="AB184" i="37"/>
  <c r="AC184" i="37"/>
  <c r="AB183" i="37"/>
  <c r="AC183" i="37"/>
  <c r="AB180" i="37"/>
  <c r="AC180" i="37"/>
  <c r="AB179" i="37"/>
  <c r="AC179" i="37"/>
  <c r="AB178" i="37"/>
  <c r="AC178" i="37"/>
  <c r="AB177" i="37"/>
  <c r="AC177" i="37"/>
  <c r="AB176" i="37"/>
  <c r="AC176" i="37"/>
  <c r="Y176" i="37"/>
  <c r="AB175" i="37"/>
  <c r="AC175" i="37"/>
  <c r="AB174" i="37"/>
  <c r="AC174" i="37"/>
  <c r="AB173" i="37"/>
  <c r="AC173" i="37"/>
  <c r="Y173" i="37"/>
  <c r="AB171" i="37"/>
  <c r="AC171" i="37"/>
  <c r="AB169" i="37"/>
  <c r="AC169" i="37"/>
  <c r="AB168" i="37"/>
  <c r="AC168" i="37"/>
  <c r="AB167" i="37"/>
  <c r="AC167" i="37"/>
  <c r="AB166" i="37"/>
  <c r="AC166" i="37"/>
  <c r="AB165" i="37"/>
  <c r="AC165" i="37"/>
  <c r="Y165" i="37"/>
  <c r="AB164" i="37"/>
  <c r="AC164" i="37"/>
  <c r="AB163" i="37"/>
  <c r="AC163" i="37"/>
  <c r="AB162" i="37"/>
  <c r="AC162" i="37"/>
  <c r="AB161" i="37"/>
  <c r="AC161" i="37"/>
  <c r="AB160" i="37"/>
  <c r="AC160" i="37"/>
  <c r="AB159" i="37"/>
  <c r="AC159" i="37"/>
  <c r="AB158" i="37"/>
  <c r="AC158" i="37"/>
  <c r="AB157" i="37"/>
  <c r="AC157" i="37"/>
  <c r="Y157" i="37"/>
  <c r="AB156" i="37"/>
  <c r="AC156" i="37"/>
  <c r="AB155" i="37"/>
  <c r="AC155" i="37"/>
  <c r="AB154" i="37"/>
  <c r="AC154" i="37"/>
  <c r="AB153" i="37"/>
  <c r="AC153" i="37"/>
  <c r="AB152" i="37"/>
  <c r="AC152" i="37"/>
  <c r="AB151" i="37"/>
  <c r="AC151" i="37"/>
  <c r="Y151" i="37"/>
  <c r="AB150" i="37"/>
  <c r="AC150" i="37"/>
  <c r="Y150" i="37"/>
  <c r="AB149" i="37"/>
  <c r="AC149" i="37"/>
  <c r="Y149" i="37"/>
  <c r="AB148" i="37"/>
  <c r="AC148" i="37"/>
  <c r="Y148" i="37"/>
  <c r="AB147" i="37"/>
  <c r="AC147" i="37"/>
  <c r="AB146" i="37"/>
  <c r="AC146" i="37"/>
  <c r="Y146" i="37"/>
  <c r="AB145" i="37"/>
  <c r="AC145" i="37"/>
  <c r="AB144" i="37"/>
  <c r="AC144" i="37"/>
  <c r="Y144" i="37"/>
  <c r="AB143" i="37"/>
  <c r="AC143" i="37"/>
  <c r="AB141" i="37"/>
  <c r="AC141" i="37"/>
  <c r="AB140" i="37"/>
  <c r="AC140" i="37"/>
  <c r="Y140" i="37"/>
  <c r="AB139" i="37"/>
  <c r="AC139" i="37"/>
  <c r="X139" i="37"/>
  <c r="AB138" i="37"/>
  <c r="AC138" i="37"/>
  <c r="AB137" i="37"/>
  <c r="AC137" i="37"/>
  <c r="AB136" i="37"/>
  <c r="AC136" i="37"/>
  <c r="Y136" i="37"/>
  <c r="AB135" i="37"/>
  <c r="AC135" i="37"/>
  <c r="AB134" i="37"/>
  <c r="AC134" i="37"/>
  <c r="Y134" i="37"/>
  <c r="AB133" i="37"/>
  <c r="AC133" i="37"/>
  <c r="X133" i="37"/>
  <c r="Y133" i="37"/>
  <c r="AB132" i="37"/>
  <c r="AC132" i="37"/>
  <c r="AB131" i="37"/>
  <c r="AC131" i="37"/>
  <c r="AB130" i="37"/>
  <c r="AC130" i="37"/>
  <c r="X130" i="37"/>
  <c r="Y130" i="37"/>
  <c r="AB129" i="37"/>
  <c r="AC129" i="37"/>
  <c r="X129" i="37"/>
  <c r="Y129" i="37"/>
  <c r="AB128" i="37"/>
  <c r="AC128" i="37"/>
  <c r="X128" i="37"/>
  <c r="Y128" i="37"/>
  <c r="AB127" i="37"/>
  <c r="AC127" i="37"/>
  <c r="AB126" i="37"/>
  <c r="AC126" i="37"/>
  <c r="Y126" i="37"/>
  <c r="AB125" i="37"/>
  <c r="AC125" i="37"/>
  <c r="X125" i="37"/>
  <c r="Y125" i="37"/>
  <c r="AB122" i="37"/>
  <c r="AC122" i="37"/>
  <c r="X122" i="37"/>
  <c r="Y122" i="37"/>
  <c r="AB120" i="37"/>
  <c r="AC120" i="37"/>
  <c r="X120" i="37"/>
  <c r="Y120" i="37"/>
  <c r="AB118" i="37"/>
  <c r="AC118" i="37"/>
  <c r="AB117" i="37"/>
  <c r="AC117" i="37"/>
  <c r="AB116" i="37"/>
  <c r="AC116" i="37"/>
  <c r="AB115" i="37"/>
  <c r="AC115" i="37"/>
  <c r="AB114" i="37"/>
  <c r="AC114" i="37"/>
  <c r="AB113" i="37"/>
  <c r="AC113" i="37"/>
  <c r="AB112" i="37"/>
  <c r="AC112" i="37"/>
  <c r="AB111" i="37"/>
  <c r="AC111" i="37"/>
  <c r="AB110" i="37"/>
  <c r="AC110" i="37"/>
  <c r="AB109" i="37"/>
  <c r="AC109" i="37"/>
  <c r="AB108" i="37"/>
  <c r="AC108" i="37"/>
  <c r="AB107" i="37"/>
  <c r="AC107" i="37"/>
  <c r="AB106" i="37"/>
  <c r="AC106" i="37"/>
  <c r="AB105" i="37"/>
  <c r="AC105" i="37"/>
  <c r="AB104" i="37"/>
  <c r="AC104" i="37"/>
  <c r="AB103" i="37"/>
  <c r="AC103" i="37"/>
  <c r="AB102" i="37"/>
  <c r="AC102" i="37"/>
  <c r="AB101" i="37"/>
  <c r="AC101" i="37"/>
  <c r="AB100" i="37"/>
  <c r="AC100" i="37"/>
  <c r="AB99" i="37"/>
  <c r="AC99" i="37"/>
  <c r="AB98" i="37"/>
  <c r="AC98" i="37"/>
  <c r="AB97" i="37"/>
  <c r="AC97" i="37"/>
  <c r="AB96" i="37"/>
  <c r="AC96" i="37"/>
  <c r="AB95" i="37"/>
  <c r="AC95" i="37"/>
  <c r="AB94" i="37"/>
  <c r="AC94" i="37"/>
  <c r="AB93" i="37"/>
  <c r="AC93" i="37"/>
  <c r="AB92" i="37"/>
  <c r="AC92" i="37"/>
  <c r="AB91" i="37"/>
  <c r="AC91" i="37"/>
  <c r="AB90" i="37"/>
  <c r="AC90" i="37"/>
  <c r="AB88" i="37"/>
  <c r="AC88" i="37"/>
  <c r="AB87" i="37"/>
  <c r="AC87" i="37"/>
  <c r="AB86" i="37"/>
  <c r="AC86" i="37"/>
  <c r="AB85" i="37"/>
  <c r="AC85" i="37"/>
  <c r="AB84" i="37"/>
  <c r="AC84" i="37"/>
  <c r="AB83" i="37"/>
  <c r="AC83" i="37"/>
  <c r="AB82" i="37"/>
  <c r="AC82" i="37"/>
  <c r="AB81" i="37"/>
  <c r="AC81" i="37"/>
  <c r="AB80" i="37"/>
  <c r="AC80" i="37"/>
  <c r="AB79" i="37"/>
  <c r="AC79" i="37"/>
  <c r="AB78" i="37"/>
  <c r="AC78" i="37"/>
  <c r="AB77" i="37"/>
  <c r="AC77" i="37"/>
  <c r="AB76" i="37"/>
  <c r="AC76" i="37"/>
  <c r="AB75" i="37"/>
  <c r="AC75" i="37"/>
  <c r="Y75" i="37"/>
  <c r="AB74" i="37"/>
  <c r="AC74" i="37"/>
  <c r="Y74" i="37"/>
  <c r="AB73" i="37"/>
  <c r="AC73" i="37"/>
  <c r="X73" i="37"/>
  <c r="Y73" i="37"/>
  <c r="AB71" i="37"/>
  <c r="AC71" i="37"/>
  <c r="AB70" i="37"/>
  <c r="AC70" i="37"/>
  <c r="Y70" i="37"/>
  <c r="AB69" i="37"/>
  <c r="AC69" i="37"/>
  <c r="Y69" i="37"/>
  <c r="AB68" i="37"/>
  <c r="AC68" i="37"/>
  <c r="Y68" i="37"/>
  <c r="AB67" i="37"/>
  <c r="AC67" i="37"/>
  <c r="AB66" i="37"/>
  <c r="AC66" i="37"/>
  <c r="AB65" i="37"/>
  <c r="AC65" i="37"/>
  <c r="Y65" i="37"/>
  <c r="AB64" i="37"/>
  <c r="AC64" i="37"/>
  <c r="AB63" i="37"/>
  <c r="AC63" i="37"/>
  <c r="Y63" i="37"/>
  <c r="AB62" i="37"/>
  <c r="AC62" i="37"/>
  <c r="Y62" i="37"/>
  <c r="AB61" i="37"/>
  <c r="AC61" i="37"/>
  <c r="Y61" i="37"/>
  <c r="AB60" i="37"/>
  <c r="AC60" i="37"/>
  <c r="Y60" i="37"/>
  <c r="AB59" i="37"/>
  <c r="AC59" i="37"/>
  <c r="AB58" i="37"/>
  <c r="AC58" i="37"/>
  <c r="AB57" i="37"/>
  <c r="AC57" i="37"/>
  <c r="AB56" i="37"/>
  <c r="AC56" i="37"/>
  <c r="AB55" i="37"/>
  <c r="AC55" i="37"/>
  <c r="AB54" i="37"/>
  <c r="AC54" i="37"/>
  <c r="AB53" i="37"/>
  <c r="AC53" i="37"/>
  <c r="Y53" i="37"/>
  <c r="AB52" i="37"/>
  <c r="AC52" i="37"/>
  <c r="AB51" i="37"/>
  <c r="AC51" i="37"/>
  <c r="Y51" i="37"/>
  <c r="AB50" i="37"/>
  <c r="AC50" i="37"/>
  <c r="Y50" i="37"/>
  <c r="AB49" i="37"/>
  <c r="AC49" i="37"/>
  <c r="Y49" i="37"/>
  <c r="AB48" i="37"/>
  <c r="AC48" i="37"/>
  <c r="Y48" i="37"/>
  <c r="AB47" i="37"/>
  <c r="AC47" i="37"/>
  <c r="AB46" i="37"/>
  <c r="AC46" i="37"/>
  <c r="Y46" i="37"/>
  <c r="AB45" i="37"/>
  <c r="AC45" i="37"/>
  <c r="Y45" i="37"/>
  <c r="AB44" i="37"/>
  <c r="AC44" i="37"/>
  <c r="AB43" i="37"/>
  <c r="AC43" i="37"/>
  <c r="AB42" i="37"/>
  <c r="AC42" i="37"/>
  <c r="AB41" i="37"/>
  <c r="AC41" i="37"/>
  <c r="AB40" i="37"/>
  <c r="AC40" i="37"/>
  <c r="AB39" i="37"/>
  <c r="AC39" i="37"/>
  <c r="Y39" i="37"/>
  <c r="AB38" i="37"/>
  <c r="AC38" i="37"/>
  <c r="AB37" i="37"/>
  <c r="AC37" i="37"/>
  <c r="AB36" i="37"/>
  <c r="AC36" i="37"/>
  <c r="Y36" i="37"/>
  <c r="AB35" i="37"/>
  <c r="AC35" i="37"/>
  <c r="Y35" i="37"/>
  <c r="AB34" i="37"/>
  <c r="AC34" i="37"/>
  <c r="AB33" i="37"/>
  <c r="AC33" i="37"/>
  <c r="Y33" i="37"/>
  <c r="AB32" i="37"/>
  <c r="AC32" i="37"/>
  <c r="Y32" i="37"/>
  <c r="AB31" i="37"/>
  <c r="AC31" i="37"/>
  <c r="AB30" i="37"/>
  <c r="AC30" i="37"/>
  <c r="AB29" i="37"/>
  <c r="AC29" i="37"/>
  <c r="Y29" i="37"/>
  <c r="AB28" i="37"/>
  <c r="AC28" i="37"/>
  <c r="AB27" i="37"/>
  <c r="AC27" i="37"/>
  <c r="Y27" i="37"/>
  <c r="AB26" i="37"/>
  <c r="AC26" i="37"/>
  <c r="Y26" i="37"/>
  <c r="AB25" i="37"/>
  <c r="AC25" i="37"/>
  <c r="X25" i="37"/>
  <c r="Y25" i="37"/>
  <c r="AB23" i="37"/>
  <c r="AC23" i="37"/>
  <c r="X23" i="37"/>
  <c r="AB22" i="37"/>
  <c r="AC22" i="37"/>
  <c r="AB21" i="37"/>
  <c r="AC21" i="37"/>
  <c r="AB20" i="37"/>
  <c r="AC20" i="37"/>
  <c r="Y20" i="37"/>
  <c r="AB19" i="37"/>
  <c r="AC19" i="37"/>
  <c r="X19" i="37"/>
  <c r="Y19" i="37"/>
  <c r="AB18" i="37"/>
  <c r="AC18" i="37"/>
  <c r="AB17" i="37"/>
  <c r="AC17" i="37"/>
  <c r="AB16" i="37"/>
  <c r="AC16" i="37"/>
  <c r="AB15" i="37"/>
  <c r="AC15" i="37"/>
  <c r="AB14" i="37"/>
  <c r="AC14" i="37"/>
  <c r="AB13" i="37"/>
  <c r="AC13" i="37"/>
  <c r="AB12" i="37"/>
  <c r="AC12" i="37"/>
  <c r="AB11" i="37"/>
  <c r="AC11" i="37"/>
  <c r="AB10" i="37"/>
  <c r="AC10" i="37"/>
  <c r="AB9" i="37"/>
  <c r="AC9" i="37"/>
  <c r="AB8" i="37"/>
  <c r="AC8" i="37"/>
  <c r="Y8" i="37"/>
  <c r="AB6" i="37"/>
  <c r="AB5" i="37"/>
  <c r="AC5" i="37"/>
  <c r="AB4" i="37"/>
  <c r="AC4" i="37"/>
  <c r="AB3" i="37"/>
  <c r="AC3" i="37"/>
  <c r="AB2" i="37"/>
  <c r="AC2" i="37"/>
  <c r="Y2" i="37"/>
  <c r="Y4" i="37"/>
  <c r="Y9" i="37"/>
  <c r="Y13" i="37"/>
  <c r="Y15" i="37"/>
  <c r="Y17" i="37"/>
  <c r="Y21" i="37"/>
  <c r="Y28" i="37"/>
  <c r="Y30" i="37"/>
  <c r="Y40" i="37"/>
  <c r="Y54" i="37"/>
  <c r="Y58" i="37"/>
  <c r="Y77" i="37"/>
  <c r="Y81" i="37"/>
  <c r="Y85" i="37"/>
  <c r="Y90" i="37"/>
  <c r="Y94" i="37"/>
  <c r="Y98" i="37"/>
  <c r="Y104" i="37"/>
  <c r="Y108" i="37"/>
  <c r="Y112" i="37"/>
  <c r="Y116" i="37"/>
  <c r="Y132" i="37"/>
  <c r="Y138" i="37"/>
  <c r="Y143" i="37"/>
  <c r="Y153" i="37"/>
  <c r="Y155" i="37"/>
  <c r="Y159" i="37"/>
  <c r="Y175" i="37"/>
  <c r="Y179" i="37"/>
  <c r="Y183" i="37"/>
  <c r="Y201" i="37"/>
  <c r="Y203" i="37"/>
  <c r="Y271" i="37"/>
  <c r="Y6" i="37"/>
  <c r="Y11" i="37"/>
  <c r="Y34" i="37"/>
  <c r="Y38" i="37"/>
  <c r="Y42" i="37"/>
  <c r="Y44" i="37"/>
  <c r="Y52" i="37"/>
  <c r="Y56" i="37"/>
  <c r="Y64" i="37"/>
  <c r="Y66" i="37"/>
  <c r="Y79" i="37"/>
  <c r="Y83" i="37"/>
  <c r="Y87" i="37"/>
  <c r="Y92" i="37"/>
  <c r="Y96" i="37"/>
  <c r="Y100" i="37"/>
  <c r="Y102" i="37"/>
  <c r="Y106" i="37"/>
  <c r="Y110" i="37"/>
  <c r="Y114" i="37"/>
  <c r="Y118" i="37"/>
  <c r="Y145" i="37"/>
  <c r="Y147" i="37"/>
  <c r="Y161" i="37"/>
  <c r="Y163" i="37"/>
  <c r="Y167" i="37"/>
  <c r="Y177" i="37"/>
  <c r="Y189" i="37"/>
  <c r="Y192" i="37"/>
  <c r="Y197" i="37"/>
  <c r="Y209" i="37"/>
  <c r="Y3" i="37"/>
  <c r="Y5" i="37"/>
  <c r="Y10" i="37"/>
  <c r="Y12" i="37"/>
  <c r="Y14" i="37"/>
  <c r="Y16" i="37"/>
  <c r="Y18" i="37"/>
  <c r="Y22" i="37"/>
  <c r="Y31" i="37"/>
  <c r="Y37" i="37"/>
  <c r="Y41" i="37"/>
  <c r="Y43" i="37"/>
  <c r="Y47" i="37"/>
  <c r="Y55" i="37"/>
  <c r="Y57" i="37"/>
  <c r="Y59" i="37"/>
  <c r="Y67" i="37"/>
  <c r="Y71" i="37"/>
  <c r="Y76" i="37"/>
  <c r="Y78" i="37"/>
  <c r="Y80" i="37"/>
  <c r="Y82" i="37"/>
  <c r="Y84" i="37"/>
  <c r="Y86" i="37"/>
  <c r="Y88" i="37"/>
  <c r="Y91" i="37"/>
  <c r="Y93" i="37"/>
  <c r="Y95" i="37"/>
  <c r="Y97" i="37"/>
  <c r="Y99" i="37"/>
  <c r="Y101" i="37"/>
  <c r="Y103" i="37"/>
  <c r="Y105" i="37"/>
  <c r="Y107" i="37"/>
  <c r="Y109" i="37"/>
  <c r="Y111" i="37"/>
  <c r="Y113" i="37"/>
  <c r="Y115" i="37"/>
  <c r="Y117" i="37"/>
  <c r="Y127" i="37"/>
  <c r="Y131" i="37"/>
  <c r="Y135" i="37"/>
  <c r="Y137" i="37"/>
  <c r="Y139" i="37"/>
  <c r="Y152" i="37"/>
  <c r="Y154" i="37"/>
  <c r="Y156" i="37"/>
  <c r="Y158" i="37"/>
  <c r="Y160" i="37"/>
  <c r="Y162" i="37"/>
  <c r="Y164" i="37"/>
  <c r="Y166" i="37"/>
  <c r="Y168" i="37"/>
  <c r="Y174" i="37"/>
  <c r="Y178" i="37"/>
  <c r="Y180" i="37"/>
  <c r="Y184" i="37"/>
  <c r="Y188" i="37"/>
  <c r="Y191" i="37"/>
  <c r="Y196" i="37"/>
  <c r="Y198" i="37"/>
  <c r="Y202" i="37"/>
  <c r="Y204" i="37"/>
  <c r="Y283" i="37"/>
  <c r="Y303" i="37"/>
  <c r="AB327" i="37"/>
  <c r="AC327" i="37"/>
  <c r="AB318" i="37"/>
  <c r="AC318" i="37"/>
  <c r="Y208" i="37"/>
  <c r="AB300" i="37"/>
  <c r="AC300" i="37"/>
  <c r="AB193" i="37"/>
  <c r="AC193" i="37"/>
  <c r="X72" i="37"/>
  <c r="Y72" i="37"/>
  <c r="AB244" i="37"/>
  <c r="AC244" i="37"/>
  <c r="AB240" i="37"/>
  <c r="AC240" i="37"/>
  <c r="Y141" i="37"/>
  <c r="Y142" i="37"/>
  <c r="Y171" i="37"/>
  <c r="Y172" i="37"/>
  <c r="Y23" i="37"/>
  <c r="X24" i="37"/>
  <c r="Y24" i="37"/>
  <c r="AC6" i="37"/>
  <c r="AB7" i="37"/>
  <c r="AC7" i="37"/>
  <c r="Y169" i="37"/>
  <c r="Y170" i="37"/>
  <c r="Y185" i="37"/>
  <c r="Y186" i="37"/>
  <c r="AB142" i="37"/>
  <c r="AC142" i="37"/>
  <c r="AB170" i="37"/>
  <c r="AC170" i="37"/>
  <c r="AB172" i="37"/>
  <c r="AC172" i="37"/>
  <c r="Y190" i="37"/>
  <c r="AB205" i="37"/>
  <c r="AC205" i="37"/>
  <c r="Y240" i="37"/>
  <c r="Y244" i="37"/>
  <c r="AB24" i="37"/>
  <c r="AC24" i="37"/>
  <c r="AB72" i="37"/>
  <c r="AC72" i="37"/>
  <c r="X7" i="37"/>
  <c r="Y7" i="37"/>
  <c r="X119" i="37"/>
  <c r="Y119" i="37"/>
  <c r="X121" i="37"/>
  <c r="Y121" i="37"/>
  <c r="X123" i="37"/>
  <c r="AB181" i="37"/>
  <c r="AB190" i="37"/>
  <c r="AC190" i="37"/>
  <c r="AB199" i="37"/>
  <c r="AB208" i="37"/>
  <c r="AC208" i="37"/>
  <c r="AB89" i="37"/>
  <c r="AC89" i="37"/>
  <c r="AB119" i="37"/>
  <c r="AC119" i="37"/>
  <c r="AB121" i="37"/>
  <c r="AC121" i="37"/>
  <c r="AB123" i="37"/>
  <c r="AB186" i="37"/>
  <c r="Y193" i="37"/>
  <c r="Y205" i="37"/>
  <c r="AB275" i="37"/>
  <c r="AC275" i="37"/>
  <c r="AB279" i="37"/>
  <c r="AC279" i="37"/>
  <c r="AB281" i="37"/>
  <c r="AC281" i="37"/>
  <c r="AB296" i="37"/>
  <c r="AC296" i="37"/>
  <c r="X275" i="37"/>
  <c r="Y275" i="37"/>
  <c r="Y279" i="37"/>
  <c r="X281" i="37"/>
  <c r="Y281" i="37"/>
  <c r="AB308" i="37"/>
  <c r="AC308" i="37"/>
  <c r="AB325" i="37"/>
  <c r="AC325" i="37"/>
  <c r="AB330" i="37"/>
  <c r="AC330" i="37"/>
  <c r="X296" i="37"/>
  <c r="Y296" i="37"/>
  <c r="X300" i="37"/>
  <c r="Y300" i="37"/>
  <c r="Y308" i="37"/>
  <c r="Y318" i="37"/>
  <c r="Y325" i="37"/>
  <c r="X327" i="37"/>
  <c r="Y327" i="37"/>
  <c r="Y330" i="37"/>
  <c r="Y333" i="37"/>
  <c r="AB333" i="37"/>
  <c r="AC333" i="37"/>
  <c r="P331" i="37"/>
  <c r="P330" i="37"/>
  <c r="P329" i="37"/>
  <c r="P328" i="37"/>
  <c r="P327" i="37"/>
  <c r="P326" i="37"/>
  <c r="P325" i="37"/>
  <c r="P324" i="37"/>
  <c r="P323" i="37"/>
  <c r="P322" i="37"/>
  <c r="P321" i="37"/>
  <c r="P318" i="37"/>
  <c r="P314" i="37"/>
  <c r="P313" i="37"/>
  <c r="P312" i="37"/>
  <c r="P311" i="37"/>
  <c r="P310" i="37"/>
  <c r="P309" i="37"/>
  <c r="P308" i="37"/>
  <c r="P307" i="37"/>
  <c r="P306" i="37"/>
  <c r="P305" i="37"/>
  <c r="P303" i="37"/>
  <c r="P302" i="37"/>
  <c r="P301" i="37"/>
  <c r="P300" i="37"/>
  <c r="P299" i="37"/>
  <c r="P298" i="37"/>
  <c r="P297" i="37"/>
  <c r="P296" i="37"/>
  <c r="P295" i="37"/>
  <c r="P294" i="37"/>
  <c r="P293" i="37"/>
  <c r="P292" i="37"/>
  <c r="P291" i="37"/>
  <c r="P290" i="37"/>
  <c r="P289" i="37"/>
  <c r="P288" i="37"/>
  <c r="P287" i="37"/>
  <c r="P286" i="37"/>
  <c r="P285" i="37"/>
  <c r="P284" i="37"/>
  <c r="P282" i="37"/>
  <c r="P281" i="37"/>
  <c r="P280" i="37"/>
  <c r="P279" i="37"/>
  <c r="P278" i="37"/>
  <c r="P276" i="37"/>
  <c r="P275" i="37"/>
  <c r="P274" i="37"/>
  <c r="P273" i="37"/>
  <c r="P272" i="37"/>
  <c r="P271" i="37"/>
  <c r="P270" i="37"/>
  <c r="P269" i="37"/>
  <c r="P268" i="37"/>
  <c r="P267" i="37"/>
  <c r="P266" i="37"/>
  <c r="P265" i="37"/>
  <c r="P263" i="37"/>
  <c r="P262" i="37"/>
  <c r="P261" i="37"/>
  <c r="P260" i="37"/>
  <c r="P259" i="37"/>
  <c r="P258" i="37"/>
  <c r="P257" i="37"/>
  <c r="P256" i="37"/>
  <c r="P255" i="37"/>
  <c r="P254" i="37"/>
  <c r="P253" i="37"/>
  <c r="P252" i="37"/>
  <c r="P249" i="37"/>
  <c r="P248" i="37"/>
  <c r="P247" i="37"/>
  <c r="P246" i="37"/>
  <c r="P245" i="37"/>
  <c r="P244" i="37"/>
  <c r="P243" i="37"/>
  <c r="P242" i="37"/>
  <c r="P240" i="37"/>
  <c r="P239" i="37"/>
  <c r="P238" i="37"/>
  <c r="P237" i="37"/>
  <c r="P236" i="37"/>
  <c r="P235" i="37"/>
  <c r="P234" i="37"/>
  <c r="P233" i="37"/>
  <c r="P232" i="37"/>
  <c r="P230" i="37"/>
  <c r="P229" i="37"/>
  <c r="P222" i="37"/>
  <c r="P221" i="37"/>
  <c r="P220" i="37"/>
  <c r="P219" i="37"/>
  <c r="P218" i="37"/>
  <c r="P217" i="37"/>
  <c r="P216" i="37"/>
  <c r="P215" i="37"/>
  <c r="P213" i="37"/>
  <c r="P212" i="37"/>
  <c r="P211" i="37"/>
  <c r="P210" i="37"/>
  <c r="P209" i="37"/>
  <c r="P208" i="37"/>
  <c r="P207" i="37"/>
  <c r="P205" i="37"/>
  <c r="P204" i="37"/>
  <c r="P203" i="37"/>
  <c r="P202" i="37"/>
  <c r="P201" i="37"/>
  <c r="P200" i="37"/>
  <c r="P199" i="37"/>
  <c r="P198" i="37"/>
  <c r="P197" i="37"/>
  <c r="P196" i="37"/>
  <c r="P195" i="37"/>
  <c r="P193" i="37"/>
  <c r="P192" i="37"/>
  <c r="P191" i="37"/>
  <c r="P190" i="37"/>
  <c r="P189" i="37"/>
  <c r="P188" i="37"/>
  <c r="P187" i="37"/>
  <c r="P186" i="37"/>
  <c r="P185" i="37"/>
  <c r="P184" i="37"/>
  <c r="P183" i="37"/>
  <c r="P182" i="37"/>
  <c r="P181" i="37"/>
  <c r="P180" i="37"/>
  <c r="P179" i="37"/>
  <c r="P178" i="37"/>
  <c r="P177" i="37"/>
  <c r="P176" i="37"/>
  <c r="P175" i="37"/>
  <c r="P174" i="37"/>
  <c r="P173" i="37"/>
  <c r="P172" i="37"/>
  <c r="P171" i="37"/>
  <c r="P170" i="37"/>
  <c r="P169" i="37"/>
  <c r="P168" i="37"/>
  <c r="P167" i="37"/>
  <c r="P166" i="37"/>
  <c r="P165" i="37"/>
  <c r="P163" i="37"/>
  <c r="P162" i="37"/>
  <c r="P161" i="37"/>
  <c r="P160" i="37"/>
  <c r="P159" i="37"/>
  <c r="P158" i="37"/>
  <c r="P157" i="37"/>
  <c r="P155" i="37"/>
  <c r="P154" i="37"/>
  <c r="P153" i="37"/>
  <c r="P152" i="37"/>
  <c r="P151" i="37"/>
  <c r="P150" i="37"/>
  <c r="P149" i="37"/>
  <c r="P148" i="37"/>
  <c r="P147" i="37"/>
  <c r="P146" i="37"/>
  <c r="P145" i="37"/>
  <c r="P144" i="37"/>
  <c r="P143" i="37"/>
  <c r="P142" i="37"/>
  <c r="P141" i="37"/>
  <c r="P140" i="37"/>
  <c r="P139" i="37"/>
  <c r="P138" i="37"/>
  <c r="P137" i="37"/>
  <c r="P136" i="37"/>
  <c r="P135" i="37"/>
  <c r="P134" i="37"/>
  <c r="P133" i="37"/>
  <c r="P132" i="37"/>
  <c r="P131" i="37"/>
  <c r="P130" i="37"/>
  <c r="P129" i="37"/>
  <c r="P128" i="37"/>
  <c r="P127" i="37"/>
  <c r="P126" i="37"/>
  <c r="P125" i="37"/>
  <c r="P124" i="37"/>
  <c r="P123" i="37"/>
  <c r="P122" i="37"/>
  <c r="P121" i="37"/>
  <c r="P120" i="37"/>
  <c r="P119" i="37"/>
  <c r="P118" i="37"/>
  <c r="P117" i="37"/>
  <c r="P116" i="37"/>
  <c r="P115" i="37"/>
  <c r="P114" i="37"/>
  <c r="P113" i="37"/>
  <c r="P112" i="37"/>
  <c r="P111" i="37"/>
  <c r="P110" i="37"/>
  <c r="P109" i="37"/>
  <c r="P108" i="37"/>
  <c r="P107" i="37"/>
  <c r="P106" i="37"/>
  <c r="P105" i="37"/>
  <c r="P104" i="37"/>
  <c r="P103" i="37"/>
  <c r="P102" i="37"/>
  <c r="P101" i="37"/>
  <c r="P100" i="37"/>
  <c r="P99" i="37"/>
  <c r="P98" i="37"/>
  <c r="P97" i="37"/>
  <c r="P96" i="37"/>
  <c r="P95" i="37"/>
  <c r="P94" i="37"/>
  <c r="P93" i="37"/>
  <c r="P92" i="37"/>
  <c r="P91" i="37"/>
  <c r="P90" i="37"/>
  <c r="P89" i="37"/>
  <c r="P88" i="37"/>
  <c r="P87" i="37"/>
  <c r="P86" i="37"/>
  <c r="P85" i="37"/>
  <c r="P84" i="37"/>
  <c r="P83" i="37"/>
  <c r="P82" i="37"/>
  <c r="P81" i="37"/>
  <c r="P80" i="37"/>
  <c r="P79" i="37"/>
  <c r="P78" i="37"/>
  <c r="P77" i="37"/>
  <c r="P76" i="37"/>
  <c r="P75" i="37"/>
  <c r="P74" i="37"/>
  <c r="P73" i="37"/>
  <c r="P72" i="37"/>
  <c r="P71" i="37"/>
  <c r="P70" i="37"/>
  <c r="P69" i="37"/>
  <c r="P68" i="37"/>
  <c r="P67" i="37"/>
  <c r="P66" i="37"/>
  <c r="P65" i="37"/>
  <c r="P64" i="37"/>
  <c r="P63" i="37"/>
  <c r="P62" i="37"/>
  <c r="P61" i="37"/>
  <c r="P60" i="37"/>
  <c r="P59" i="37"/>
  <c r="P58" i="37"/>
  <c r="P57" i="37"/>
  <c r="P56" i="37"/>
  <c r="P55" i="37"/>
  <c r="P54" i="37"/>
  <c r="P53" i="37"/>
  <c r="P52" i="37"/>
  <c r="P51" i="37"/>
  <c r="P50" i="37"/>
  <c r="P49" i="37"/>
  <c r="P48" i="37"/>
  <c r="P47" i="37"/>
  <c r="P46" i="37"/>
  <c r="P45" i="37"/>
  <c r="P44" i="37"/>
  <c r="P43" i="37"/>
  <c r="P42" i="37"/>
  <c r="P41" i="37"/>
  <c r="P40" i="37"/>
  <c r="P39" i="37"/>
  <c r="P38" i="37"/>
  <c r="P37" i="37"/>
  <c r="P36" i="37"/>
  <c r="P35" i="37"/>
  <c r="P34" i="37"/>
  <c r="P33" i="37"/>
  <c r="P32" i="37"/>
  <c r="P31" i="37"/>
  <c r="P30" i="37"/>
  <c r="P29" i="37"/>
  <c r="P28" i="37"/>
  <c r="P27" i="37"/>
  <c r="P26" i="37"/>
  <c r="P24" i="37"/>
  <c r="P23" i="37"/>
  <c r="P22" i="37"/>
  <c r="P21" i="37"/>
  <c r="P20" i="37"/>
  <c r="P19" i="37"/>
  <c r="P18" i="37"/>
  <c r="P17" i="37"/>
  <c r="P16" i="37"/>
  <c r="P15" i="37"/>
  <c r="P14" i="37"/>
  <c r="P13" i="37"/>
  <c r="P12" i="37"/>
  <c r="P11" i="37"/>
  <c r="P10" i="37"/>
  <c r="P9" i="37"/>
  <c r="P8" i="37"/>
  <c r="P7" i="37"/>
  <c r="P6" i="37"/>
  <c r="P5" i="37"/>
  <c r="P4" i="37"/>
  <c r="P3" i="37"/>
  <c r="P2" i="37"/>
  <c r="Y89" i="37"/>
  <c r="Y199" i="37"/>
  <c r="AC186" i="37"/>
  <c r="AB187" i="37"/>
  <c r="AC187" i="37"/>
  <c r="AC181" i="37"/>
  <c r="AB182" i="37"/>
  <c r="AC182" i="37"/>
  <c r="AC123" i="37"/>
  <c r="AB124" i="37"/>
  <c r="AC124" i="37"/>
  <c r="Y123" i="37"/>
  <c r="X124" i="37"/>
  <c r="Y124" i="37"/>
  <c r="AC199" i="37"/>
  <c r="AB200" i="37"/>
  <c r="AC200" i="37"/>
  <c r="Y181" i="37"/>
  <c r="Y187" i="37"/>
  <c r="Y182" i="37"/>
  <c r="Y200" i="37"/>
  <c r="T352" i="37"/>
  <c r="Z352" i="37"/>
  <c r="AA352" i="37"/>
  <c r="T342" i="37"/>
  <c r="Z342" i="37"/>
  <c r="AA342" i="37"/>
  <c r="R240" i="37"/>
  <c r="T370" i="37"/>
  <c r="Z370" i="37"/>
  <c r="AA370" i="37"/>
  <c r="U370" i="37"/>
  <c r="S370" i="37"/>
  <c r="R176" i="37"/>
  <c r="T360" i="37"/>
  <c r="Z360" i="37"/>
  <c r="AA360" i="37"/>
  <c r="T359" i="37"/>
  <c r="Z359" i="37"/>
  <c r="AA359" i="37"/>
  <c r="T225" i="37"/>
  <c r="Z225" i="37"/>
  <c r="AA225" i="37"/>
  <c r="U225" i="37"/>
  <c r="S225" i="37"/>
  <c r="T124" i="37"/>
  <c r="Z124" i="37"/>
  <c r="AA124" i="37"/>
  <c r="R336" i="37"/>
  <c r="R109" i="37"/>
  <c r="P371" i="37"/>
  <c r="Y384" i="37"/>
  <c r="T269" i="37"/>
  <c r="Z269" i="37"/>
  <c r="AA269" i="37"/>
  <c r="U269" i="37"/>
  <c r="S269" i="37"/>
  <c r="R304" i="37"/>
  <c r="R45" i="37"/>
  <c r="R368" i="37"/>
  <c r="R208" i="37"/>
  <c r="Q335" i="37"/>
  <c r="R272" i="37"/>
  <c r="R144" i="37"/>
  <c r="Q86" i="37"/>
  <c r="Q271" i="37"/>
  <c r="Q356" i="37"/>
  <c r="R61" i="37"/>
  <c r="R120" i="37"/>
  <c r="R152" i="37"/>
  <c r="R184" i="37"/>
  <c r="R216" i="37"/>
  <c r="R248" i="37"/>
  <c r="R280" i="37"/>
  <c r="R312" i="37"/>
  <c r="R344" i="37"/>
  <c r="T218" i="37"/>
  <c r="Z218" i="37"/>
  <c r="AA218" i="37"/>
  <c r="U218" i="37"/>
  <c r="S218" i="37"/>
  <c r="T327" i="37"/>
  <c r="Z327" i="37"/>
  <c r="AA327" i="37"/>
  <c r="AA326" i="37"/>
  <c r="U326" i="37"/>
  <c r="S326" i="37"/>
  <c r="Q143" i="37"/>
  <c r="Q292" i="37"/>
  <c r="R8" i="37"/>
  <c r="R77" i="37"/>
  <c r="R128" i="37"/>
  <c r="R160" i="37"/>
  <c r="R192" i="37"/>
  <c r="R224" i="37"/>
  <c r="R256" i="37"/>
  <c r="R288" i="37"/>
  <c r="R320" i="37"/>
  <c r="R352" i="37"/>
  <c r="Q185" i="37"/>
  <c r="Q313" i="37"/>
  <c r="R29" i="37"/>
  <c r="R93" i="37"/>
  <c r="R136" i="37"/>
  <c r="R168" i="37"/>
  <c r="R200" i="37"/>
  <c r="R232" i="37"/>
  <c r="R264" i="37"/>
  <c r="R296" i="37"/>
  <c r="R328" i="37"/>
  <c r="R360" i="37"/>
  <c r="T125" i="37"/>
  <c r="Z125" i="37"/>
  <c r="AA125" i="37"/>
  <c r="U125" i="37"/>
  <c r="S125" i="37"/>
  <c r="T136" i="37"/>
  <c r="Z136" i="37"/>
  <c r="AA136" i="37"/>
  <c r="U136" i="37"/>
  <c r="S136" i="37"/>
  <c r="T138" i="37"/>
  <c r="Z138" i="37"/>
  <c r="AA138" i="37"/>
  <c r="U138" i="37"/>
  <c r="S138" i="37"/>
  <c r="T235" i="37"/>
  <c r="Z235" i="37"/>
  <c r="AA235" i="37"/>
  <c r="U235" i="37"/>
  <c r="S235" i="37"/>
  <c r="T334" i="37"/>
  <c r="Z334" i="37"/>
  <c r="AA334" i="37"/>
  <c r="U334" i="37"/>
  <c r="S334" i="37"/>
  <c r="Q3" i="37"/>
  <c r="Q2" i="37"/>
  <c r="Q10" i="37"/>
  <c r="Q18" i="37"/>
  <c r="Q26" i="37"/>
  <c r="Q34" i="37"/>
  <c r="Q42" i="37"/>
  <c r="Q50" i="37"/>
  <c r="Q58" i="37"/>
  <c r="Q66" i="37"/>
  <c r="Q74" i="37"/>
  <c r="Q82" i="37"/>
  <c r="Q90" i="37"/>
  <c r="Q98" i="37"/>
  <c r="Q106" i="37"/>
  <c r="Q114" i="37"/>
  <c r="Q118" i="37"/>
  <c r="Q122" i="37"/>
  <c r="Q126" i="37"/>
  <c r="Q130" i="37"/>
  <c r="Q134" i="37"/>
  <c r="Q138" i="37"/>
  <c r="Q142" i="37"/>
  <c r="Q146" i="37"/>
  <c r="Q150" i="37"/>
  <c r="Q154" i="37"/>
  <c r="Q158" i="37"/>
  <c r="Q162" i="37"/>
  <c r="Q166" i="37"/>
  <c r="Q170" i="37"/>
  <c r="Q174" i="37"/>
  <c r="Q178" i="37"/>
  <c r="Q182" i="37"/>
  <c r="Q186" i="37"/>
  <c r="Q190" i="37"/>
  <c r="Q194" i="37"/>
  <c r="Q198" i="37"/>
  <c r="Q202" i="37"/>
  <c r="Q206" i="37"/>
  <c r="Q210" i="37"/>
  <c r="Q214" i="37"/>
  <c r="Q218" i="37"/>
  <c r="Q222" i="37"/>
  <c r="Q226" i="37"/>
  <c r="Q230" i="37"/>
  <c r="Q234" i="37"/>
  <c r="Q238" i="37"/>
  <c r="Q242" i="37"/>
  <c r="Q246" i="37"/>
  <c r="Q250" i="37"/>
  <c r="Q254" i="37"/>
  <c r="Q258" i="37"/>
  <c r="Q262" i="37"/>
  <c r="Q266" i="37"/>
  <c r="Q270" i="37"/>
  <c r="Q274" i="37"/>
  <c r="Q278" i="37"/>
  <c r="Q282" i="37"/>
  <c r="Q286" i="37"/>
  <c r="Q290" i="37"/>
  <c r="Q294" i="37"/>
  <c r="Q298" i="37"/>
  <c r="Q302" i="37"/>
  <c r="Q306" i="37"/>
  <c r="Q310" i="37"/>
  <c r="Q314" i="37"/>
  <c r="Q318" i="37"/>
  <c r="Q322" i="37"/>
  <c r="Q326" i="37"/>
  <c r="Q330" i="37"/>
  <c r="Q334" i="37"/>
  <c r="Q338" i="37"/>
  <c r="Q342" i="37"/>
  <c r="Q346" i="37"/>
  <c r="Q350" i="37"/>
  <c r="Q354" i="37"/>
  <c r="Q358" i="37"/>
  <c r="Q362" i="37"/>
  <c r="Q366" i="37"/>
  <c r="Q370" i="37"/>
  <c r="R5" i="37"/>
  <c r="R9" i="37"/>
  <c r="R13" i="37"/>
  <c r="R17" i="37"/>
  <c r="R21" i="37"/>
  <c r="R25" i="37"/>
  <c r="Q5" i="37"/>
  <c r="Q14" i="37"/>
  <c r="Q25" i="37"/>
  <c r="Q37" i="37"/>
  <c r="Q46" i="37"/>
  <c r="Q57" i="37"/>
  <c r="Q69" i="37"/>
  <c r="Q78" i="37"/>
  <c r="Q89" i="37"/>
  <c r="Q101" i="37"/>
  <c r="Q110" i="37"/>
  <c r="Q117" i="37"/>
  <c r="Q123" i="37"/>
  <c r="Q128" i="37"/>
  <c r="Q133" i="37"/>
  <c r="Q139" i="37"/>
  <c r="Q144" i="37"/>
  <c r="Q149" i="37"/>
  <c r="Q155" i="37"/>
  <c r="Q160" i="37"/>
  <c r="Q165" i="37"/>
  <c r="Q171" i="37"/>
  <c r="Q176" i="37"/>
  <c r="Q181" i="37"/>
  <c r="Q187" i="37"/>
  <c r="Q192" i="37"/>
  <c r="Q197" i="37"/>
  <c r="Q203" i="37"/>
  <c r="Q208" i="37"/>
  <c r="Q213" i="37"/>
  <c r="Q219" i="37"/>
  <c r="Q224" i="37"/>
  <c r="Q229" i="37"/>
  <c r="Q235" i="37"/>
  <c r="Q240" i="37"/>
  <c r="Q245" i="37"/>
  <c r="Q251" i="37"/>
  <c r="Q256" i="37"/>
  <c r="Q261" i="37"/>
  <c r="Q267" i="37"/>
  <c r="Q272" i="37"/>
  <c r="Q277" i="37"/>
  <c r="Q283" i="37"/>
  <c r="Q288" i="37"/>
  <c r="Q293" i="37"/>
  <c r="Q299" i="37"/>
  <c r="Q304" i="37"/>
  <c r="Q309" i="37"/>
  <c r="Q315" i="37"/>
  <c r="Q320" i="37"/>
  <c r="Q325" i="37"/>
  <c r="Q331" i="37"/>
  <c r="Q336" i="37"/>
  <c r="Q341" i="37"/>
  <c r="Q347" i="37"/>
  <c r="Q352" i="37"/>
  <c r="Q357" i="37"/>
  <c r="Q363" i="37"/>
  <c r="Q368" i="37"/>
  <c r="R4" i="37"/>
  <c r="R10" i="37"/>
  <c r="R15" i="37"/>
  <c r="R20" i="37"/>
  <c r="R26" i="37"/>
  <c r="R30" i="37"/>
  <c r="R34" i="37"/>
  <c r="R38" i="37"/>
  <c r="R42" i="37"/>
  <c r="R46" i="37"/>
  <c r="R50" i="37"/>
  <c r="R54" i="37"/>
  <c r="R58" i="37"/>
  <c r="R62" i="37"/>
  <c r="R66" i="37"/>
  <c r="R70" i="37"/>
  <c r="R74" i="37"/>
  <c r="R78" i="37"/>
  <c r="R82" i="37"/>
  <c r="R86" i="37"/>
  <c r="R90" i="37"/>
  <c r="R94" i="37"/>
  <c r="R98" i="37"/>
  <c r="R102" i="37"/>
  <c r="R106" i="37"/>
  <c r="R110" i="37"/>
  <c r="R114" i="37"/>
  <c r="Q6" i="37"/>
  <c r="Q17" i="37"/>
  <c r="Q29" i="37"/>
  <c r="Q38" i="37"/>
  <c r="Q49" i="37"/>
  <c r="Q61" i="37"/>
  <c r="Q70" i="37"/>
  <c r="Q81" i="37"/>
  <c r="Q93" i="37"/>
  <c r="Q102" i="37"/>
  <c r="Q113" i="37"/>
  <c r="Q119" i="37"/>
  <c r="Q124" i="37"/>
  <c r="Q129" i="37"/>
  <c r="Q135" i="37"/>
  <c r="Q140" i="37"/>
  <c r="Q145" i="37"/>
  <c r="Q151" i="37"/>
  <c r="Q156" i="37"/>
  <c r="Q161" i="37"/>
  <c r="Q167" i="37"/>
  <c r="Q172" i="37"/>
  <c r="Q177" i="37"/>
  <c r="Q183" i="37"/>
  <c r="Q188" i="37"/>
  <c r="Q193" i="37"/>
  <c r="Q199" i="37"/>
  <c r="Q204" i="37"/>
  <c r="Q209" i="37"/>
  <c r="Q215" i="37"/>
  <c r="Q220" i="37"/>
  <c r="Q225" i="37"/>
  <c r="Q231" i="37"/>
  <c r="Q236" i="37"/>
  <c r="Q241" i="37"/>
  <c r="Q247" i="37"/>
  <c r="Q252" i="37"/>
  <c r="Q257" i="37"/>
  <c r="Q263" i="37"/>
  <c r="Q268" i="37"/>
  <c r="Q273" i="37"/>
  <c r="Q279" i="37"/>
  <c r="Q284" i="37"/>
  <c r="Q289" i="37"/>
  <c r="Q295" i="37"/>
  <c r="Q300" i="37"/>
  <c r="Q305" i="37"/>
  <c r="Q311" i="37"/>
  <c r="Q316" i="37"/>
  <c r="Q321" i="37"/>
  <c r="Q327" i="37"/>
  <c r="Q332" i="37"/>
  <c r="Q337" i="37"/>
  <c r="Q343" i="37"/>
  <c r="Q348" i="37"/>
  <c r="Q353" i="37"/>
  <c r="Q359" i="37"/>
  <c r="Q364" i="37"/>
  <c r="Q369" i="37"/>
  <c r="R6" i="37"/>
  <c r="R11" i="37"/>
  <c r="R16" i="37"/>
  <c r="R22" i="37"/>
  <c r="R27" i="37"/>
  <c r="R31" i="37"/>
  <c r="R35" i="37"/>
  <c r="R39" i="37"/>
  <c r="R43" i="37"/>
  <c r="R47" i="37"/>
  <c r="R51" i="37"/>
  <c r="R55" i="37"/>
  <c r="R59" i="37"/>
  <c r="R63" i="37"/>
  <c r="R67" i="37"/>
  <c r="R71" i="37"/>
  <c r="R75" i="37"/>
  <c r="R79" i="37"/>
  <c r="R83" i="37"/>
  <c r="R87" i="37"/>
  <c r="R91" i="37"/>
  <c r="R95" i="37"/>
  <c r="R99" i="37"/>
  <c r="R103" i="37"/>
  <c r="R107" i="37"/>
  <c r="R111" i="37"/>
  <c r="Q9" i="37"/>
  <c r="Q30" i="37"/>
  <c r="Q53" i="37"/>
  <c r="Q73" i="37"/>
  <c r="Q94" i="37"/>
  <c r="Q115" i="37"/>
  <c r="Q125" i="37"/>
  <c r="Q136" i="37"/>
  <c r="Q147" i="37"/>
  <c r="Q157" i="37"/>
  <c r="Q168" i="37"/>
  <c r="Q179" i="37"/>
  <c r="Q189" i="37"/>
  <c r="Q200" i="37"/>
  <c r="Q211" i="37"/>
  <c r="Q221" i="37"/>
  <c r="Q232" i="37"/>
  <c r="Q243" i="37"/>
  <c r="Q253" i="37"/>
  <c r="Q264" i="37"/>
  <c r="Q275" i="37"/>
  <c r="Q285" i="37"/>
  <c r="Q296" i="37"/>
  <c r="Q307" i="37"/>
  <c r="Q317" i="37"/>
  <c r="Q328" i="37"/>
  <c r="Q339" i="37"/>
  <c r="Q349" i="37"/>
  <c r="Q360" i="37"/>
  <c r="R2" i="37"/>
  <c r="R12" i="37"/>
  <c r="R23" i="37"/>
  <c r="R32" i="37"/>
  <c r="R40" i="37"/>
  <c r="R48" i="37"/>
  <c r="R56" i="37"/>
  <c r="R64" i="37"/>
  <c r="R72" i="37"/>
  <c r="R80" i="37"/>
  <c r="R88" i="37"/>
  <c r="R96" i="37"/>
  <c r="R104" i="37"/>
  <c r="R112" i="37"/>
  <c r="R117" i="37"/>
  <c r="R121" i="37"/>
  <c r="R125" i="37"/>
  <c r="R129" i="37"/>
  <c r="R133" i="37"/>
  <c r="R137" i="37"/>
  <c r="R141" i="37"/>
  <c r="R145" i="37"/>
  <c r="R149" i="37"/>
  <c r="R153" i="37"/>
  <c r="R157" i="37"/>
  <c r="R161" i="37"/>
  <c r="R165" i="37"/>
  <c r="R169" i="37"/>
  <c r="R173" i="37"/>
  <c r="R177" i="37"/>
  <c r="R181" i="37"/>
  <c r="R185" i="37"/>
  <c r="R189" i="37"/>
  <c r="R193" i="37"/>
  <c r="R197" i="37"/>
  <c r="R201" i="37"/>
  <c r="R205" i="37"/>
  <c r="R209" i="37"/>
  <c r="R213" i="37"/>
  <c r="R217" i="37"/>
  <c r="R221" i="37"/>
  <c r="R225" i="37"/>
  <c r="R229" i="37"/>
  <c r="R233" i="37"/>
  <c r="R237" i="37"/>
  <c r="R241" i="37"/>
  <c r="R245" i="37"/>
  <c r="R249" i="37"/>
  <c r="R253" i="37"/>
  <c r="R257" i="37"/>
  <c r="R261" i="37"/>
  <c r="R265" i="37"/>
  <c r="R269" i="37"/>
  <c r="R273" i="37"/>
  <c r="R277" i="37"/>
  <c r="R281" i="37"/>
  <c r="R285" i="37"/>
  <c r="R289" i="37"/>
  <c r="R293" i="37"/>
  <c r="R297" i="37"/>
  <c r="R301" i="37"/>
  <c r="R305" i="37"/>
  <c r="R309" i="37"/>
  <c r="R313" i="37"/>
  <c r="R317" i="37"/>
  <c r="R321" i="37"/>
  <c r="R325" i="37"/>
  <c r="R329" i="37"/>
  <c r="R333" i="37"/>
  <c r="R337" i="37"/>
  <c r="R341" i="37"/>
  <c r="R345" i="37"/>
  <c r="R349" i="37"/>
  <c r="R353" i="37"/>
  <c r="R357" i="37"/>
  <c r="R361" i="37"/>
  <c r="R365" i="37"/>
  <c r="R369" i="37"/>
  <c r="T19" i="37"/>
  <c r="Z19" i="37"/>
  <c r="AA19" i="37"/>
  <c r="U19" i="37"/>
  <c r="S19" i="37"/>
  <c r="T25" i="37"/>
  <c r="Z25" i="37"/>
  <c r="AA25" i="37"/>
  <c r="U25" i="37"/>
  <c r="S25" i="37"/>
  <c r="T28" i="37"/>
  <c r="Z28" i="37"/>
  <c r="AA28" i="37"/>
  <c r="U28" i="37"/>
  <c r="S28" i="37"/>
  <c r="T72" i="37"/>
  <c r="Z72" i="37"/>
  <c r="AA72" i="37"/>
  <c r="AA71" i="37"/>
  <c r="U71" i="37"/>
  <c r="S71" i="37"/>
  <c r="T127" i="37"/>
  <c r="Z127" i="37"/>
  <c r="AA127" i="37"/>
  <c r="U127" i="37"/>
  <c r="S127" i="37"/>
  <c r="T133" i="37"/>
  <c r="Z133" i="37"/>
  <c r="AA133" i="37"/>
  <c r="U133" i="37"/>
  <c r="S133" i="37"/>
  <c r="T143" i="37"/>
  <c r="Z143" i="37"/>
  <c r="AA143" i="37"/>
  <c r="U143" i="37"/>
  <c r="S143" i="37"/>
  <c r="T150" i="37"/>
  <c r="Z150" i="37"/>
  <c r="AA150" i="37"/>
  <c r="U150" i="37"/>
  <c r="S150" i="37"/>
  <c r="T211" i="37"/>
  <c r="Z211" i="37"/>
  <c r="AA211" i="37"/>
  <c r="U211" i="37"/>
  <c r="S211" i="37"/>
  <c r="T213" i="37"/>
  <c r="Z213" i="37"/>
  <c r="AA213" i="37"/>
  <c r="U213" i="37"/>
  <c r="S213" i="37"/>
  <c r="T237" i="37"/>
  <c r="Z237" i="37"/>
  <c r="AA237" i="37"/>
  <c r="U237" i="37"/>
  <c r="S237" i="37"/>
  <c r="T241" i="37"/>
  <c r="Z241" i="37"/>
  <c r="AA241" i="37"/>
  <c r="U241" i="37"/>
  <c r="S241" i="37"/>
  <c r="T248" i="37"/>
  <c r="Z248" i="37"/>
  <c r="AA248" i="37"/>
  <c r="U248" i="37"/>
  <c r="S248" i="37"/>
  <c r="T264" i="37"/>
  <c r="Z264" i="37"/>
  <c r="AA264" i="37"/>
  <c r="U264" i="37"/>
  <c r="S264" i="37"/>
  <c r="T266" i="37"/>
  <c r="Z266" i="37"/>
  <c r="AA266" i="37"/>
  <c r="U266" i="37"/>
  <c r="S266" i="37"/>
  <c r="T273" i="37"/>
  <c r="Z273" i="37"/>
  <c r="AA273" i="37"/>
  <c r="U273" i="37"/>
  <c r="S273" i="37"/>
  <c r="T276" i="37"/>
  <c r="Z276" i="37"/>
  <c r="AA276" i="37"/>
  <c r="U276" i="37"/>
  <c r="S276" i="37"/>
  <c r="T296" i="37"/>
  <c r="Z296" i="37"/>
  <c r="AA296" i="37"/>
  <c r="T339" i="37"/>
  <c r="Z339" i="37"/>
  <c r="AA339" i="37"/>
  <c r="U339" i="37"/>
  <c r="S339" i="37"/>
  <c r="T349" i="37"/>
  <c r="Z349" i="37"/>
  <c r="AA349" i="37"/>
  <c r="U349" i="37"/>
  <c r="S349" i="37"/>
  <c r="T357" i="37"/>
  <c r="Z357" i="37"/>
  <c r="AA357" i="37"/>
  <c r="U357" i="37"/>
  <c r="S357" i="37"/>
  <c r="T343" i="37"/>
  <c r="Z343" i="37"/>
  <c r="AA343" i="37"/>
  <c r="T338" i="37"/>
  <c r="Z338" i="37"/>
  <c r="AA338" i="37"/>
  <c r="Q21" i="37"/>
  <c r="Q41" i="37"/>
  <c r="Q62" i="37"/>
  <c r="Q85" i="37"/>
  <c r="Q105" i="37"/>
  <c r="Q120" i="37"/>
  <c r="Q131" i="37"/>
  <c r="Q141" i="37"/>
  <c r="Q152" i="37"/>
  <c r="Q163" i="37"/>
  <c r="Q173" i="37"/>
  <c r="Q184" i="37"/>
  <c r="Q195" i="37"/>
  <c r="Q205" i="37"/>
  <c r="Q216" i="37"/>
  <c r="Q227" i="37"/>
  <c r="Q237" i="37"/>
  <c r="Q248" i="37"/>
  <c r="Q259" i="37"/>
  <c r="Q269" i="37"/>
  <c r="Q13" i="37"/>
  <c r="Q33" i="37"/>
  <c r="Q54" i="37"/>
  <c r="Q77" i="37"/>
  <c r="Q97" i="37"/>
  <c r="Q116" i="37"/>
  <c r="Q127" i="37"/>
  <c r="Q137" i="37"/>
  <c r="Q148" i="37"/>
  <c r="Q159" i="37"/>
  <c r="Q169" i="37"/>
  <c r="Q180" i="37"/>
  <c r="Q191" i="37"/>
  <c r="Q201" i="37"/>
  <c r="Q212" i="37"/>
  <c r="Q223" i="37"/>
  <c r="Q233" i="37"/>
  <c r="Q244" i="37"/>
  <c r="Q255" i="37"/>
  <c r="Q265" i="37"/>
  <c r="Q276" i="37"/>
  <c r="Q287" i="37"/>
  <c r="Q297" i="37"/>
  <c r="Q308" i="37"/>
  <c r="Q319" i="37"/>
  <c r="Q329" i="37"/>
  <c r="Q340" i="37"/>
  <c r="Q351" i="37"/>
  <c r="Q361" i="37"/>
  <c r="R3" i="37"/>
  <c r="R14" i="37"/>
  <c r="R24" i="37"/>
  <c r="R33" i="37"/>
  <c r="R41" i="37"/>
  <c r="R49" i="37"/>
  <c r="R57" i="37"/>
  <c r="R65" i="37"/>
  <c r="R73" i="37"/>
  <c r="R81" i="37"/>
  <c r="R89" i="37"/>
  <c r="R97" i="37"/>
  <c r="R105" i="37"/>
  <c r="R113" i="37"/>
  <c r="R118" i="37"/>
  <c r="R122" i="37"/>
  <c r="R126" i="37"/>
  <c r="R130" i="37"/>
  <c r="R134" i="37"/>
  <c r="R138" i="37"/>
  <c r="R142" i="37"/>
  <c r="R146" i="37"/>
  <c r="R150" i="37"/>
  <c r="R154" i="37"/>
  <c r="R158" i="37"/>
  <c r="R162" i="37"/>
  <c r="R166" i="37"/>
  <c r="R170" i="37"/>
  <c r="R174" i="37"/>
  <c r="R178" i="37"/>
  <c r="R182" i="37"/>
  <c r="R186" i="37"/>
  <c r="R190" i="37"/>
  <c r="R194" i="37"/>
  <c r="R198" i="37"/>
  <c r="R202" i="37"/>
  <c r="R206" i="37"/>
  <c r="R210" i="37"/>
  <c r="R214" i="37"/>
  <c r="R218" i="37"/>
  <c r="R222" i="37"/>
  <c r="R226" i="37"/>
  <c r="R230" i="37"/>
  <c r="R234" i="37"/>
  <c r="R238" i="37"/>
  <c r="R242" i="37"/>
  <c r="R246" i="37"/>
  <c r="R250" i="37"/>
  <c r="R254" i="37"/>
  <c r="R258" i="37"/>
  <c r="R262" i="37"/>
  <c r="R266" i="37"/>
  <c r="R270" i="37"/>
  <c r="R274" i="37"/>
  <c r="R278" i="37"/>
  <c r="R282" i="37"/>
  <c r="R286" i="37"/>
  <c r="R290" i="37"/>
  <c r="R294" i="37"/>
  <c r="R298" i="37"/>
  <c r="R302" i="37"/>
  <c r="R306" i="37"/>
  <c r="R310" i="37"/>
  <c r="R314" i="37"/>
  <c r="R318" i="37"/>
  <c r="R322" i="37"/>
  <c r="R326" i="37"/>
  <c r="R330" i="37"/>
  <c r="R334" i="37"/>
  <c r="R338" i="37"/>
  <c r="R342" i="37"/>
  <c r="R346" i="37"/>
  <c r="R350" i="37"/>
  <c r="R354" i="37"/>
  <c r="R358" i="37"/>
  <c r="R362" i="37"/>
  <c r="R366" i="37"/>
  <c r="R370" i="37"/>
  <c r="T7" i="37"/>
  <c r="Z7" i="37"/>
  <c r="AA7" i="37"/>
  <c r="AA6" i="37"/>
  <c r="U6" i="37"/>
  <c r="S6" i="37"/>
  <c r="T18" i="37"/>
  <c r="Z18" i="37"/>
  <c r="AA18" i="37"/>
  <c r="U18" i="37"/>
  <c r="S18" i="37"/>
  <c r="T24" i="37"/>
  <c r="Z24" i="37"/>
  <c r="AA24" i="37"/>
  <c r="AA23" i="37"/>
  <c r="U23" i="37"/>
  <c r="S23" i="37"/>
  <c r="T121" i="37"/>
  <c r="Z121" i="37"/>
  <c r="AA121" i="37"/>
  <c r="AA120" i="37"/>
  <c r="U120" i="37"/>
  <c r="S120" i="37"/>
  <c r="T130" i="37"/>
  <c r="Z130" i="37"/>
  <c r="AA130" i="37"/>
  <c r="U130" i="37"/>
  <c r="S130" i="37"/>
  <c r="T132" i="37"/>
  <c r="Z132" i="37"/>
  <c r="AA132" i="37"/>
  <c r="U132" i="37"/>
  <c r="S132" i="37"/>
  <c r="T139" i="37"/>
  <c r="Z139" i="37"/>
  <c r="AA139" i="37"/>
  <c r="U139" i="37"/>
  <c r="S139" i="37"/>
  <c r="T206" i="37"/>
  <c r="Z206" i="37"/>
  <c r="AA206" i="37"/>
  <c r="U206" i="37"/>
  <c r="S206" i="37"/>
  <c r="T216" i="37"/>
  <c r="Z216" i="37"/>
  <c r="AA216" i="37"/>
  <c r="U216" i="37"/>
  <c r="S216" i="37"/>
  <c r="T226" i="37"/>
  <c r="Z226" i="37"/>
  <c r="AA226" i="37"/>
  <c r="U226" i="37"/>
  <c r="S226" i="37"/>
  <c r="T230" i="37"/>
  <c r="Z230" i="37"/>
  <c r="AA230" i="37"/>
  <c r="U230" i="37"/>
  <c r="S230" i="37"/>
  <c r="T233" i="37"/>
  <c r="Z233" i="37"/>
  <c r="AA233" i="37"/>
  <c r="U233" i="37"/>
  <c r="S233" i="37"/>
  <c r="T236" i="37"/>
  <c r="Z236" i="37"/>
  <c r="AA236" i="37"/>
  <c r="U236" i="37"/>
  <c r="S236" i="37"/>
  <c r="T251" i="37"/>
  <c r="Z251" i="37"/>
  <c r="AA251" i="37"/>
  <c r="U251" i="37"/>
  <c r="S251" i="37"/>
  <c r="T258" i="37"/>
  <c r="Z258" i="37"/>
  <c r="AA258" i="37"/>
  <c r="U258" i="37"/>
  <c r="S258" i="37"/>
  <c r="T260" i="37"/>
  <c r="Z260" i="37"/>
  <c r="AA260" i="37"/>
  <c r="U260" i="37"/>
  <c r="S260" i="37"/>
  <c r="T261" i="37"/>
  <c r="Z261" i="37"/>
  <c r="AA261" i="37"/>
  <c r="U261" i="37"/>
  <c r="S261" i="37"/>
  <c r="T275" i="37"/>
  <c r="Z275" i="37"/>
  <c r="AA275" i="37"/>
  <c r="T277" i="37"/>
  <c r="Z277" i="37"/>
  <c r="AA277" i="37"/>
  <c r="U277" i="37"/>
  <c r="S277" i="37"/>
  <c r="T281" i="37"/>
  <c r="Z281" i="37"/>
  <c r="AA281" i="37"/>
  <c r="AA280" i="37"/>
  <c r="U280" i="37"/>
  <c r="S280" i="37"/>
  <c r="T285" i="37"/>
  <c r="Z285" i="37"/>
  <c r="AA285" i="37"/>
  <c r="U285" i="37"/>
  <c r="S285" i="37"/>
  <c r="T286" i="37"/>
  <c r="Z286" i="37"/>
  <c r="AA286" i="37"/>
  <c r="U286" i="37"/>
  <c r="S286" i="37"/>
  <c r="T290" i="37"/>
  <c r="Z290" i="37"/>
  <c r="AA290" i="37"/>
  <c r="U290" i="37"/>
  <c r="S290" i="37"/>
  <c r="T295" i="37"/>
  <c r="Z295" i="37"/>
  <c r="T311" i="37"/>
  <c r="Z311" i="37"/>
  <c r="AA311" i="37"/>
  <c r="U311" i="37"/>
  <c r="S311" i="37"/>
  <c r="T312" i="37"/>
  <c r="Z312" i="37"/>
  <c r="AA312" i="37"/>
  <c r="U312" i="37"/>
  <c r="S312" i="37"/>
  <c r="T337" i="37"/>
  <c r="Z337" i="37"/>
  <c r="AA337" i="37"/>
  <c r="U337" i="37"/>
  <c r="S337" i="37"/>
  <c r="T368" i="37"/>
  <c r="Z368" i="37"/>
  <c r="AA368" i="37"/>
  <c r="U368" i="37"/>
  <c r="S368" i="37"/>
  <c r="T369" i="37"/>
  <c r="Z369" i="37"/>
  <c r="AA369" i="37"/>
  <c r="U369" i="37"/>
  <c r="S369" i="37"/>
  <c r="T350" i="37"/>
  <c r="Z350" i="37"/>
  <c r="AA350" i="37"/>
  <c r="T356" i="37"/>
  <c r="Z356" i="37"/>
  <c r="AA356" i="37"/>
  <c r="T354" i="37"/>
  <c r="Z354" i="37"/>
  <c r="AA354" i="37"/>
  <c r="T355" i="37"/>
  <c r="Z355" i="37"/>
  <c r="AA355" i="37"/>
  <c r="T259" i="37"/>
  <c r="Z259" i="37"/>
  <c r="AA259" i="37"/>
  <c r="U259" i="37"/>
  <c r="S259" i="37"/>
  <c r="T215" i="37"/>
  <c r="Z215" i="37"/>
  <c r="AA215" i="37"/>
  <c r="U215" i="37"/>
  <c r="S215" i="37"/>
  <c r="T129" i="37"/>
  <c r="Z129" i="37"/>
  <c r="AA129" i="37"/>
  <c r="U129" i="37"/>
  <c r="S129" i="37"/>
  <c r="T68" i="37"/>
  <c r="Z68" i="37"/>
  <c r="AA68" i="37"/>
  <c r="U68" i="37"/>
  <c r="S68" i="37"/>
  <c r="R367" i="37"/>
  <c r="R351" i="37"/>
  <c r="R335" i="37"/>
  <c r="R319" i="37"/>
  <c r="R303" i="37"/>
  <c r="R287" i="37"/>
  <c r="R271" i="37"/>
  <c r="R255" i="37"/>
  <c r="R239" i="37"/>
  <c r="R223" i="37"/>
  <c r="R207" i="37"/>
  <c r="R191" i="37"/>
  <c r="R175" i="37"/>
  <c r="R159" i="37"/>
  <c r="R143" i="37"/>
  <c r="R127" i="37"/>
  <c r="R108" i="37"/>
  <c r="R76" i="37"/>
  <c r="R28" i="37"/>
  <c r="Q260" i="37"/>
  <c r="T358" i="37"/>
  <c r="Z358" i="37"/>
  <c r="AA358" i="37"/>
  <c r="T367" i="37"/>
  <c r="Z367" i="37"/>
  <c r="AA367" i="37"/>
  <c r="U367" i="37"/>
  <c r="S367" i="37"/>
  <c r="T365" i="37"/>
  <c r="Z365" i="37"/>
  <c r="AA365" i="37"/>
  <c r="U365" i="37"/>
  <c r="S365" i="37"/>
  <c r="T362" i="37"/>
  <c r="Z362" i="37"/>
  <c r="AA362" i="37"/>
  <c r="U362" i="37"/>
  <c r="S362" i="37"/>
  <c r="T348" i="37"/>
  <c r="Z348" i="37"/>
  <c r="AA348" i="37"/>
  <c r="U348" i="37"/>
  <c r="S348" i="37"/>
  <c r="T346" i="37"/>
  <c r="Z346" i="37"/>
  <c r="AA346" i="37"/>
  <c r="U346" i="37"/>
  <c r="S346" i="37"/>
  <c r="T340" i="37"/>
  <c r="Z340" i="37"/>
  <c r="AA340" i="37"/>
  <c r="U340" i="37"/>
  <c r="S340" i="37"/>
  <c r="T304" i="37"/>
  <c r="Z304" i="37"/>
  <c r="AA304" i="37"/>
  <c r="U304" i="37"/>
  <c r="S304" i="37"/>
  <c r="T284" i="37"/>
  <c r="Z284" i="37"/>
  <c r="AA284" i="37"/>
  <c r="U284" i="37"/>
  <c r="S284" i="37"/>
  <c r="T274" i="37"/>
  <c r="Z274" i="37"/>
  <c r="T238" i="37"/>
  <c r="Z238" i="37"/>
  <c r="AA238" i="37"/>
  <c r="U238" i="37"/>
  <c r="S238" i="37"/>
  <c r="T231" i="37"/>
  <c r="Z231" i="37"/>
  <c r="AA231" i="37"/>
  <c r="U231" i="37"/>
  <c r="S231" i="37"/>
  <c r="T217" i="37"/>
  <c r="Z217" i="37"/>
  <c r="AA217" i="37"/>
  <c r="U217" i="37"/>
  <c r="S217" i="37"/>
  <c r="T123" i="37"/>
  <c r="Z123" i="37"/>
  <c r="T119" i="37"/>
  <c r="Z119" i="37"/>
  <c r="AA119" i="37"/>
  <c r="AA118" i="37"/>
  <c r="U118" i="37"/>
  <c r="S118" i="37"/>
  <c r="T73" i="37"/>
  <c r="Z73" i="37"/>
  <c r="AA73" i="37"/>
  <c r="U73" i="37"/>
  <c r="S73" i="37"/>
  <c r="T22" i="37"/>
  <c r="Z22" i="37"/>
  <c r="AA22" i="37"/>
  <c r="U22" i="37"/>
  <c r="S22" i="37"/>
  <c r="R364" i="37"/>
  <c r="R356" i="37"/>
  <c r="R348" i="37"/>
  <c r="R340" i="37"/>
  <c r="R332" i="37"/>
  <c r="R324" i="37"/>
  <c r="R316" i="37"/>
  <c r="R308" i="37"/>
  <c r="R300" i="37"/>
  <c r="R292" i="37"/>
  <c r="R284" i="37"/>
  <c r="R276" i="37"/>
  <c r="R268" i="37"/>
  <c r="R260" i="37"/>
  <c r="R252" i="37"/>
  <c r="R244" i="37"/>
  <c r="R236" i="37"/>
  <c r="R228" i="37"/>
  <c r="R220" i="37"/>
  <c r="R212" i="37"/>
  <c r="R204" i="37"/>
  <c r="R196" i="37"/>
  <c r="R188" i="37"/>
  <c r="R180" i="37"/>
  <c r="R172" i="37"/>
  <c r="R164" i="37"/>
  <c r="R156" i="37"/>
  <c r="R148" i="37"/>
  <c r="R140" i="37"/>
  <c r="R132" i="37"/>
  <c r="R124" i="37"/>
  <c r="R116" i="37"/>
  <c r="R101" i="37"/>
  <c r="R85" i="37"/>
  <c r="R69" i="37"/>
  <c r="R53" i="37"/>
  <c r="R37" i="37"/>
  <c r="R19" i="37"/>
  <c r="Q367" i="37"/>
  <c r="Q345" i="37"/>
  <c r="Q324" i="37"/>
  <c r="Q303" i="37"/>
  <c r="Q281" i="37"/>
  <c r="Q249" i="37"/>
  <c r="Q207" i="37"/>
  <c r="Q164" i="37"/>
  <c r="Q121" i="37"/>
  <c r="Q45" i="37"/>
  <c r="T313" i="37"/>
  <c r="Z313" i="37"/>
  <c r="AA313" i="37"/>
  <c r="U313" i="37"/>
  <c r="S313" i="37"/>
  <c r="T309" i="37"/>
  <c r="Z309" i="37"/>
  <c r="AA309" i="37"/>
  <c r="U309" i="37"/>
  <c r="S309" i="37"/>
  <c r="T300" i="37"/>
  <c r="Z300" i="37"/>
  <c r="AA300" i="37"/>
  <c r="AA299" i="37"/>
  <c r="U299" i="37"/>
  <c r="S299" i="37"/>
  <c r="T291" i="37"/>
  <c r="Z291" i="37"/>
  <c r="AA291" i="37"/>
  <c r="U291" i="37"/>
  <c r="S291" i="37"/>
  <c r="T272" i="37"/>
  <c r="Z272" i="37"/>
  <c r="AA272" i="37"/>
  <c r="U272" i="37"/>
  <c r="S272" i="37"/>
  <c r="T257" i="37"/>
  <c r="Z257" i="37"/>
  <c r="AA257" i="37"/>
  <c r="U257" i="37"/>
  <c r="S257" i="37"/>
  <c r="T229" i="37"/>
  <c r="Z229" i="37"/>
  <c r="AA229" i="37"/>
  <c r="U229" i="37"/>
  <c r="S229" i="37"/>
  <c r="R359" i="37"/>
  <c r="R343" i="37"/>
  <c r="R327" i="37"/>
  <c r="R311" i="37"/>
  <c r="R295" i="37"/>
  <c r="R279" i="37"/>
  <c r="R263" i="37"/>
  <c r="R247" i="37"/>
  <c r="R231" i="37"/>
  <c r="R215" i="37"/>
  <c r="R199" i="37"/>
  <c r="R183" i="37"/>
  <c r="R167" i="37"/>
  <c r="R151" i="37"/>
  <c r="R135" i="37"/>
  <c r="R119" i="37"/>
  <c r="R92" i="37"/>
  <c r="R60" i="37"/>
  <c r="R44" i="37"/>
  <c r="R7" i="37"/>
  <c r="Q355" i="37"/>
  <c r="Q333" i="37"/>
  <c r="Q312" i="37"/>
  <c r="Q291" i="37"/>
  <c r="Q217" i="37"/>
  <c r="Q175" i="37"/>
  <c r="Q132" i="37"/>
  <c r="Q65" i="37"/>
  <c r="T363" i="37"/>
  <c r="Z363" i="37"/>
  <c r="AA363" i="37"/>
  <c r="U363" i="37"/>
  <c r="S363" i="37"/>
  <c r="T341" i="37"/>
  <c r="Z341" i="37"/>
  <c r="AA341" i="37"/>
  <c r="U341" i="37"/>
  <c r="S341" i="37"/>
  <c r="T331" i="37"/>
  <c r="Z331" i="37"/>
  <c r="AA331" i="37"/>
  <c r="U331" i="37"/>
  <c r="S331" i="37"/>
  <c r="T321" i="37"/>
  <c r="Z321" i="37"/>
  <c r="AA321" i="37"/>
  <c r="U321" i="37"/>
  <c r="S321" i="37"/>
  <c r="T314" i="37"/>
  <c r="Z314" i="37"/>
  <c r="AA314" i="37"/>
  <c r="U314" i="37"/>
  <c r="S314" i="37"/>
  <c r="T310" i="37"/>
  <c r="Z310" i="37"/>
  <c r="AA310" i="37"/>
  <c r="U310" i="37"/>
  <c r="S310" i="37"/>
  <c r="T292" i="37"/>
  <c r="Z292" i="37"/>
  <c r="AA292" i="37"/>
  <c r="U292" i="37"/>
  <c r="S292" i="37"/>
  <c r="T271" i="37"/>
  <c r="Z271" i="37"/>
  <c r="AA271" i="37"/>
  <c r="U271" i="37"/>
  <c r="S271" i="37"/>
  <c r="T262" i="37"/>
  <c r="Z262" i="37"/>
  <c r="AA262" i="37"/>
  <c r="U262" i="37"/>
  <c r="S262" i="37"/>
  <c r="T256" i="37"/>
  <c r="Z256" i="37"/>
  <c r="AA256" i="37"/>
  <c r="U256" i="37"/>
  <c r="S256" i="37"/>
  <c r="T246" i="37"/>
  <c r="Z246" i="37"/>
  <c r="AA246" i="37"/>
  <c r="U246" i="37"/>
  <c r="S246" i="37"/>
  <c r="T232" i="37"/>
  <c r="Z232" i="37"/>
  <c r="AA232" i="37"/>
  <c r="U232" i="37"/>
  <c r="S232" i="37"/>
  <c r="T175" i="37"/>
  <c r="Z175" i="37"/>
  <c r="AA175" i="37"/>
  <c r="U175" i="37"/>
  <c r="S175" i="37"/>
  <c r="T148" i="37"/>
  <c r="Z148" i="37"/>
  <c r="AA148" i="37"/>
  <c r="U148" i="37"/>
  <c r="S148" i="37"/>
  <c r="T128" i="37"/>
  <c r="Z128" i="37"/>
  <c r="AA128" i="37"/>
  <c r="U128" i="37"/>
  <c r="S128" i="37"/>
  <c r="T49" i="37"/>
  <c r="Z49" i="37"/>
  <c r="AA49" i="37"/>
  <c r="U49" i="37"/>
  <c r="S49" i="37"/>
  <c r="R363" i="37"/>
  <c r="R355" i="37"/>
  <c r="R347" i="37"/>
  <c r="R339" i="37"/>
  <c r="R331" i="37"/>
  <c r="R323" i="37"/>
  <c r="R315" i="37"/>
  <c r="R307" i="37"/>
  <c r="R299" i="37"/>
  <c r="R291" i="37"/>
  <c r="R283" i="37"/>
  <c r="R275" i="37"/>
  <c r="R267" i="37"/>
  <c r="R259" i="37"/>
  <c r="R251" i="37"/>
  <c r="R243" i="37"/>
  <c r="R235" i="37"/>
  <c r="R227" i="37"/>
  <c r="R219" i="37"/>
  <c r="R211" i="37"/>
  <c r="R203" i="37"/>
  <c r="R195" i="37"/>
  <c r="R187" i="37"/>
  <c r="R179" i="37"/>
  <c r="R171" i="37"/>
  <c r="R163" i="37"/>
  <c r="R155" i="37"/>
  <c r="R147" i="37"/>
  <c r="R139" i="37"/>
  <c r="R131" i="37"/>
  <c r="R123" i="37"/>
  <c r="R115" i="37"/>
  <c r="R100" i="37"/>
  <c r="R84" i="37"/>
  <c r="R68" i="37"/>
  <c r="R52" i="37"/>
  <c r="R36" i="37"/>
  <c r="R18" i="37"/>
  <c r="Q365" i="37"/>
  <c r="Q344" i="37"/>
  <c r="Q323" i="37"/>
  <c r="Q301" i="37"/>
  <c r="Q280" i="37"/>
  <c r="Q239" i="37"/>
  <c r="Q196" i="37"/>
  <c r="Q153" i="37"/>
  <c r="Q109" i="37"/>
  <c r="Q22" i="37"/>
  <c r="Q112" i="37"/>
  <c r="Q108" i="37"/>
  <c r="Q104" i="37"/>
  <c r="Q100" i="37"/>
  <c r="Q96" i="37"/>
  <c r="Q92" i="37"/>
  <c r="Q88" i="37"/>
  <c r="Q84" i="37"/>
  <c r="Q80" i="37"/>
  <c r="Q76" i="37"/>
  <c r="Q72" i="37"/>
  <c r="Q68" i="37"/>
  <c r="Q64" i="37"/>
  <c r="Q60" i="37"/>
  <c r="Q56" i="37"/>
  <c r="Q52" i="37"/>
  <c r="Q48" i="37"/>
  <c r="Q44" i="37"/>
  <c r="Q40" i="37"/>
  <c r="Q36" i="37"/>
  <c r="Q32" i="37"/>
  <c r="Q28" i="37"/>
  <c r="Q24" i="37"/>
  <c r="Q20" i="37"/>
  <c r="Q16" i="37"/>
  <c r="Q12" i="37"/>
  <c r="Q8" i="37"/>
  <c r="Q4" i="37"/>
  <c r="Q111" i="37"/>
  <c r="Q107" i="37"/>
  <c r="Q103" i="37"/>
  <c r="Q99" i="37"/>
  <c r="Q95" i="37"/>
  <c r="Q91" i="37"/>
  <c r="Q87" i="37"/>
  <c r="Q83" i="37"/>
  <c r="Q79" i="37"/>
  <c r="Q75" i="37"/>
  <c r="Q71" i="37"/>
  <c r="Q67" i="37"/>
  <c r="Q63" i="37"/>
  <c r="Q59" i="37"/>
  <c r="Q55" i="37"/>
  <c r="Q51" i="37"/>
  <c r="Q47" i="37"/>
  <c r="Q43" i="37"/>
  <c r="Q39" i="37"/>
  <c r="Q35" i="37"/>
  <c r="Q31" i="37"/>
  <c r="Q27" i="37"/>
  <c r="Q23" i="37"/>
  <c r="Q19" i="37"/>
  <c r="Q15" i="37"/>
  <c r="Q11" i="37"/>
  <c r="Q7" i="37"/>
  <c r="AA123" i="37"/>
  <c r="AA122" i="37"/>
  <c r="U122" i="37"/>
  <c r="S122" i="37"/>
  <c r="R371" i="37"/>
  <c r="Y381" i="37"/>
  <c r="AA295" i="37"/>
  <c r="U295" i="37"/>
  <c r="S295" i="37"/>
  <c r="Q371" i="37"/>
  <c r="AA274" i="37"/>
  <c r="U274" i="37"/>
  <c r="S274" i="37"/>
  <c r="Y383" i="37"/>
</calcChain>
</file>

<file path=xl/comments1.xml><?xml version="1.0" encoding="utf-8"?>
<comments xmlns="http://schemas.openxmlformats.org/spreadsheetml/2006/main">
  <authors>
    <author>laquijano</author>
    <author xml:space="preserve">CONTRALORIA </author>
    <author>jmzambrano</author>
    <author>Gladys Jane Barrera Toloza</author>
    <author>William Alfonso Artunduaga Bonilla</author>
  </authors>
  <commentList>
    <comment ref="A1" authorId="0" shapeId="0">
      <text>
        <r>
          <rPr>
            <b/>
            <sz val="8"/>
            <color indexed="8"/>
            <rFont val="Tahoma"/>
            <family val="2"/>
          </rPr>
          <t>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B1" authorId="0" shapeId="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C1" authorId="1" shapeId="0">
      <text>
        <r>
          <rPr>
            <b/>
            <sz val="8"/>
            <color indexed="8"/>
            <rFont val="Tahoma"/>
            <family val="2"/>
          </rPr>
          <t xml:space="preserve">DESCRIBA BREVEMENTE EL HALLAZGO ( NO MAS DE 50 PALABRAS).
</t>
        </r>
      </text>
    </comment>
    <comment ref="D1" authorId="1" shapeId="0">
      <text>
        <r>
          <rPr>
            <b/>
            <sz val="8"/>
            <color indexed="8"/>
            <rFont val="Tahoma"/>
            <family val="2"/>
          </rPr>
          <t>RELACIONE EL FACTOR GENERADOR DE LA FALLA ADMINISTRATIVA.</t>
        </r>
      </text>
    </comment>
    <comment ref="E1" authorId="0" shapeId="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F1" authorId="0" shapeId="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G1" authorId="0" shapeId="0">
      <text>
        <r>
          <rPr>
            <b/>
            <sz val="8"/>
            <color indexed="8"/>
            <rFont val="Tahoma"/>
            <family val="2"/>
          </rPr>
          <t xml:space="preserve">Relacione el nombre de la unidad de medida que se  utiliza para medir el grado de avance de la actividad .
(unidades o porcentaje) 
</t>
        </r>
      </text>
    </comment>
    <comment ref="H1" authorId="0" shapeId="0">
      <text>
        <r>
          <rPr>
            <b/>
            <sz val="8"/>
            <color indexed="8"/>
            <rFont val="Tahoma"/>
            <family val="2"/>
          </rPr>
          <t xml:space="preserve">Relacione la cantidad, Volumen o tamaño de la actividad, establecido en unidades o porcentajes. 
</t>
        </r>
      </text>
    </comment>
    <comment ref="I1" authorId="0" shapeId="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J1" authorId="0" shapeId="0">
      <text>
        <r>
          <rPr>
            <b/>
            <sz val="8"/>
            <color indexed="8"/>
            <rFont val="Tahoma"/>
            <family val="2"/>
          </rPr>
          <t>Fecha programada para la terminación de cada actividad para el cumplimiento de la meta final.</t>
        </r>
      </text>
    </comment>
    <comment ref="K1" authorId="0" shapeId="0">
      <text>
        <r>
          <rPr>
            <b/>
            <sz val="8"/>
            <color indexed="8"/>
            <rFont val="Tahoma"/>
            <family val="2"/>
          </rPr>
          <t xml:space="preserve">La hoja calcula automáticamente el plazo de duración de la actividad  de mejoramiento teniendo en cuenta las fechas de incio y terminación de la meta.
</t>
        </r>
      </text>
    </comment>
    <comment ref="L1" authorId="2" shapeId="0">
      <text>
        <r>
          <rPr>
            <b/>
            <sz val="8"/>
            <color indexed="8"/>
            <rFont val="Tahoma"/>
            <family val="2"/>
          </rPr>
          <t xml:space="preserve">Relacione el Nombre de la Dependencia (s) responsable por el cumplimiento de la meta.
</t>
        </r>
      </text>
    </comment>
    <comment ref="M1" authorId="0" shapeId="0">
      <text>
        <r>
          <rPr>
            <sz val="8"/>
            <color indexed="8"/>
            <rFont val="Tahoma"/>
            <family val="2"/>
          </rPr>
          <t>Registre el avance fisico de la ejecución de la actividad.</t>
        </r>
        <r>
          <rPr>
            <sz val="8"/>
            <color indexed="8"/>
            <rFont val="Tahoma"/>
            <family val="2"/>
          </rPr>
          <t xml:space="preserve">
</t>
        </r>
      </text>
    </comment>
    <comment ref="N1" authorId="0" shapeId="0">
      <text>
        <r>
          <rPr>
            <sz val="8"/>
            <color indexed="8"/>
            <rFont val="Tahoma"/>
            <family val="2"/>
          </rPr>
          <t>Registre el avance fisico de la ejecución de la actividad.</t>
        </r>
        <r>
          <rPr>
            <sz val="8"/>
            <color indexed="8"/>
            <rFont val="Tahoma"/>
            <family val="2"/>
          </rPr>
          <t xml:space="preserve">
</t>
        </r>
      </text>
    </comment>
    <comment ref="O1" authorId="0" shapeId="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S1" authorId="1" shapeId="0">
      <text>
        <r>
          <rPr>
            <b/>
            <sz val="8"/>
            <color indexed="8"/>
            <rFont val="Tahoma"/>
            <family val="2"/>
          </rPr>
          <t>Registre si la actividad fue efectiva o no.</t>
        </r>
        <r>
          <rPr>
            <sz val="8"/>
            <color indexed="8"/>
            <rFont val="Tahoma"/>
            <family val="2"/>
          </rPr>
          <t xml:space="preserve">
</t>
        </r>
      </text>
    </comment>
    <comment ref="E19" authorId="3" shapeId="0">
      <text>
        <r>
          <rPr>
            <b/>
            <sz val="9"/>
            <color indexed="81"/>
            <rFont val="Tahoma"/>
            <family val="2"/>
          </rPr>
          <t>Gladys Jane Barrera Toloza:</t>
        </r>
        <r>
          <rPr>
            <sz val="9"/>
            <color indexed="81"/>
            <rFont val="Tahoma"/>
            <family val="2"/>
          </rPr>
          <t xml:space="preserve">
Ingeniero Cabezas este hallazgo según es institucional el cual tiene que ser consolidado con las directivas de la entidad, directriz a cargo de la Dirección Técnica y no del GGP, ya que es claro que la GGP no ha incumplido en lo que respecta a este hallazgo.</t>
        </r>
      </text>
    </comment>
    <comment ref="M143" authorId="4" shapeId="0">
      <text>
        <r>
          <rPr>
            <b/>
            <sz val="9"/>
            <color indexed="81"/>
            <rFont val="Tahoma"/>
            <family val="2"/>
          </rPr>
          <t xml:space="preserve">
Para ajustar el porcentaje asignado se modificó la unidad de medida de 3 reportes a 10.</t>
        </r>
      </text>
    </comment>
    <comment ref="M148" authorId="4" shapeId="0">
      <text>
        <r>
          <rPr>
            <b/>
            <sz val="9"/>
            <color indexed="81"/>
            <rFont val="Tahoma"/>
            <family val="2"/>
          </rPr>
          <t xml:space="preserve">
Son tres reportes de seguimiento, no obstante la documentación del convenio 598 de 2013 no está publicada en su totalidad en el SECOP. Se colocó 4 con el fin de ajustar el porcentaje.</t>
        </r>
      </text>
    </comment>
    <comment ref="M206" authorId="4" shapeId="0">
      <text>
        <r>
          <rPr>
            <b/>
            <sz val="9"/>
            <color indexed="81"/>
            <rFont val="Tahoma"/>
            <family val="2"/>
          </rPr>
          <t xml:space="preserve">
Se modificó unidad de medida con el fin de ajustar el porcentaje asignado. Lo anterior, solo para facilitar el cálculo. La unidad de medida concertada es 3.</t>
        </r>
      </text>
    </comment>
    <comment ref="N223" authorId="4" shapeId="0">
      <text>
        <r>
          <rPr>
            <b/>
            <sz val="9"/>
            <color indexed="81"/>
            <rFont val="Tahoma"/>
            <family val="2"/>
          </rPr>
          <t xml:space="preserve">
Consolidó la información en un reporte.</t>
        </r>
      </text>
    </comment>
    <comment ref="M225" authorId="4" shapeId="0">
      <text>
        <r>
          <rPr>
            <b/>
            <sz val="9"/>
            <color indexed="81"/>
            <rFont val="Tahoma"/>
            <family val="2"/>
          </rPr>
          <t xml:space="preserve">
Se debe complementar el tercer informe. Son tres reportes trimestrales de seguimiento. En unidad de medida se colocó 10 con el fin de ajustar el porcentaje asignado.</t>
        </r>
      </text>
    </comment>
    <comment ref="M226" authorId="4" shapeId="0">
      <text>
        <r>
          <rPr>
            <b/>
            <sz val="9"/>
            <color indexed="81"/>
            <rFont val="Tahoma"/>
            <family val="2"/>
          </rPr>
          <t xml:space="preserve">
Se consolidó la información en un reporte.</t>
        </r>
      </text>
    </comment>
    <comment ref="N230" authorId="4" shapeId="0">
      <text>
        <r>
          <rPr>
            <b/>
            <sz val="9"/>
            <color indexed="81"/>
            <rFont val="Tahoma"/>
            <family val="2"/>
          </rPr>
          <t xml:space="preserve">
Para ajustar el porcentaje asignado se modificó la unidad de medida de 1 reporte a 10.</t>
        </r>
      </text>
    </comment>
    <comment ref="M232" authorId="4" shapeId="0">
      <text>
        <r>
          <rPr>
            <b/>
            <sz val="9"/>
            <color indexed="81"/>
            <rFont val="Tahoma"/>
            <family val="2"/>
          </rPr>
          <t xml:space="preserve">
Para ajustar el porcentaje asignado se modificó la unidad de medida de 1 reporte a 10.</t>
        </r>
      </text>
    </comment>
    <comment ref="M236" authorId="4" shapeId="0">
      <text>
        <r>
          <rPr>
            <b/>
            <sz val="9"/>
            <color indexed="81"/>
            <rFont val="Tahoma"/>
            <family val="2"/>
          </rPr>
          <t xml:space="preserve">
Para ajustar el porcentaje asignado se modificó la unidad de medida de 1 reporte a 100.</t>
        </r>
      </text>
    </comment>
    <comment ref="M241" authorId="4" shapeId="0">
      <text>
        <r>
          <rPr>
            <b/>
            <sz val="9"/>
            <color indexed="81"/>
            <rFont val="Tahoma"/>
            <family val="2"/>
          </rPr>
          <t xml:space="preserve">
Con el propósito de ajustar el porcentaje asignado se modificó la unidad de medida de 3 a 5 informes, solo con fines de cálculo.</t>
        </r>
      </text>
    </comment>
    <comment ref="N250" authorId="4" shapeId="0">
      <text>
        <r>
          <rPr>
            <b/>
            <sz val="9"/>
            <color indexed="81"/>
            <rFont val="Tahoma"/>
            <family val="2"/>
          </rPr>
          <t xml:space="preserve">
Consolidó la información en un reporte.</t>
        </r>
      </text>
    </comment>
    <comment ref="M251" authorId="4" shapeId="0">
      <text>
        <r>
          <rPr>
            <b/>
            <sz val="9"/>
            <color indexed="81"/>
            <rFont val="Tahoma"/>
            <family val="2"/>
          </rPr>
          <t xml:space="preserve">
Con el fin de ajustar el porcentaje de avance se modificó la cantidad de medida de 3 a 100, solo con fines de cálculo. </t>
        </r>
      </text>
    </comment>
    <comment ref="M264" authorId="4" shapeId="0">
      <text>
        <r>
          <rPr>
            <b/>
            <sz val="9"/>
            <color indexed="81"/>
            <rFont val="Tahoma"/>
            <family val="2"/>
          </rPr>
          <t xml:space="preserve">
Son dos reportes trimestrales. Con el fin de ajustar el porcentaje, se colocó en unidad de medida 3.</t>
        </r>
      </text>
    </comment>
    <comment ref="M266" authorId="4" shapeId="0">
      <text>
        <r>
          <rPr>
            <b/>
            <sz val="9"/>
            <color indexed="81"/>
            <rFont val="Tahoma"/>
            <family val="2"/>
          </rPr>
          <t xml:space="preserve">
Con el fin de ajustar el porcentaje de avance se modificó la cantidad de medida de 7 a 10. Sólo con fines de cálculo.</t>
        </r>
      </text>
    </comment>
    <comment ref="N268" authorId="4" shapeId="0">
      <text>
        <r>
          <rPr>
            <b/>
            <sz val="9"/>
            <color indexed="81"/>
            <rFont val="Tahoma"/>
            <family val="2"/>
          </rPr>
          <t xml:space="preserve">
Se consolidó la información en un reporte.</t>
        </r>
      </text>
    </comment>
    <comment ref="N269" authorId="4" shapeId="0">
      <text>
        <r>
          <rPr>
            <b/>
            <sz val="9"/>
            <color indexed="81"/>
            <rFont val="Tahoma"/>
            <family val="2"/>
          </rPr>
          <t xml:space="preserve">
Se modificó la unidad de medida con el fin de ajustar el porcentaje de avance asignado. Se pasó de 4 informes bimestrales a 10. Sólo con fines de cálculo. </t>
        </r>
      </text>
    </comment>
    <comment ref="M285" authorId="4" shapeId="0">
      <text>
        <r>
          <rPr>
            <b/>
            <sz val="9"/>
            <color indexed="81"/>
            <rFont val="Tahoma"/>
            <family val="2"/>
          </rPr>
          <t xml:space="preserve">
Para ajustar el porcentaje asignado se modificó la unidad de medida de 2 informes a 10. Sólo con fines de cálculo.</t>
        </r>
      </text>
    </comment>
    <comment ref="M286" authorId="4" shapeId="0">
      <text>
        <r>
          <rPr>
            <b/>
            <sz val="9"/>
            <color indexed="81"/>
            <rFont val="Tahoma"/>
            <family val="2"/>
          </rPr>
          <t xml:space="preserve">
Para ajustar el porcentaje asignado se modificó la unidad de medida de 4 reportes a 10.</t>
        </r>
      </text>
    </comment>
    <comment ref="N287" authorId="4" shapeId="0">
      <text>
        <r>
          <rPr>
            <b/>
            <sz val="9"/>
            <color indexed="81"/>
            <rFont val="Tahoma"/>
            <family val="2"/>
          </rPr>
          <t>William Alfonso Artunduaga Bonilla:</t>
        </r>
        <r>
          <rPr>
            <sz val="9"/>
            <color indexed="81"/>
            <rFont val="Tahoma"/>
            <family val="2"/>
          </rPr>
          <t xml:space="preserve">
Se remitió un informe consolidado.
</t>
        </r>
      </text>
    </comment>
    <comment ref="M291" authorId="4" shapeId="0">
      <text>
        <r>
          <rPr>
            <b/>
            <sz val="9"/>
            <color indexed="81"/>
            <rFont val="Tahoma"/>
            <family val="2"/>
          </rPr>
          <t xml:space="preserve">
Para ajustar el porcentaje asignado se modificó la unidad de medida de 2 informes a 10. Sólo con fines de cálculo.</t>
        </r>
      </text>
    </comment>
    <comment ref="N301" authorId="4" shapeId="0">
      <text>
        <r>
          <rPr>
            <sz val="9"/>
            <color indexed="81"/>
            <rFont val="Tahoma"/>
            <family val="2"/>
          </rPr>
          <t xml:space="preserve">
Se remitió un informe consolidado.</t>
        </r>
      </text>
    </comment>
    <comment ref="N306" authorId="4" shapeId="0">
      <text>
        <r>
          <rPr>
            <b/>
            <sz val="9"/>
            <color indexed="81"/>
            <rFont val="Tahoma"/>
            <family val="2"/>
          </rPr>
          <t>William Alfonso Artunduaga Bonilla:</t>
        </r>
        <r>
          <rPr>
            <sz val="9"/>
            <color indexed="81"/>
            <rFont val="Tahoma"/>
            <family val="2"/>
          </rPr>
          <t xml:space="preserve">
Se remitió un informe consolidado.</t>
        </r>
      </text>
    </comment>
    <comment ref="M316" authorId="4" shapeId="0">
      <text>
        <r>
          <rPr>
            <b/>
            <sz val="9"/>
            <color indexed="81"/>
            <rFont val="Tahoma"/>
            <family val="2"/>
          </rPr>
          <t xml:space="preserve">
Consolidó la información en un reporte.</t>
        </r>
      </text>
    </comment>
    <comment ref="M319" authorId="4" shapeId="0">
      <text>
        <r>
          <rPr>
            <b/>
            <sz val="9"/>
            <color indexed="81"/>
            <rFont val="Tahoma"/>
            <family val="2"/>
          </rPr>
          <t xml:space="preserve">
Consolidó la información en un reporte.</t>
        </r>
      </text>
    </comment>
    <comment ref="M320" authorId="4" shapeId="0">
      <text>
        <r>
          <rPr>
            <b/>
            <sz val="9"/>
            <color indexed="81"/>
            <rFont val="Tahoma"/>
            <family val="2"/>
          </rPr>
          <t xml:space="preserve">
Consolidó la información en u reporte.</t>
        </r>
      </text>
    </comment>
    <comment ref="M321" authorId="4" shapeId="0">
      <text>
        <r>
          <rPr>
            <b/>
            <sz val="9"/>
            <color indexed="81"/>
            <rFont val="Tahoma"/>
            <family val="2"/>
          </rPr>
          <t xml:space="preserve">
Con el fin de ajustar el porcentaje asignado se modificó la unidad de medida de 2 reportes trimestrales a 10. Lo anterior, solo con fines de cálculo.</t>
        </r>
      </text>
    </comment>
    <comment ref="M331" authorId="4" shapeId="0">
      <text>
        <r>
          <rPr>
            <b/>
            <sz val="9"/>
            <color indexed="81"/>
            <rFont val="Tahoma"/>
            <family val="2"/>
          </rPr>
          <t xml:space="preserve">
Para ajustar el porcentaje asignado se modificó la unidad de medida de 1 informe a 2.</t>
        </r>
      </text>
    </comment>
    <comment ref="M337" authorId="4" shapeId="0">
      <text>
        <r>
          <rPr>
            <b/>
            <sz val="9"/>
            <color indexed="81"/>
            <rFont val="Tahoma"/>
            <family val="2"/>
          </rPr>
          <t xml:space="preserve">
Con el fin de ajustar el porcentaje asignado, se modificó la cantidad de medida de 2 informes a 100. Solo con fines de cálculo.</t>
        </r>
      </text>
    </comment>
    <comment ref="M338" authorId="4" shapeId="0">
      <text>
        <r>
          <rPr>
            <b/>
            <sz val="9"/>
            <color indexed="81"/>
            <rFont val="Tahoma"/>
            <family val="2"/>
          </rPr>
          <t xml:space="preserve">
Con el fin de ajustar el porcentaje asignado, se modificó la cantidad de medida de 3 informes a 100. Solo con fines de cálculo.</t>
        </r>
      </text>
    </comment>
    <comment ref="M340" authorId="4" shapeId="0">
      <text>
        <r>
          <rPr>
            <b/>
            <sz val="9"/>
            <color indexed="81"/>
            <rFont val="Tahoma"/>
            <family val="2"/>
          </rPr>
          <t xml:space="preserve">
Con el fin se ajustar el porcentaje asignado se modificó la cantidad de medida de 1 a 10. </t>
        </r>
      </text>
    </comment>
    <comment ref="M353" authorId="4" shapeId="0">
      <text>
        <r>
          <rPr>
            <b/>
            <sz val="9"/>
            <color indexed="81"/>
            <rFont val="Tahoma"/>
            <family val="2"/>
          </rPr>
          <t xml:space="preserve">
Se valoró igualmente información reportada por SRN.</t>
        </r>
      </text>
    </comment>
    <comment ref="M358" authorId="4" shapeId="0">
      <text>
        <r>
          <rPr>
            <b/>
            <sz val="9"/>
            <color indexed="81"/>
            <rFont val="Tahoma"/>
            <family val="2"/>
          </rPr>
          <t xml:space="preserve">
Es un informe, no obstante para ajustar porcentaje se colocó 2 en unidad de medida.</t>
        </r>
      </text>
    </comment>
    <comment ref="M368" authorId="4" shapeId="0">
      <text>
        <r>
          <rPr>
            <b/>
            <sz val="9"/>
            <color indexed="81"/>
            <rFont val="Tahoma"/>
            <family val="2"/>
          </rPr>
          <t xml:space="preserve">
Se modificó la cantidad de medida con el fin de ajustar el porcentaje de avance asignado. En la columna Observaciones se resalta que la unidad de medida concertada es 1. Lo anterior, solo con fines de cálculo.</t>
        </r>
      </text>
    </comment>
  </commentList>
</comments>
</file>

<file path=xl/sharedStrings.xml><?xml version="1.0" encoding="utf-8"?>
<sst xmlns="http://schemas.openxmlformats.org/spreadsheetml/2006/main" count="3383" uniqueCount="1872">
  <si>
    <t>TOTALES</t>
  </si>
  <si>
    <t>PBEC</t>
  </si>
  <si>
    <t>PBEA</t>
  </si>
  <si>
    <t>AP =  POMi / PBEA</t>
  </si>
  <si>
    <t>CPM = POMMVi / PBEC</t>
  </si>
  <si>
    <t>No.</t>
  </si>
  <si>
    <t>Porcentaje de Avance fisico de ejecución de las Actividades</t>
  </si>
  <si>
    <t xml:space="preserve">Puntaje Logrado por las Actividades  Vencidas (PLAVI)  </t>
  </si>
  <si>
    <t>Puntaje  Logrado  por las Actividades  (PLAI)</t>
  </si>
  <si>
    <t>Puntaje atribuido a las actividades vencidas (PAAVI)</t>
  </si>
  <si>
    <t>SA</t>
  </si>
  <si>
    <t>SF</t>
  </si>
  <si>
    <t>Reporte</t>
  </si>
  <si>
    <t xml:space="preserve">Actas </t>
  </si>
  <si>
    <t>Resolución</t>
  </si>
  <si>
    <t>SI</t>
  </si>
  <si>
    <t>Reporte de seguimiento</t>
  </si>
  <si>
    <t>Informe</t>
  </si>
  <si>
    <t>Informe con registro fotográfico</t>
  </si>
  <si>
    <t>OAJ</t>
  </si>
  <si>
    <t>OAP</t>
  </si>
  <si>
    <t xml:space="preserve">Informe </t>
  </si>
  <si>
    <t>Actas</t>
  </si>
  <si>
    <t>SRN</t>
  </si>
  <si>
    <t>8. Código hallazgo</t>
  </si>
  <si>
    <r>
      <t xml:space="preserve">12. Descripción hallazgo </t>
    </r>
    <r>
      <rPr>
        <sz val="8"/>
        <rFont val="Arial"/>
        <family val="2"/>
      </rPr>
      <t/>
    </r>
  </si>
  <si>
    <t>16. Causa del hallazgo</t>
  </si>
  <si>
    <t>20. Acción de mejora</t>
  </si>
  <si>
    <t xml:space="preserve"> 24. Actividades /Descripción</t>
  </si>
  <si>
    <t>28. Actividad / Unidad de medida</t>
  </si>
  <si>
    <t>31. Actividad / Cantidad Unidad de Medida</t>
  </si>
  <si>
    <t>32. Actividad / Fecha inicio</t>
  </si>
  <si>
    <t>36. Actividad / Fecha terminación</t>
  </si>
  <si>
    <t>40. Actividad / Plazo en semanas</t>
  </si>
  <si>
    <t>Area Responsable</t>
  </si>
  <si>
    <t>44. Actividades / Avance fisico de ejecución</t>
  </si>
  <si>
    <t>48. Observaciones</t>
  </si>
  <si>
    <t>11 01 002</t>
  </si>
  <si>
    <t>Oficio</t>
  </si>
  <si>
    <t>GTL</t>
  </si>
  <si>
    <t>SRT</t>
  </si>
  <si>
    <t>Acta</t>
  </si>
  <si>
    <t>SMF</t>
  </si>
  <si>
    <t>14 04 010</t>
  </si>
  <si>
    <t>Memorando Circular</t>
  </si>
  <si>
    <t>DC</t>
  </si>
  <si>
    <t>DO</t>
  </si>
  <si>
    <t>14 04 004</t>
  </si>
  <si>
    <t>14 01 011</t>
  </si>
  <si>
    <t>16 04 001</t>
  </si>
  <si>
    <t>Informe trimestral</t>
  </si>
  <si>
    <t>GGP</t>
  </si>
  <si>
    <t>14 04 002</t>
  </si>
  <si>
    <t>Contrato</t>
  </si>
  <si>
    <t>SG</t>
  </si>
  <si>
    <t>SMA</t>
  </si>
  <si>
    <t>14 04 003</t>
  </si>
  <si>
    <t>18 02 002</t>
  </si>
  <si>
    <t>18 01 002</t>
  </si>
  <si>
    <t>Instructivo</t>
  </si>
  <si>
    <t>18 01 004</t>
  </si>
  <si>
    <t>Reporte Trimestral</t>
  </si>
  <si>
    <t>11 03 002</t>
  </si>
  <si>
    <t>18 03 100</t>
  </si>
  <si>
    <t>12 02 002</t>
  </si>
  <si>
    <t>informe</t>
  </si>
  <si>
    <t xml:space="preserve">Oficio </t>
  </si>
  <si>
    <t>11 02 002</t>
  </si>
  <si>
    <t>14 04 006</t>
  </si>
  <si>
    <t>Falta de publicación de actos de naturaleza contractual en el SECOP</t>
  </si>
  <si>
    <t>19 08 003</t>
  </si>
  <si>
    <t>OCI</t>
  </si>
  <si>
    <t>14 02 014</t>
  </si>
  <si>
    <t>11 03 001</t>
  </si>
  <si>
    <t>Informe semestral</t>
  </si>
  <si>
    <t>Pendiente por suministrar por el equipo auditor</t>
  </si>
  <si>
    <t>11 02 001</t>
  </si>
  <si>
    <t>21 04 001</t>
  </si>
  <si>
    <t>21 01 001</t>
  </si>
  <si>
    <t>21 05 001</t>
  </si>
  <si>
    <t>18 02 001</t>
  </si>
  <si>
    <t>14 05 001</t>
  </si>
  <si>
    <t xml:space="preserve">Acta </t>
  </si>
  <si>
    <t>14 04 011</t>
  </si>
  <si>
    <t>Carpetas</t>
  </si>
  <si>
    <t>Concepto</t>
  </si>
  <si>
    <t>14 02 003</t>
  </si>
  <si>
    <t>Oficio DG 32604 (25/06/2015). Identificar los beneficiarios y efectuar registros a que haya lugar en el SIIF NACION</t>
  </si>
  <si>
    <t>Culminada la etapa de las depuraciones de las conciliaciones bancarias  analizar las cifras y efectuar ajustes a que haya lugar</t>
  </si>
  <si>
    <t>Comprobante contable</t>
  </si>
  <si>
    <t>R11 Acción 2 Hallazgo 144</t>
  </si>
  <si>
    <t>Oficio DG 32604 (25/06/2015). Registrar por parte del Grupo de Tesorería todos los pagos efectuados en el SIIF Nación</t>
  </si>
  <si>
    <t>Reporte trimestral de pagos efectuados a través del SIIF</t>
  </si>
  <si>
    <t>Reporte trimestral de pagos</t>
  </si>
  <si>
    <t>18 01 003</t>
  </si>
  <si>
    <t>18 01 100</t>
  </si>
  <si>
    <t>Oficio DG 33221 (01/07/2015). Reportar ante las Autoridades competentes la irregularidad encontrada sobre los bienes muebles en este caso el automotor</t>
  </si>
  <si>
    <t>Reporte semestral</t>
  </si>
  <si>
    <t>Resolución de multa</t>
  </si>
  <si>
    <t>Carpeta</t>
  </si>
  <si>
    <t>14 02 001</t>
  </si>
  <si>
    <t xml:space="preserve">Oficio DG 33221 (01/07/2015). Terminar  las obras en el corredor a intervenir.     </t>
  </si>
  <si>
    <t>Culminar con las obras correspondientes al convenio 267 de 2009.</t>
  </si>
  <si>
    <t xml:space="preserve">Actas de recibo y entrega de las obras </t>
  </si>
  <si>
    <t>FIRMA DEL REPRESENTANTE LEGAL</t>
  </si>
  <si>
    <t>Nombre: CARLOS ALBERTO GARCIA MONTES</t>
  </si>
  <si>
    <t>Correo electrónico: cagarcia@invias.gov.co</t>
  </si>
  <si>
    <t xml:space="preserve">Convenciones: </t>
  </si>
  <si>
    <t xml:space="preserve">Columnas de calculo automático </t>
  </si>
  <si>
    <t>Fila de Totales</t>
  </si>
  <si>
    <t>No. Acción</t>
  </si>
  <si>
    <t>Cód acción</t>
  </si>
  <si>
    <t>Efectividad de la Acción
SI / NO</t>
  </si>
  <si>
    <t>H144R11</t>
  </si>
  <si>
    <t>H166R11</t>
  </si>
  <si>
    <t>H248R11</t>
  </si>
  <si>
    <t>Código interno  hallazgo</t>
  </si>
  <si>
    <t>En los diferentes proyectos que ejecuta el Instituto se puede evidenciar que no siempre se cumple de manera oportuna con estos postulados de planeación</t>
  </si>
  <si>
    <t>Metodología aprobada.</t>
  </si>
  <si>
    <t>Metodología</t>
  </si>
  <si>
    <t>• 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</si>
  <si>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Acta  del Comité de Desarrollo Administrativo a través de la cual se ajustan las metas.</t>
  </si>
  <si>
    <t>H3R14 - Planes tácticos vigencia 2014. 
Del análisis de los planes tácticos correspondientes a las áreas de Subdirección Red Nacional de Carreteras; Medio Ambiente y Gestión Social; Red Terciaria y Férrea; Marítima y Fluvial; Oficinas de Control Interno, así como de Planeación, se observa que algunas metas propuestas son muy generales o no son claras,</t>
  </si>
  <si>
    <t>Dichas situaciones dificultan realizar su evaluación y seguimiento; además evidencian debilidades de control, por parte del Invías.</t>
  </si>
  <si>
    <t>Ajustar las metas del Plan de Acción Anual 2016, de tal forma que sean claras y permitan medir el avance de las mismas y retirar las que no sean claras</t>
  </si>
  <si>
    <t>Seguimiento trimestral de las metas  del Plan de Acción Anual 2016 antes de llevarlo a aprobación del Comité Institucional de Desarrollo Administrativo</t>
  </si>
  <si>
    <t>Plan de Acción Anual 2016 con metas ajustadas y reporte de seguimiento</t>
  </si>
  <si>
    <t xml:space="preserve">H4R14 -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</si>
  <si>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</si>
  <si>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Fortalecer  la comunicación entre  las dependencias del Instituto y realizar cruce de información antes de hacer reportes.</t>
  </si>
  <si>
    <t>Lo anterior presuntamente fue ocasionado por debilidades de control y seguimiento a la licencia de Vertimientos por parte del Instituto Nacional de Vías- Invías</t>
  </si>
  <si>
    <t>Acción 1 - Exigir a los contratistas que se hagan responsables, titulares y cumplan en su totalidad los permisos ambientales</t>
  </si>
  <si>
    <t>Pliegos</t>
  </si>
  <si>
    <t>H5R14 - Acción 2</t>
  </si>
  <si>
    <t>En consideración a lo anterior, solo se dará el traslado a la incidencia penal, puesto que el Ministerio Público ya fue comunicado como consecuencia de la parte resolutoria del acto administrativo que impone la multa.</t>
  </si>
  <si>
    <t>Acción 2 -  Impulsos procesales necesarios a la demanda.</t>
  </si>
  <si>
    <t>Seguimiento al proceso</t>
  </si>
  <si>
    <t>Lo anterior presuntamente se produce por debilidades de control propio del contratista que no permiten advertir oportunamente el problema, lo que trae como consecuencias un riesgo importante de accidentes laborales.</t>
  </si>
  <si>
    <t xml:space="preserve">Solicitar reporte  a las interventorías del proyecto, del estricto control del SISOMA  </t>
  </si>
  <si>
    <t>Reporte trimestral</t>
  </si>
  <si>
    <t xml:space="preserve">H7R14 - Exclusión de la etapa de operación y mantenimiento.
En la modificación 11  al contrato de obra 3460 de 2008, realizada el 1 de abril de 2015, se acordó en la cláusula cuarta suprimir la cláusula 5.3, la cual hace referencia a la Etapa de Operación y Mantenimiento; sin embargo, no hay evidencia que se haya modificado el valor del contrato como resultado de la eliminación de la obligación, el cual suma para los tres módulos Dieciséis Mil Novecientos Veintiún Millones Quinientos Sesenta Mil Sesenta y Un Pesos ($16.921.560.061). 
</t>
  </si>
  <si>
    <t>En la respuesta dada por el INVÍAS mediante oficio DG52399 del 8 de octubre de 2015, se expone que los recursos se van a redirigir al pago del Riesgo Geológico, por lo tanto se está trabajando por parte de la Entidad para modificar el contrato 3460 de 2008 y se redistribuirán los recursos.</t>
  </si>
  <si>
    <t xml:space="preserve">Elevar a minuta  la modificación contractual </t>
  </si>
  <si>
    <t>Realizar minuta</t>
  </si>
  <si>
    <t>minuta</t>
  </si>
  <si>
    <t>H8R14. En la visita adelantada a las obras del contrato 3460 de 2008 el día 10 de septiembre, se encontró que algunos de los arcos metálicos de soporte presentan agrietamientos en el concreto lanzado, lo que evidencia que el empuje del suelo está afectando la estabilidad de éstos y pone en riesgo la seguridad de las personas que trabajan en esta obra.</t>
  </si>
  <si>
    <t>Si bien es cierto en este tipo de obras  se pueden presentar este tipo de situaciones, no es menos cierto que los encargados del seguimiento y control del proyecto deben advertir y tomar oportunamente las medidas pertinentes que garanticen la seguridad de la obra. La situación expuesta fue informada, a la interventoría e INVÍAS en el sitio de la obra.</t>
  </si>
  <si>
    <t>Requerir a la interventoría para que informe el reemplazo inmediato del soporte.</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</si>
  <si>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</si>
  <si>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Oficiar a la ANI para que en caso que se presenten alternativas al diseño, se tenga en cuenta lo existente en el INVIAS</t>
  </si>
  <si>
    <t>Oficio a la ANI</t>
  </si>
  <si>
    <t xml:space="preserve">H10R14 - Desprendimiento de concreto lanzado. 
En la visita efectuada en el mes de mayo del corriente al túnel piloto, se evidenció desprendimientos de concreto lanzado de la bóveda de éste, lo cual trae riesgos para el personal que trabaja dentro de esta obra (artículo 1 del Decreto 1295 de 1994), dejando en evidencia que este túnel no se encuentra soportado y estabilizado definitivamente.
</t>
  </si>
  <si>
    <t xml:space="preserve">Lo cual presuntamente es ocasionado por un inadecuado mantenimiento y soporte de la obra realizada, por parte del contratista que construyó el túnel.  </t>
  </si>
  <si>
    <t xml:space="preserve">Ejecutar las actividades de soporte que se requieran en el túnel piloto </t>
  </si>
  <si>
    <t xml:space="preserve">H11R14 -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</si>
  <si>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No se ha corregido este detalle constructivo, el cual de no ser atendido oportunamente puede traer como consecuencia la afectación estructural del puente.</t>
  </si>
  <si>
    <t xml:space="preserve">Informar a la ANI para que se tomen las acciones pertinentes y se corrija el detalle constructivo </t>
  </si>
  <si>
    <t xml:space="preserve">Seguimiento a la respuesta de  la Agencia Nacional de Infraestructura. </t>
  </si>
  <si>
    <t>Reporte de la respuesta de la ANI.</t>
  </si>
  <si>
    <t>H12R14 - Señalización viaducto el Tigre. 
El viaducto del Tigre, es una obra que acorta en aproximadamente 2 km la vía que comunica Ibagué con Calarcá, con el consiguiente ahorro de tiempo y mejora las condiciones geométricas del corredor. Observaciones presentadas por la CGR en lo relacionado a las señales horizontales (demarcación) y verticales.</t>
  </si>
  <si>
    <t xml:space="preserve">Sin embargo, existen señales horizontales (demarcación) y verticales que pueden inducir a error al conductor que no conozca este recorrido, haciéndolo transitar por un segmento vial que termina en un muro </t>
  </si>
  <si>
    <t>Subsanar las observaciones presentadas por la CGR en lo relacionado a  las señales horizontales (demarcación) y verticales que puedan inducir a error.</t>
  </si>
  <si>
    <t xml:space="preserve">Informe del Administrador Vial de la jurisdicción en el cual se evidencie el retiro de las señales </t>
  </si>
  <si>
    <t>Informe del Administrador Vial</t>
  </si>
  <si>
    <t>El argumento esgrimido por parte del Instituto para la no terminación de esas obras es la falta de recursos que asciende a los $9.000 millones de pesos.</t>
  </si>
  <si>
    <t>Reuniones con el Distrito Capital.</t>
  </si>
  <si>
    <t>Reuniones con el Distrito- Actas</t>
  </si>
  <si>
    <t>se evidenció que en el costado sur de la vía, se colocó una puerta para limitar el paso hacia el corredor, pero este paso es permanentemente abierto para el flujo de vehículos pesados</t>
  </si>
  <si>
    <t>Requerir al Departamento de Cundinamarca para que ejecute y/o fortalezca actividades de Conservación, vigilancia y mantenimiento en el tramo vial del proyecto a su cargo y adelantar la entrega y recibo de las obras.</t>
  </si>
  <si>
    <t>Oficio y Acta</t>
  </si>
  <si>
    <t>H15R14 - Andenes y bordillos.
La CGR realizó visita de inspección ocular a las obras realizadas en la vía ALO, encontrándose que el segundo puente visitado (Rio Balsillas y Canal Victoria), presentaba una serie de errores constructivos</t>
  </si>
  <si>
    <t>Permiten evidenciar que existen debilidades en los mecanismos de control de calidad de las obras por parte del contratista e interventor, puesto que no advirtieron que existen obras que deben ser ajustadas para que se garantice su durabilidad y calidad,</t>
  </si>
  <si>
    <t>Requerir a la Gobernación de Cundinamarca informe sobre las reparaciones de las obras observadas por parte de la CGR.</t>
  </si>
  <si>
    <t>Informe.</t>
  </si>
  <si>
    <t xml:space="preserve">H16R14 - Contrato #  409 de 2010. Corredor Tumaco – Pasto – Mocoa.
Como resultado de la visita de inspección visual a las obras construidas, se identificaron deficiencias que fueron puestas en conocimiento de la entidad. En su respuesta , la entidad acepta las observaciones e informa que el contrato se encuentra en fase de ejecución y que  procedió a exigir la implementación de  acciones correctivas.(Deficiencias de señalización, desplazamiento de la capa de asfalto colocada ; erosión y cárcavas por el alto flujo evacuado; retiro de escombros y limpieza)
</t>
  </si>
  <si>
    <t>Deficiencia en el proceso constructivo</t>
  </si>
  <si>
    <t xml:space="preserve">Lo anterior debido a la presunta carencia, insuficiencia o inoportunidad en la aplicación de mecanismos de control para el eficaz cumplimiento de las funciones y obligaciones conferidas legalmente a la Interventoría y Gestores de INVÍAS. </t>
  </si>
  <si>
    <t xml:space="preserve">Pliegos con especificaciones de INVIAS. Procedimiento revisado. </t>
  </si>
  <si>
    <t>H18R14 – Convenio interadministrativo 1222 de 2014 
La ejecución de las actividades establecidas presentan atraso entre 45 y 148 días.
En el informe de  interventoría No. 5 de junio de 2015, se observa lo siguiente:
“1. Obras de drenaje lateral vía Minca tramo 1 - 2 km: Estos trabajos se iniciaron con 140 días de atraso. Situación que ha generado reprogramación de actividades contempladas en el Cronograma de Obra y plan de contingencia</t>
  </si>
  <si>
    <t>Deficiencia en el seguimiento y control</t>
  </si>
  <si>
    <t>Realizar seguimiento a las actividades en ejecución teniendo en cuenta que se prorrogó el Convenio hasta el 30 de junio de 2016.</t>
  </si>
  <si>
    <t>Reuniones de seguimiento con la Gobernación de Magdalena.</t>
  </si>
  <si>
    <t xml:space="preserve">H19R14 – La ejecución de las actividades establecidas en el Convenio 2800 de 2012,  presentan atraso; al respecto, el interventor en su  informe No. 20 de abril de 2015,  recomienda:
  “(…)  se construya en el menor tiempo posible la obra de drenaje que cruza bajo la vía Troncal del Caribe, con el objeto de evitar posibles inundaciones en los barrios aledaños, para lo cual es urgente se realice del empalme del ramal Santa Marta-Riohacha con la Vía existente. 
</t>
  </si>
  <si>
    <t>Realizar seguimiento a las actividades en ejecución teniendo en cuenta que se prorrogó el Convenio hasta el 28 de febrero de 2016.</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</si>
  <si>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</si>
  <si>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</si>
  <si>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Proyectar documento CONPES que establezca la necesidad de los recursos para radicar ante el Ministerio de Transporte</t>
  </si>
  <si>
    <t>Proyecto CONPES.</t>
  </si>
  <si>
    <t xml:space="preserve">H21R14. Cálculo de ajustes. 
Inadecuada aplicación de la metodología contemplada en el Manual de Interventoría del INVÍAS, lo cual implica una estimación incorrecta del monto de ajustes, que puede generar pagos de más al contratista, </t>
  </si>
  <si>
    <t>No aplicación de la metodología contemplada en el Manual de Interventoría del INVÍAS.</t>
  </si>
  <si>
    <t>Acción No. 1 Calcular los ajustes de los contratos 3361/2007, 3396/2006 y 3407/207 observados.</t>
  </si>
  <si>
    <t>Lo anterior se da presuntamente por una inadecuada aplicación de la metodología contemplada en el Manual de Interventoría del INVÍAS, lo cual implica una estimación incorrecta del monto de ajustes</t>
  </si>
  <si>
    <t xml:space="preserve">Mesa de trabajo del Manual  de Interventoría </t>
  </si>
  <si>
    <t xml:space="preserve">Manual de Interventoría </t>
  </si>
  <si>
    <t>Lo anterior se constituye en deficiencias en el desarrollo del proceso constructivo, que se pueden corregir de manera oportuna sin que se generen mayores traumatismos</t>
  </si>
  <si>
    <t>Iniciar proceso de incumplimiento al Contratista por negarse a realizar el sellado de las juntas.</t>
  </si>
  <si>
    <t>Declaratoria de incumplimiento.</t>
  </si>
  <si>
    <t>H23R14. Estudios y diseños contrato 563 de 2012.
Revisada la Adición No.1 del 5 de diciembre de 2014, se constató que la misma obedeció a que los estudios y diseños que sirvieron de soporte para la contratación  estaban desactualizados, que presentaron incongruencias de orden técnico y que no permitieron establecer las condiciones de ejecución real.</t>
  </si>
  <si>
    <t>Deficiencias de planeación por parte del INVÍAS por haber tenido en cuenta para la estructuración de un proceso licitatorio publicado en el 2011, unos diseños desactualizados</t>
  </si>
  <si>
    <t>Seguimiento al cumplimiento de los estudios y diseños en fase 3.</t>
  </si>
  <si>
    <t>H24R14 - Ejecución en obras de pavimentación -  junta de dilatación puente La Cascada PR 89+290.
En visita realizada el día 18 de Agosto al proyecto Transversal de Cusiana, se evidenció que sobre las juntas que separan el tablero del puente La Cascada, PR 89+290 de la carretera, en el extremo oriental, el pavimento se encuentra fisurado de manera pronunciada</t>
  </si>
  <si>
    <t>Aunque no existe falla estructural del pavimento, si se puede observar que hubo debilidad administrativa por parte de la interventoría y de la supervisión del contrato</t>
  </si>
  <si>
    <t>Reparar la juntas del puente y la colocación de carpeta sobre la misma.</t>
  </si>
  <si>
    <t xml:space="preserve">Informe de recibo a satisfacción de las reparaciones por parte de la interventoría  </t>
  </si>
  <si>
    <t xml:space="preserve">H25R14. -Obras inconclusas por deficiente gestión predial. Puente la granja PR 87+640 
 contrato  No. 807  del 3 de julio de 2009, , no se terminó en su totalidad, quedando pendientes los extremos del puente (estribos). Esto se debió principalmente a que los predios necesarios para la ejecución de estas obras no pudieron ser adquiridos de manera directa, y tuvieron que pasar por proceso de expropiación judicial.  </t>
  </si>
  <si>
    <t>Esta situación evidencia fallas administrativas, de planeación y supervisión por parte de la Interventoría y del INVÍAS en cuanto al adecuado desarrollo de la gestión predial del proyecto</t>
  </si>
  <si>
    <t>Adquirir los predios requeridos para la terminación de las obras.</t>
  </si>
  <si>
    <t>Iniciar la gestión predial para la adquisición de los predios, informe semestral de avance</t>
  </si>
  <si>
    <t>Esta situación evidencia fallas administrativas, debido al uso de mezcla con características similares a la MDC-2 pero que por radios de curvatura y tráfico de la vía no se comporta igual y presenta cierta segregación</t>
  </si>
  <si>
    <t>Corregir el deterioro de pavimento (PR 116, PR 100 a 101), usando la mezcla adecuada.</t>
  </si>
  <si>
    <t>H27R14 - Señalización horizontal en mal estado -  Transversal del Cusiana II.
Se observó en varios tramos de la fase II del proyecto Transversal de Cusiana, el desgaste de la pintura de demarcación de zonas escolares (PR 100 a 101).</t>
  </si>
  <si>
    <t>Esta situación evidencia fallas administrativas, debido a que las condiciones de tráfico de la vía hicieron que la selección de pintura no fuese la mejor.</t>
  </si>
  <si>
    <t>Informe de la viabilidad o no de cambios de especificaciones técnicas de la pintura a utilizar en señalización.</t>
  </si>
  <si>
    <t xml:space="preserve">H28R14 - Obras inconclusas por deficiente gestión predial. Muro de contención San Benito PR 94+500.
Contrato No. 807 del 3 de julio de 2009 de la Transversal de Cusiana, a la fecha, el muro no se construyó en su totalidad
</t>
  </si>
  <si>
    <t>Artículo 87 de la Ley 1474 de 2011, en consideración a que presuntamente la planeación en este corredor no fue adecuada y prueba de esto es que se hizo necesario reducir el alcance contractual, dado que los recursos asignados no eran suficientes.</t>
  </si>
  <si>
    <t>H30R14 – Mantenimiento
En el sector comprendido entre el k27+000 y k27 +200 de la vía Capitanejo – Málaga, la calzada de la vía presenta invasión permanente de agua que fluye del talud adyacente</t>
  </si>
  <si>
    <t>Lo anterior muestra deficiencias en el oportuno mantenimiento que se debe realizar por parte de la Administración Vial en procura de conservar el buen estado de la vía.</t>
  </si>
  <si>
    <t>Construcción de las obras requeridas para la evacuación del agua.</t>
  </si>
  <si>
    <t>Informe con  registro fotográfico de las obras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</si>
  <si>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</si>
  <si>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</si>
  <si>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Esta situación denota debilidades de seguimiento y control del proceso contractual y afecta el proceso de liquidación.</t>
  </si>
  <si>
    <t xml:space="preserve">Liquidar los contratos dentro de los plazos contractuales </t>
  </si>
  <si>
    <t>Liquidación  de los contratos No. 794 de 2009 y 1844 de 2012</t>
  </si>
  <si>
    <t xml:space="preserve">Acta de liquidación </t>
  </si>
  <si>
    <t xml:space="preserve">H34R14 -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</si>
  <si>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Lo cual denota debilidad en la aplicación de las condiciones y requisitos establecidos en el proceso de selección, cuyas disposiciones deben ser acatadas íntegramente.</t>
  </si>
  <si>
    <t>Las minutas contractuales deben estar acorde con los pliegos de condiciones.</t>
  </si>
  <si>
    <t>Reporte verificación de que en la minuta contractual  este acorde con los pliegos de condiciones.</t>
  </si>
  <si>
    <t>No regular de manera oportuna lo relacionado con la exigencia de constitución de fiducias para el manejo de los anticipos, de conformidad con el artículo 91 de la Ley 1474 de 2011</t>
  </si>
  <si>
    <t>Verificar que todos los contratos de la SRN cuenten con la respectiva fiducia  a partir del memorando circular OAJ  9222 del 14 de febrero del 2014 .</t>
  </si>
  <si>
    <t xml:space="preserve"> Reporte semestral.</t>
  </si>
  <si>
    <t>Se observa debilidad en la gestión de la interventoría y supervisión del INVÍAS en cuanto a la exigencia de realizar el procedimiento que muestre la capacidad real de la superestructura con carga vehicular de diseño</t>
  </si>
  <si>
    <t>Incluir  dentro de las especificaciones técnicas para la construcción de puentes la obligatoriedad de la prueba de carga en caso de requerirse.</t>
  </si>
  <si>
    <t>H37R14 – Viaducto (Carare) 
Se presentan fallas de drenaje que origina empozamiento de agua lluvia en el inicio del andén peatonal margen derecha del viaducto en el sentido Cimitarra – Landázuri</t>
  </si>
  <si>
    <t>Hecho que pone de presente falencias de la interventoría y supervisión del INVÍAS.</t>
  </si>
  <si>
    <t xml:space="preserve">Corregir las   fallas de drenaje que origina empozamiento de agua lluvia en el inicio del andén peatonal margen derecha del viaducto en el sentido Cimitarra – Landázuri por parte del contratista y verificadas por  interventoría. </t>
  </si>
  <si>
    <t>H38R14 - Contrato # 581 de 2012. Corredor del Sur,  Fase 2.
Como resultado de la visita de inspección visual a las obras construidas se identificaron deficiencias que fueron puestas en conocimiento de la entidad.</t>
  </si>
  <si>
    <t>En su respuesta , la entidad acepta las observaciones e informa que el contrato se encuentra en fase de ejecución y que  procedió a exigir la implementación de  acciones correctivas.</t>
  </si>
  <si>
    <t xml:space="preserve">En el PR: 100+530 y PR 100+440.  Rectificar los cuellos de las dos cámaras de inspección ya que por motivo de la rehabilitación de la vía estos quedaron por debajo de la nueva rasante. 
• En el  PR: 91+350. Drenaje superficial. Corregir las deficiencias en el correcto manejo que se debe dar al drenaje de las aguas de escorrentía superficial proveniente de la plataforma de la vía y de los taludes de corte, y su conducción longitudinal hasta asegurar su adecuada disposición. Además de corregir las diferencias entre el nivel de la rasante de la vía y el de las bermas o bermas – cuneta. 
</t>
  </si>
  <si>
    <t>Informe de recibo a satisfacción por parte de la Interventoría de la corrección de  las   fallas</t>
  </si>
  <si>
    <t>H39R14. Contrato 570 de 2012. 
En el sector de la Intersección Villa María, como resultado de las visitas de inspección visual a las obras construidas, se evidencia: una placa de concreto con fisura transversal; placas de concreto con deficiencias de terminado consistente en lavado, con pérdida importante de material superficial; estructura de drenaje destruida por acción del tráfico; cunetas en concreto fisuradas y en el K 38+315, perdida de banca.</t>
  </si>
  <si>
    <t xml:space="preserve">La entidad acepta las observaciones e informa que el contrato se encuentra en ejecución y que procedió a exigir la implementación de  acciones correctivas. </t>
  </si>
  <si>
    <t xml:space="preserve">Corregir la fisura transversal </t>
  </si>
  <si>
    <t xml:space="preserve">H40R14 - Contrato # 2031 de 2012.
Como resultado de la visita de inspección visual a las obras construidas se identificaron deficiencias que fueron puestas en conocimiento de la entidad. • Ruta 6512. PR: 77+500 al 91+000. En la mayor parte del tramo la Interventoría ha detectado problemas de microfisuración recurrente del pavimento - • Ruta 6513. PR: 33+330 al 44+700. Se evidencian fallas constructivas severas en la mayor parte del tramo descrito, ya identificadas por la Interventoría. </t>
  </si>
  <si>
    <t>La entidad acepta las observaciones e informa que el contrato se encuentra en fase de ejecución y que  procedió a exigir la implementación de  acciones correctivas.</t>
  </si>
  <si>
    <t xml:space="preserve">Corregir las deficiencias </t>
  </si>
  <si>
    <t xml:space="preserve">Informe de recibido a satisfacción por parte de la interventoría de la corrección de la fisura transversal </t>
  </si>
  <si>
    <t>H41R14 -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</si>
  <si>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Situación que denota debilidades en la aplicación del Principio de Planeación, lo que puede afectar el cumplimiento del objeto contractual.</t>
  </si>
  <si>
    <t>H42R14 – Seguimiento del Contrato 1721 de 2012
Se observa que en el Acta de Entrega y Recibo Definitivo de Obra se registra: “(...), Debido a que la Gobernación de San Andrés no ejecutó la relocalización de la tubería de acueducto que está debajo de la calzada entre el PRO+000 y PR1+331, (…). Los trabajos ejecutados entre PR9+870 y PR10+273,  se encuentra apoyado sobre un manglar de suelos altamente deformables, por lo tanto, si se presentan fallas en dichas obras a causa de la inestabilidad del Manglar no serán cubiertas por la garantía del presente contrato (…)”.  Sin que se evidencie algún pronunciamiento por parte de la Entidad.</t>
  </si>
  <si>
    <t>Situación que evidencia debilidades de seguimiento y control por parte de Invías, con el riesgo que se puede generar al momento de requerirse la exigencia de las garantías constituidas de presentarse fallas en las obras realizadas</t>
  </si>
  <si>
    <t xml:space="preserve">H43R14 - Acabado superficial del pavimento.  
Contrato No 1792 del 7 de noviembre de 2012, en los PR 50 al PR 52, del PR 53 al PR 54, del PR 56 al 58 y del  PR 59 al 60 de la vía La Plata – Laberinto
Las grietas y fisuras pueden estar asociadas según el manual para la inspección visual de pavimentos flexibles  a varias causas, entre ellas deficiencias en el confinamiento lateral, rigidización de la mezcla asfáltica, etc..., </t>
  </si>
  <si>
    <t xml:space="preserve">Deficiente  acabado en la capa superior del pavimento en servicio. </t>
  </si>
  <si>
    <t xml:space="preserve">Solicitar a la interventoría del contrato la corrección de lo observado por la Contraloría. </t>
  </si>
  <si>
    <t>H44R14 -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</si>
  <si>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 xml:space="preserve"> debido a deficiencias en la planeación en la elaboración de los estudios previos entregados por Invías</t>
  </si>
  <si>
    <t xml:space="preserve">H45R14 -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</si>
  <si>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Así las cosas, se ejecutó la rehabilitación con unos estudios diferentes a los inicialmente aportados y  pagados por el Instituto.</t>
  </si>
  <si>
    <t xml:space="preserve">H46R14 -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 </t>
  </si>
  <si>
    <t>No mantener las variables iniciales para garantizar la amortización del mismo, ni tener un control establecido para ello.</t>
  </si>
  <si>
    <t>Modificación de  la cláusula de anticipos de tal forma que quede claro sobre que valor aplicará  el anticipo en la minuta contractual.</t>
  </si>
  <si>
    <t>Minuta</t>
  </si>
  <si>
    <t>H47R14 -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</si>
  <si>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 xml:space="preserve">Debido a deficiencias en la planeación de los estudios y diseños </t>
  </si>
  <si>
    <t xml:space="preserve">H48R14 - señalización y demarcación vial. 
Contrato de obra No. 1788 del 7 de noviembre de 2012, En la vía Depresión El vergel – Florencia en los PR41+250 al PR45+200 donde  hay problemas de visibilidad, y la zona se caracteriza por ser de alta nubosidad, con registro histórico de derrumbes y presencia de lluvia permanente. La misma situación sucede en el los  tramos PR00+000 al PR 71+697 del paso Nacional Pitalito – Timana – Garzón, y variante Garzón del PR0+000 al PR 3+330 la señalización horizontal está contratada sin embargo no se realizó
</t>
  </si>
  <si>
    <t>Debido a deficiencias en la planeación de las actividades constructivas a ejecutar para que los tramos intervenidos queden completos</t>
  </si>
  <si>
    <t>Informe fotográfico de la interventoría de las demarcaciones y señalizaciones realizadas.</t>
  </si>
  <si>
    <t>H49R14 -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</si>
  <si>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 xml:space="preserve">Debido a deficiencias en la planeación contractual en la determinación de los plazos de conformidad con los estudios y actividades constructivas </t>
  </si>
  <si>
    <t xml:space="preserve">H50R14 – Señalización vertical. 
Contratos 896-2013 y 927-2013 Obras de mejoramiento Agua Clara - Ocaña, Los catorce (14) delineadores de curva (de corona), ubicados entre el PR 8+500 y PR 8+800 se encuentran verticalmente desalineados. Lo cual impide cumplir en forma eficiente con la función de orientación respectiva, pone en riesgo la normal circulación vehicular.
</t>
  </si>
  <si>
    <t>Debilidades de la interventoría y supervisión del INVÍAS.</t>
  </si>
  <si>
    <t>Realizar la corrección de la alineación vertical de  los delineadores de la vía Agua Clara -Ocaña ubicados entre el PR8+500 y PR8+800</t>
  </si>
  <si>
    <t xml:space="preserve">Informe   de la interventoría de las reparaciones realizadas a las observaciones de la Contraloría. </t>
  </si>
  <si>
    <t>H51R14 – Berma cuneta.
Contratos 896-2013 y 927-2013 Obras de mejoramiento Agua Clara - Ocaña, La berma cuneta localizada en la margen derecha entre el PR 9+900 y PR 10+150 presenta con severidad media grietas longitudinales y de esquina en toda su extensión. Situación que muestra un deterioro acelerado máxime cuando las obras fueron recibidas el pasado 25 de septiembre de 2014.</t>
  </si>
  <si>
    <t xml:space="preserve">Debilidad en las labores de interventoría y supervisión del INVÍAS </t>
  </si>
  <si>
    <t>Corregir las  lozas que presentan grietas longitudinales y de esquina entre el PR 9+900 y PR 10+150 de la vía Ocaña - Agua Clara.</t>
  </si>
  <si>
    <t xml:space="preserve">H52R14 – Señalización horizontal. 
Contratos 896-2013 y 927-2013  Obras de mejoramiento Agua Clara - Ocaña, La línea central de demarcación horizontal amarilla comprendida entre el PR 7+500 y PR 12+000 no presenta uniformidad en cuanto a su dimensión y color, además se encuentra interrumpida (sin demarcar) en un tramo aproximado de cinco metros en el PR 10+000. </t>
  </si>
  <si>
    <t>Hecho que refleja deficiencias en el proceso de la aplicación de la señalización lo cual hace deficiente la función de canalización del tránsito que circula por la zona</t>
  </si>
  <si>
    <t xml:space="preserve">H53R14 – Berma cunetas. 
Contratos. 890-2013 y 928-2013. Obras de mejoramiento de las vías Ocaña - Alto del Pozo., La berma cuneta comprendida entre el PR 63+000 y PR 69+000, seis kilómetros de longitud presenta: agrietamientos longitudinales, de esquina y transversales; pérdida de partículas y cemento superficial; pedazos de madera embebidos en la losa de concreto que muestran huecos en la superficie; losas fracturadas; sin resanar huellas de pisada de ganado o carretilla y tramos de cunetas fundidas sin la respectiva dilatación. </t>
  </si>
  <si>
    <t>Corregir las  lozas que presentan grietas longitudinales y de esquina, pérdida de partículas y cemento superficial  entre el PR 63+000 y PR 69+000 de la vía Ocaña - Alto del Pozo.</t>
  </si>
  <si>
    <t xml:space="preserve">H54R14 – Pavimento. 
Contratos. 890-2013 y 928-2013. Obras de mejoramiento de las vías Ocaña - Alto del Pozo. 
El pavimento asfáltico muestra falla por hundimiento con rotura de la carpeta en la parte central de la calzada del PR 65+150, así como perdida de la película de ligante y agregado en el sector comprendido entre el PR 63 + 000 y PR 64+980, haciéndose más notoria en el PR63+000 y PR64+980 e inicio del PR 63+000. </t>
  </si>
  <si>
    <t>Se muestra así posibles fallas por parte de la interventoría y supervisión del INVÍAS</t>
  </si>
  <si>
    <t>Reparación del pavimento  asfáltico  que presenta falla por hundimiento con rotura de la carpeta en la parte central de la calzada del PR 65+150 y en los puntos de referenciación observados por la CGR de la vía Ocaña - Alto del Pozo.</t>
  </si>
  <si>
    <t>H55R14 – Ambiental. 
Contratos. 890-2013 y 928-2013. Obras de mejoramiento de las vías Ocaña - Alto del Pozo.
Entre el PR68+150 y PR68+191 margen derecha se observó amontonamiento de escombros del fresado de la vía sin organizar.</t>
  </si>
  <si>
    <t>Se evidencia negligencia de la interventoría y supervisión del INVÍAS.</t>
  </si>
  <si>
    <t>Retirar los escombros entre el PR68+150 y PR68+191 de la vía Ocaña - Alto del Pozo.</t>
  </si>
  <si>
    <t>Informe de la interventoría que evidencia el retiro de los escombros entre el PR68+150 y PR68+191 de la vía Ocaña - Alto del Pozo.</t>
  </si>
  <si>
    <t>Planeación presupuestal</t>
  </si>
  <si>
    <t xml:space="preserve">Realizar las acciones necesarias  para proteger y aprovechar la estructura de pavimento y sus obras complementarias de drenaje referidas, con el fin de conservar su estabilidad. </t>
  </si>
  <si>
    <t xml:space="preserve">Solicitar los recursos para proteger y aprovechar la estructura de pavimento y sus obras complementarias de drenaje referidas, con el fin de conservar su estabilidad. </t>
  </si>
  <si>
    <t>Plazo contractual.</t>
  </si>
  <si>
    <t>Debido a debilidades en la planeación del contrato e insuficiencia de estudios técnicos</t>
  </si>
  <si>
    <t xml:space="preserve">Realizar acta de recibo final y liquidación </t>
  </si>
  <si>
    <t xml:space="preserve">Acta de recibo final y Acta de liquidación </t>
  </si>
  <si>
    <t>H59R14 -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</si>
  <si>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Debido a deficiencias en la estructuración del presupuesto de obra y en estudios previos insuficientes puesto que solo se identifica  la necesidad y las metas físicas</t>
  </si>
  <si>
    <t xml:space="preserve">H60R14 - Multas
se estableció que en la ejecución del contrato de obra N° 967 de 2013, el INVÍAS no impuso las multas prevista en la CLAUSULA DECIMA QUINTA: MULTAS Y CLAUSULA PENAL PECUNIARIA, por el incumplimiento al Plan de Inversiones aprobado, por razones atribuibles al contratista, según consta en los oficios enviados por la interventoría </t>
  </si>
  <si>
    <t>Tales hechos se presentan por falta de gestión del INVÍAS, por parte de sus  competentes, en la aplicación de las multas solicitadas por la interventoría durante la ejecución del contrato</t>
  </si>
  <si>
    <t>Continuar con el proceso sancionatorio por el incumplimiento definitivo</t>
  </si>
  <si>
    <t>informe semestral del estado actual del proceso</t>
  </si>
  <si>
    <t>Generado por falta de gestión, presuntamente imputable al contratista, al no cumplir con el Plan de Inversiones acordado previsto en la Cláusula Sexta del Contrato</t>
  </si>
  <si>
    <t>Resolución de la Oficina Asesora Jurídica que ponga fin al proceso sancionatorio</t>
  </si>
  <si>
    <t xml:space="preserve">Resolución </t>
  </si>
  <si>
    <t xml:space="preserve">No se evidencia gestión institucional tendiente a obtener esta información para complementar los reportes mensuales de accidentalidad </t>
  </si>
  <si>
    <t>Consolidar la información de accidentalidad suministrada por las administraciones viales y/o territoriales.</t>
  </si>
  <si>
    <t xml:space="preserve">H63R14 – Mantenimiento
Contrato 1889 – 2014. Administración Vial – Magdalena.
En los primeros cuatro kilómetros PR0+000 al PR4+000, de la Vía Alterna al Puerto de Santa Marta, se observa que no obstante las labores de limpieza adelantadas por las cooperativas de la Administración Vial, es incontrolable la acumulación de basuras y escombros que son arrojados por parte de la comunidad de la zona, así como el incremento de las invasiones en el área que corresponde al derecho de la Vía.  </t>
  </si>
  <si>
    <t>Lo anterior muestra deficiencias en el adecuado  mantenimiento, realización de campañas de concientización ciudadana y uso de medidas preventivas</t>
  </si>
  <si>
    <t>Solicitar a la administración vial campañas de concientización y a la microempresa la respectiva limpieza del sector.</t>
  </si>
  <si>
    <t>Informe fotográfico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</si>
  <si>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</si>
  <si>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</si>
  <si>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</si>
  <si>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 xml:space="preserve">Adquirir los predios para la construcción de las obras.   </t>
  </si>
  <si>
    <t>H66R14 - Ubicación y priorización de puentes peatonales (Caso Chiquinquirá) –.
Dentro del convenio 3075 de 2013 En el caso del puente junto a la casa de la cultura, no se tuvo en cuenta que la misma está declarada como patrimonio cultural, y como tal, cualquier intervención se debe consultar con el Ministerio de Cultura</t>
  </si>
  <si>
    <t>Se evidencia que hubo falta de planeación en la priorización y escogencia de los sitios donde se van a implantar los puentes</t>
  </si>
  <si>
    <t>Seguimiento al cumplimiento.</t>
  </si>
  <si>
    <t>definición clara la exigencia de realizar el procedimiento que muestre la capacidad real de la superestructura.</t>
  </si>
  <si>
    <t>H68R14 – Ejecución contrato de obra 1417 de 2014
En el informe mensual de supervisión de la Subdirección de la Red Nacional de Carreteras del 30 de marzo de 2015, se indica que se requiere adelantar los trámites de terminación anticipada de los contratos de obra e interventoría, dada la inminente entrega del Corredor Vial Bucaramanga-Barrancabermeja-Yondó, a la ANI, evidencian incumplimiento en el trámite de terminación y liquidación de los contratos de obra e interventoría.</t>
  </si>
  <si>
    <t>Deficiencias de planeación y de Coordinación Interinstitucional entre INVÍAS y la ANI, teniendo en cuenta que no se logró el objeto del Proyecto el cual era realizar la construcción y adecuación de la Estación de Peaje</t>
  </si>
  <si>
    <t xml:space="preserve">Acción 1 - Solicitar a la ANI  información sobre nuevas concesiones en las vías de la Red Nacional a cargo del INVIAS.  
</t>
  </si>
  <si>
    <t xml:space="preserve">Elaboración de oficio a la ANI. </t>
  </si>
  <si>
    <t>Oficio respuesta</t>
  </si>
  <si>
    <t>H68R14 - Acción 2</t>
  </si>
  <si>
    <t>Acción  2- contratos de obra e interventoría liquidados</t>
  </si>
  <si>
    <t xml:space="preserve">Realizar la liquidación del contratos de obra e interventoría </t>
  </si>
  <si>
    <t>Actas de liquidación</t>
  </si>
  <si>
    <t>H69R14 –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</si>
  <si>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Denotan debilidades en el plazo asignado para la ejecución del contrato.</t>
  </si>
  <si>
    <t xml:space="preserve">Seguimiento al proceso licitatorio  derivado del convenio interadministrativo 1282 de 2013. </t>
  </si>
  <si>
    <t>H70R14 -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</si>
  <si>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</si>
  <si>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Verificar que  los supervisores de los convenios y contratos a cargo, presenten el informe mensual de supervisión, de acuerdo con lo establecido en el manual de contratación.</t>
  </si>
  <si>
    <t>H71R14 -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</si>
  <si>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Deficiencias en los mecanismos de seguimiento y monitoreo del Instituto.</t>
  </si>
  <si>
    <t xml:space="preserve">Llevar a cabo proceso de contratación y de esta forma levantar el inventario de la Red Terciaria. </t>
  </si>
  <si>
    <t>Proceso de contratación.</t>
  </si>
  <si>
    <t>H72R14o – Red terciaria
El Instituto Nacional de Vías – Invías, no cuenta con un manual, ni con una política para el mantenimiento de la Red Nacional de Carreteras Terciarias,  circunstancias que dificultan la estructuración, e implementación de proyectos sustentables</t>
  </si>
  <si>
    <t>Desconocer el estado físico de las vías terciarias.</t>
  </si>
  <si>
    <t>Establecer política de mantenimiento de la Red Terciaria.</t>
  </si>
  <si>
    <t>Política</t>
  </si>
  <si>
    <t>H73R14 - Colocación postes de kilometraje..
En desarrollo de visitas a obras emanadas de convenios con municipios para el mejoramiento de la Red Terciaria, se evidenció que no existe criterio unificado para la colocación de postes de kilometraje</t>
  </si>
  <si>
    <t>Debilidades y deficiencias en el establecimiento de lineamientos estándar para la identificación de sus vías terciarias</t>
  </si>
  <si>
    <t>Unificar criterio para la colocación de postes de kilometraje</t>
  </si>
  <si>
    <t>Se oficiará a los Gestores para exigir la colocación de los postes que requieran las obras conforme a las resoluciones vigentes.</t>
  </si>
  <si>
    <t xml:space="preserve">H74R14 - Obras inconclusas y calidad de las mismas – Convenio 2252 de 2012 –.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 </t>
  </si>
  <si>
    <t>Falta de control y seguimiento por parte de la interventoría contratada por el INVIAS.</t>
  </si>
  <si>
    <t xml:space="preserve">Iniciar las acciones pertinentes con el Contratista o el Municipio para la recuperación de los recursos de las obras mal ejecutadas 
</t>
  </si>
  <si>
    <t>H75R14 – Ejecución de obras inconclusas emanadas de convenios anteriores.
En la actuación especial realizada a contratos de Red Terciaria en el año 2013, se notificó como  fiscal las obras inconclusas del convenio 1533/10. El Instituto liquidó este convenio y suscribió uno nuevo, el 2609/12</t>
  </si>
  <si>
    <t>Deficiencias en estructuración y planeación del proyecto</t>
  </si>
  <si>
    <t>Dos copias del convenio y el contrato derivado.</t>
  </si>
  <si>
    <t xml:space="preserve">H76R14 – Mantenimiento.
• Convenio 1884-2012, • Convenio 2568-2012. • Convenio 2453-2012. y • Convenio 1611-2012, presenta varios sitios críticos con presencia de ahuellamientos, hundimientos y desplazamiento de material de afirmado -
</t>
  </si>
  <si>
    <t>La situación enunciada entre otros factores, se debe principalmente a la falta de mantenimiento a la vía por parte de las administraciones de los municipios beneficiarios</t>
  </si>
  <si>
    <t>Solicitar a los municipios el mantenimiento respectivo a las obras entregadas.</t>
  </si>
  <si>
    <t xml:space="preserve">Informe sobre mantenimiento </t>
  </si>
  <si>
    <t>H77R14 – Ambiental 
• Convenio 1611-2012, Entre el PR4+000 y PR5+800 margen derecha de la Vía Garrapata – Placitas se observó amontonamiento de escombros de la alcantarilla demolida. Situación que además de contravenir los requerimientos ambientales en cuanto al tratamiento de los escombros, evidencia deficiencias en las labores de interventoría y supervisión de INVÍAS".</t>
  </si>
  <si>
    <t>Deficiencias en las labores de interventoría y supervisión de INVÍAS".</t>
  </si>
  <si>
    <t xml:space="preserve">Retirar los escombros entre los PR4+000 y  PR5+800 margen derecho de la vía Garrapata- Placitas. </t>
  </si>
  <si>
    <t xml:space="preserve">Informe de la interventoría que evidencie el retiro de los escombros </t>
  </si>
  <si>
    <t>H78R14- Supervisión del convenio interadministrativo 598 de 2013 
No se vigiló la correcta ejecución del objeto contratado a través del supervisor, por consiguiente, no se hizo el adecuado seguimiento señalado en la cláusula novena del convenio</t>
  </si>
  <si>
    <t>Verificar que  los supervisores de los convenios y contratos a cargo, presenten el informe mensual de supervisión, de acuerdo con lo establecido en el manual de contratación</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</si>
  <si>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</si>
  <si>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No evidencia de estudios previos</t>
  </si>
  <si>
    <t>Impartir Directrices a todas las Unidades Ejecutoras con el fin de que tengan en cuenta las exigencias señaladas en el Manual de Contratación relacionados con los documentos soportes del proceso pre-contractual.</t>
  </si>
  <si>
    <t>Convenios y contratos con estudios previos.</t>
  </si>
  <si>
    <t>H80R14. Dentro de la carpeta del convenio 598 del 2013, no se evidencia la resolución de justificación de la contratación directa, conforme con lo observado en la visita administrativa a la oficina de Archivo del 1° piso de las instalaciones del INVÍAS</t>
  </si>
  <si>
    <t>El convenio interadministrativo debe contener la resolución de justificación de la contratación directa</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</si>
  <si>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</si>
  <si>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Elaborar Directriz.</t>
  </si>
  <si>
    <t>H82R14 - Tensor poste de electricidad 
En el proyecto de Zanjón – Pueblo Bello, durante la visita del mes agosto a las obras derivadas del convenio 598 de 2013, se evidenció que un tensor de un poste localizado aproximadamente en el K13+500, se encuentra suelto.</t>
  </si>
  <si>
    <t>Consecuencia de la excavación del material rocoso localizado en este sitio</t>
  </si>
  <si>
    <t>H83R14 -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</si>
  <si>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H84R14 -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</si>
  <si>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Mayor plazo de ejecución del contrato frente al convenio</t>
  </si>
  <si>
    <t xml:space="preserve">Acción 1 - Elaborar Directriz.
</t>
  </si>
  <si>
    <t xml:space="preserve">
Memorando Circular
</t>
  </si>
  <si>
    <t xml:space="preserve">H84R14 - Acción 2 </t>
  </si>
  <si>
    <t xml:space="preserve">Acción 2 - Reporte trimestral del cumplimiento </t>
  </si>
  <si>
    <t>H85R14 -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</si>
  <si>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Presuntas deficiencias en la planeación y control y seguimiento, efectuado a las obligaciones de la Gobernación por parte del INVÍAS.</t>
  </si>
  <si>
    <t xml:space="preserve">H86R14 – Convenio 3067-2013. Obras de Mejoramiento, Mantenimiento y Conservación de  las Vías  en el Municipio de Turbaco - vía cañaveral  
La interventoría en acta dejo consignadas observaciones de obra pendientes de subsanar por parte del contratista antes de proceder al recibo final y liquidación del contrato, específicamente consisten en:
a) Postes de Referencia sin instalar en su totalidad y sin marca del kilometraje correspondiente.
b) Mejoramiento pendiente por terminar de la calzada existente con material seleccionado.
c) Señalización vertical de tránsito tipo I y II, sin instalar. Etc.
</t>
  </si>
  <si>
    <t>Lentitud en las acciones que debe adelantar el contratista, para efecto de mejorar los rendimientos y cumplir con los requerimientos de la interventoría dentro de los plazos establecidos.</t>
  </si>
  <si>
    <t xml:space="preserve">Subsanar las observaciones presentadas por la contraloría en la visita realizada. </t>
  </si>
  <si>
    <t>Informe y registro fotográfico</t>
  </si>
  <si>
    <t>H87R14 – Convenio 3067-2013 
Alcantarilla del PR 3+410 presenta socavación lateral, por la no continuidad en la construcción de su aleta.</t>
  </si>
  <si>
    <t xml:space="preserve">Debilidad en la gestión de la interventoría y supervisión del INVÍAS </t>
  </si>
  <si>
    <t>H88R14 – Convenio 3067-2013   
Se encontró presencia de escombros sin retirar, provenientes de las alcantarillas demolidas, que están ubicados a lado y lado de las nuevas alcantarillas construidas, ubicadas en el PR 2 +290, PR 3+160 y PR 3+390</t>
  </si>
  <si>
    <t xml:space="preserve">Se evidencia negligencia en las labores de interventoría y supervisión del INVÍAS. </t>
  </si>
  <si>
    <t>No existe una limpieza por parte del Contratista a la vía en toda su extensión antes del recibo final de la interventoría</t>
  </si>
  <si>
    <t>H90R14 – Convenio 2472 – 2013. Inspección  Mejoramiento, Mantenimiento y Conservación de  la Vía  Troncal – Playa Jobo Municipio San Juan Nepomuceno. 
El Box Coulvert del PR 0+800 presenta desprendimiento de su Aleta</t>
  </si>
  <si>
    <t xml:space="preserve">Debilidad en la gestión del Municipio e INVÍAS </t>
  </si>
  <si>
    <t xml:space="preserve">H91R14 – Convenio 2472 – 2013
La vía en toda su extensión no ha contado con ningún tipo de mantenimiento por parte del Municipio de San Juan Nepomuceno, razón por la cual los Box Coulvert así como las Bateas en concreto construidas, muestran deficiencias </t>
  </si>
  <si>
    <t>Mantenimiento</t>
  </si>
  <si>
    <t>H92R14 – Convenio 2472 – 2013
Escombros de la formaleta del Box Coulvert del PR 9+100 sin retirar</t>
  </si>
  <si>
    <t xml:space="preserve">Debilidades en la gestión de la Interventoría,  INVÍAS y Municipio de San Juan Nepomuceno. </t>
  </si>
  <si>
    <t xml:space="preserve">H93R14 -  Convenio 2472 – 2013
Como resultado de la visita de inspección visual a las obras construidas se evidencia que las alcantarillas y  Box Coulvert construidos en hormigón presentan deficiencias en su identificación (abscisa, contrato y ente ejecutor). </t>
  </si>
  <si>
    <t xml:space="preserve">INVÍAS afirma que las deficiencias fueron corregidas y recibidas a satisfacción por la interventoría. </t>
  </si>
  <si>
    <t xml:space="preserve">H94R14 - Contrato de obra # 286 de 2014. Convenio 925 de 2013. 
En el tramo San José – Esmeralda – Guineo _ Charte, del municipio de Aguazul (Casanare), como resultado de las visitas de inspección visual a las obras construidas se identificaron deficiencias en Sello de Fisuras. Aunque la especificación técnica comprende el sello de fisuras con arena asfalto </t>
  </si>
  <si>
    <t xml:space="preserve">H96R14 - contrato de obra # 87 de 2014. convenio 718 de 2013.
Entre los PR 14+500 al 15+135 del tramo San Lorenzo – Bellavista , se identificaron fisuras transversales y grietas de esquina de severidad media y alta en 34, losas presuntamente atribuibles a deficiencias de diseño o  falencias constructivas; aunque se pagó el sello de juntas, se evidenció que el contratista se limitó a aplicar material bituminoso de manera burda sobre las juntas y fisuras existentes incumpliendo la Especificación técnica. </t>
  </si>
  <si>
    <t>Presuntamente atribuibles a deficiencias de diseño o  falencias constructivas dada la recurrencia</t>
  </si>
  <si>
    <t xml:space="preserve">Subsanar las observaciones presentadas por la Contraloría en la visita realizada. </t>
  </si>
  <si>
    <t xml:space="preserve">H98R14 - Convenio  No 1918 de 2012 
Del convenio se derivó el Contrato No 681 del 29 de octubre de 2013 
No se cumplió con algunas de las metas físicas establecidas contractualmente debido a que una vez se iniciaron las obras y de conformidad con los diseños elaborados durante el contrato y el recurso financiero con que contaba el contrato se modificó el alcance en cuanto al número de obras a ejecutar y dimensiones de las mismas. </t>
  </si>
  <si>
    <t>Por deficientes estudios previos y  subestimación de cantidades de obra en el presupuesto,  lo cual conlleva a recorte e incumplimiento de las metas físicas definidas en el contrato.</t>
  </si>
  <si>
    <t xml:space="preserve">Acta de entrega y recibo definitivo suscrita por el Departamento y el Interventor. </t>
  </si>
  <si>
    <t>Acta de Entrega y Recibo Definitivo</t>
  </si>
  <si>
    <t>Acta de Entrega y Recibo definitivo</t>
  </si>
  <si>
    <t>Por deficiencias en la estructuración de estudios previos, lo cual conlleva a recorte e incumplimiento de las metas físicas definidas en el contrato.</t>
  </si>
  <si>
    <t xml:space="preserve">H100R14 - Aplicación de multas 
Convenio 2454 de 2013, se desprende el Contrato de obra No. 113 de 2014;
El plazo para la ejecución de la obra es de 7 meses contados a partir de la suscripción del acta de inicio, a la fecha de la visita de inspección física (19 de mayo de 2015), han transcurrido 8 meses y 17 días y la obra no se ha terminado teniendo un avance del 57,64% a corte 18 de mayo del 2015 existiendo incertidumbre y preocupación para la terminación de las obras, </t>
  </si>
  <si>
    <t xml:space="preserve">El contratista no ha desarrollado el objeto del contrato bajo las condiciones de calidad, oportunidad de acuerdo a las obligaciones definidas en el contrato y en el pliego de condiciones </t>
  </si>
  <si>
    <t>Resolución de imposición de Multa por parte del Municipio al contratista derivado.</t>
  </si>
  <si>
    <t xml:space="preserve">Deficiencias  en el control de calidad </t>
  </si>
  <si>
    <t>Informe interventoría</t>
  </si>
  <si>
    <t xml:space="preserve">H102R14 - Calidad de las obras ejecutadas.
Convenio  No 2496 del 19 de octubre de  2013, del cual se deriva el contrato de obra No 045 de 2014 suscrito por el municipio de Dolores.
Los pavimentos en placas huellas de concreto de 3000 psi y concretos ciclópeos, en cuatro tramos de la vía, con 347 m de longitud, han fallado estructuralmente, presentando grietas de todo tipo, asentamientos y dilataciones excesivas entre placas, obras recibidas y pagadas por el municipio.  </t>
  </si>
  <si>
    <t>Debido a deficiencias en el seguimiento y control contractual por parte de la supervisión de la alcaldía municipal, de la interventoría de obra  y del contratista</t>
  </si>
  <si>
    <t xml:space="preserve">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 </t>
  </si>
  <si>
    <t>Deficiencias en la etapa de planeación contractual de los convenios interadministrativos. No. 901 de 2013 y 902 de 2013 celebrado entre INVÍAS y Alcaldía del Municipio de Mocoa (Putumayo).</t>
  </si>
  <si>
    <t>Solicitar al gestor de Proyecto informe sobre desarrollo del convenio.</t>
  </si>
  <si>
    <t xml:space="preserve"> Informe </t>
  </si>
  <si>
    <t>Deficiencias en la etapa de planeación contractual del Convenio en la elaboración de estudios previos</t>
  </si>
  <si>
    <t>14 01 008</t>
  </si>
  <si>
    <t xml:space="preserve">H105R14. Convenio No. 2323 de 2013. Publicación en SECOP.
La Administración Municipal de Puerto Caicedo no hizo la respectiva publicación del proceso en dicho sistema. </t>
  </si>
  <si>
    <t>Falta de publicación</t>
  </si>
  <si>
    <t>Verificar que en  los convenios que se realicen con los municipios se efectúe la respectiva publicación en el SECOP</t>
  </si>
  <si>
    <t xml:space="preserve">Seguimiento a la publicación de los contratos derivados de los convenios </t>
  </si>
  <si>
    <t xml:space="preserve">H106R14.  Calidad obras ejecutadas y recibidas Contrato N°26-03-2014-001  - 
Vía Tubará- Peronilla.
A lo largo de la vía es recurrente la socavación en los sitios donde hay pendientes pronunciadas, del K1+400 al K1+430, del K2+150 al K2+160 y del K2+200 al K2+250; (socavación en la vía).
Vía Algodón - Vereda La Altamira.
En el K0+670 existe una pendiente y se evidencia erosión pronunciada en la vía. 
</t>
  </si>
  <si>
    <t xml:space="preserve">Debilidades en la gestión contractual por parte del -municipio de Tubará, Departamento del Atlántico- y en el seguimiento y control del interventor </t>
  </si>
  <si>
    <t>H107R14. Calidad obras ejecutadas y recibidas Contrato N° LP-005-2014. municipio de Repelón, Departamento del Atlántico
 Vía Las Flores
En el K1+780 se presenta deslizamiento en el talud entre el borde de la vía y los gaviones;</t>
  </si>
  <si>
    <t xml:space="preserve">Debido a que no se siguieron por completo las especificaciones técnicas </t>
  </si>
  <si>
    <t>Debilidades en la supervisión y control</t>
  </si>
  <si>
    <t>H109R14 - Calidad obras ejecutadas y recibidas contrato N° LP-003 DE 2014 - 
En el K1+710 y K3+330 se encuentra agrietada la batea</t>
  </si>
  <si>
    <t xml:space="preserve">Debilidades en la gestión contractual por parte del -municipio de  Galapa, Departamento del Atlántico- y en el seguimiento y control del interventor </t>
  </si>
  <si>
    <t>H110R14 - Calidad obras ejecutadas y recibidas contrato N° LP-014-2013 - 
irregularidades que se describen a continuación:
En el K5+460 la rampa de acceso a la placa huella se encuentra agrietada; En el K5+130 la placa derecha de la rampa de acceso está agrietada; En el K4+950 se encuentra agrietada la batea de concreto en el centro</t>
  </si>
  <si>
    <t xml:space="preserve">H111R14 - Efectividad del contrato de interventoría No. 211 de 2014 sobre los contratos de obra N° 26-03-2014-00 en el municipio de Tubará y, N° 001 de 2014 y N° LP-001-2014 del municipio de Juan de Acosta.
El 30 de enero de 2015 las Obras fueron recibidas con Acta de Entrega y Recibo Definitivo de Obra, suscrita por el Representante Legal del Contratista-, Representante Legal de la Interventoría- y el Secretario de Planeación del municipio de Tubará, </t>
  </si>
  <si>
    <t>En dicha Acta no se menciona que haya actividad alguna pendiente por parte del contratista o algún compromiso por cumplir, lo que da lugar a dudas que se haya podido subsanar por completo los hechos comunicados.</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</si>
  <si>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</si>
  <si>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</si>
  <si>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Clasificar los predios observados por la Contraloría identificando su calidad de uso público o fiscal, reporte semestral.</t>
  </si>
  <si>
    <t>Reporte predios saneados</t>
  </si>
  <si>
    <t>16 04 003</t>
  </si>
  <si>
    <t>H113R14 - Cobro coactivo impuesto predial
De acuerdo con información suministrada por el Invías mediante comunicación OCI 45214, los diferentes municipios del país han instaurado 663 procesos de cobro coactivo por un valor de $13.561,2 millones</t>
  </si>
  <si>
    <t>Esta situación se presenta porque el Invías desconoce la totalidad de los bienes que son de su propiedad</t>
  </si>
  <si>
    <t>H113R14 - Acción 2</t>
  </si>
  <si>
    <t>H114R14 - Pago predial y valorización de bienes de uso público.
El Invías ha pagado dicho impuesto sobre 637 predios en 2013 y 618 en 2014. Esta situación genera desgaste administrativo, por las gestiones que debe efectuar el Invías para solicitar el reembolso de recursos.</t>
  </si>
  <si>
    <t>El Invías no ha obtenido la  exclusión de éstos.</t>
  </si>
  <si>
    <t>Clasificar los bienes observados por la Contraloría identificando su calidad de uso público o fiscal.                                                -Memorando a Direcciones Territoriales solicitando la exclusión de pago IPU y contribución de valorización de todos los bienes fiscales a nivel nacional.</t>
  </si>
  <si>
    <t>H114R14 - Acción 2</t>
  </si>
  <si>
    <t>El Invías no ha obtenido la  exclusión de éstos, el Invías ha pagado dicho impuesto sobre 637predios en 2013 y 618 en 2014</t>
  </si>
  <si>
    <t>Clasificar los bienes observados por la Contraloría identificando su calidad de uso público y gestionar el cambio de destino</t>
  </si>
  <si>
    <t xml:space="preserve">H115R14 - Administración predios de propiedad del INVÍAS. 
se observa que no existe una base de datos única sobre la totalidad de predios de propiedad del Invías; se desconoce si los mismo se encuentran debidamente contabilizados ya sea como Bienes de Uso Público o Bienes Fiscales; 
</t>
  </si>
  <si>
    <t>No se tiene información del número exacto, su valor, ubicación y estado, y tampoco se tiene claridad de los que están en cabeza de entidades del sector que han sido liquidadas</t>
  </si>
  <si>
    <t xml:space="preserve">Acción 1 - Depuración de los predios para su saneamiento e inclusión en el aplicativo por parte de la Sub. Administrativa </t>
  </si>
  <si>
    <t>Actualización permanente en el aplicativo.</t>
  </si>
  <si>
    <t>Reportes</t>
  </si>
  <si>
    <t>H115R14 - Acción 2</t>
  </si>
  <si>
    <t>No se tiene información del número exacto, su valor, ubicación y estado</t>
  </si>
  <si>
    <t xml:space="preserve">Acción 2 - Depuración de los predios para su saneamiento e inclusión en el aplicativo por parte de la Sub. Del medio ambiente  </t>
  </si>
  <si>
    <t>H115R14 - Acción 3</t>
  </si>
  <si>
    <t xml:space="preserve">Acción 3 - Depuración de los predios para su saneamiento e inclusión en el aplicativo. </t>
  </si>
  <si>
    <t>H116R14 -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</si>
  <si>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Debilidades en los mecanismos de seguimiento y monitoreo</t>
  </si>
  <si>
    <t xml:space="preserve">Depuración de los predios para su saneamiento e inclusión en el aplicativo por parte de la Sub. De Medio Ambiente. </t>
  </si>
  <si>
    <t>16 01 004</t>
  </si>
  <si>
    <t>H117R14 - Procedimiento para el traslado de bienes fiscales a bienes de uso público 
El Invías no cuenta con un procedimiento debidamente adoptado, que contenga las actividades que deben seguirse para el traslado de bienes fiscales a bienes de uso público</t>
  </si>
  <si>
    <t xml:space="preserve">Debilidades en los mecanismos de seguimiento y monitoreo. </t>
  </si>
  <si>
    <t>Establecer el procedimiento para cambio de uso de predios</t>
  </si>
  <si>
    <t>Mesas de trabajo con el personal técnico y jurídico encargado del saneamiento predial.</t>
  </si>
  <si>
    <t>Procedimiento aprobado</t>
  </si>
  <si>
    <t>H118R14 -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</si>
  <si>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Identificación de los predios observados por al Contraloría  en cuanto a cantidad, valor y estado actual.</t>
  </si>
  <si>
    <t>Depuración y solicitud de información a la ANI.</t>
  </si>
  <si>
    <t>H119R14 –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</si>
  <si>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 xml:space="preserve">Control inadecuado de sus inmuebles.                                                                                                                                                                                                                                                                                               </t>
  </si>
  <si>
    <t>Realizar estudio jurídicos sobre los títulos para la consecución del folio matriz de los 411 campamentos recibidos del FIN.</t>
  </si>
  <si>
    <t>3 Reportes Folios Matriz</t>
  </si>
  <si>
    <t>H120R14 –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</si>
  <si>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Deficiencias en la administración, seguimiento y control de los bienes de su propiedad.</t>
  </si>
  <si>
    <t>Depuración y actualización de la base de datos predial de la Subdirección de Medio Ambiente</t>
  </si>
  <si>
    <t>Identificación, depuración, conformación del equipo de trabajo.</t>
  </si>
  <si>
    <t>Base de datos</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</si>
  <si>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</si>
  <si>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Deficiencias en el control y administración sobre los bienes del Invías</t>
  </si>
  <si>
    <t xml:space="preserve">Restitución del predio titulado por el INCODER . </t>
  </si>
  <si>
    <t>Enviar memorando  a OAJ y SMA para que como dependencias responsables de adelantar el saneamiento, procedan de conformidad e informe semestral.</t>
  </si>
  <si>
    <t>H122R14 –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</si>
  <si>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Implementar aplicativo - base de datos unificada de predios fiscales y de uso público de INVIAS.</t>
  </si>
  <si>
    <t>Integrar la información de predios de la Sub. Administrativa y de la Sub. de Medio Ambiente</t>
  </si>
  <si>
    <t xml:space="preserve">Aplicativo </t>
  </si>
  <si>
    <t>18 04 001</t>
  </si>
  <si>
    <t>H123R14 – Registro de terrenos en la contabilidad 
Existen  291 predios registrados a nombre del Invías, de los cuales no se encuentran reconocidos en la contabilidad 173.</t>
  </si>
  <si>
    <t>Desconocimiento del Invías sobre la totalidad de los predios a su nombre</t>
  </si>
  <si>
    <t>Registrar en la Contabilidad los predios propiedad del INVIAS, debidamente soportados por la Subdirección Administrativa y Subdirección del Medio Ambiente</t>
  </si>
  <si>
    <t>Verificar la información que no se encuentra registrada en la contabilidad y efectuar los registros contables a que haya lugar.</t>
  </si>
  <si>
    <t>Registros contables</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</si>
  <si>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</si>
  <si>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</si>
  <si>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H125R14 - Seguridad corredores férreos 
Al corredor férreo  activo porque diariamente transita el tren de la Sabana que transporta turistas y estudiantes universitarios, se observó que en varios sectores se construyeron casas cercanas a la franja de seguridad del corredor.
En los pasos a nivel del tramo férreo que atraviesa el Municipio de Cajicá se observó ausencia de señalización tal como lo establece el artículo 113 de la   Ley 769 de 2002</t>
  </si>
  <si>
    <t xml:space="preserve">1- Restitución de los predios invadidos de los corredores férreos.   
2- Señalización paso a nivel Cajicá </t>
  </si>
  <si>
    <t>H126R14  -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t>
  </si>
  <si>
    <t xml:space="preserve">Iniciar las acciones a que haya lugar, con el fin de realizar la recuperación de las zonas de vías y predios de propiedad del INVIAS. </t>
  </si>
  <si>
    <t>Informe DTCUN</t>
  </si>
  <si>
    <t>Falta de control adecuado sobre la propiedad de los bienes del Invías.</t>
  </si>
  <si>
    <t>Registrar en la Contabilidad la infraestructura férrea y sus anexidades debidamente soportados por las Subdirecciones Administrativa, Medio Ambiente y Red Terciaria.</t>
  </si>
  <si>
    <t>Conciliar la información recibida frente a la registrada en la contabilidad y efectuar los registros contables a que haya lugar.</t>
  </si>
  <si>
    <t>Informe de avance trimestral</t>
  </si>
  <si>
    <t>H128R14 – Tramo corredor férreo  BOGOTÁ- SIBATÉ. 
De acuerdo con la información histórica registrada en la página Web del  Municipio de Sibaté , se observó que existió un corredor férreo, incluidos los predios, que comunicaba a Soacha con dicho municipio, evidencia de ello es que aún existe la estación férrea de Alicachín, a cargo del Invías, reportada a la CGR ; sin embargo,  no se encontró  evidencia que haya sido transferido al Invías.</t>
  </si>
  <si>
    <t>Escritura</t>
  </si>
  <si>
    <t>H129R14- Áreas estación de La Sabana 
En visita realizada a la Estación de La Sabana el 15 de septiembre de 2015, se observó que dentro del predio donde está ubicada dicha estación, existen algunas áreas construidas, que son administradas por el Invías en su calidad de propietario, en total estado de deterioro, como es el área de campamentos.</t>
  </si>
  <si>
    <t xml:space="preserve">Mantenimiento áreas de campamento Estación de la Sabana según lo observado por la Contraloría. </t>
  </si>
  <si>
    <t>Memorando a OAP  solicitud de  recursos e informe semestral.
Informe del mantenimiento realizado.</t>
  </si>
  <si>
    <t>H130R14 -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</si>
  <si>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Invías no tiene pleno dominio de los corredores férreos</t>
  </si>
  <si>
    <t xml:space="preserve">Restitución de los predios invadidos de los corredores férreos.   </t>
  </si>
  <si>
    <t xml:space="preserve">Gestionar  ante las Direcciones Territoriales  la recuperación de los predios invadidos Informe trimestral sobre restitución de predios invadidos  </t>
  </si>
  <si>
    <t>H131R14 – Coordinación interinstitucional.
De acuerdo con el análisis de la situación legal y de propiedad de los predios del Invías, se observa que existen diferencias entre la información reportada por entidades como el Instituto Geográfico Agustín Codazzi- IGAC</t>
  </si>
  <si>
    <t>Deficiencias de comunicación y colaboración entre dichas entidades</t>
  </si>
  <si>
    <t>Comunicación interinstitucional de cooperación con el IGAC, Superintendencia de notariado y registro entre otras, con relación al saneamiento de los bienes.</t>
  </si>
  <si>
    <t>Oficios, mesas de trabajo.</t>
  </si>
  <si>
    <t xml:space="preserve">H132R14 -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</si>
  <si>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No se evidencian controles adecuados a los cronogramas de obra</t>
  </si>
  <si>
    <t>Acción 1 - Verificar que  los supervisores de los convenios y contratos a cargo, presenten el informe mensual de supervisión, de acuerdo con lo establecido en el manual de contratación</t>
  </si>
  <si>
    <t>H132R14 - Acción 2</t>
  </si>
  <si>
    <t>Acción 2 - Impartir instrucciones a las Unidades Ejecutoras para que en los casos en que se presenten  atrasos en los cronogramas de obras aprobados, se tengan los respectivos planes de contingencia para recuperar los atrasos y hacer respectivo seguimiento.</t>
  </si>
  <si>
    <t>Elaborar memorando</t>
  </si>
  <si>
    <t xml:space="preserve">H133R14 - Ejercicio de funciones de interventoría –.
Para la interventoría de los convenios N° 2252 del 30 de noviembre de 2012; N°, 2543 del 4 de diciembre de 2012 y N° 2657 del 10 de diciembre de 2012, desistió de continuar con las mismas dando como causal “la imposibilidad de conciliar con el Instituto el valor de la posible ampliación del contrato de Interventoría [1123/13]. Esta situación obligó al instituto a contratar una nueva interventoría para continuar apoyando los procesos de seguimiento y control a la ejecución de obras </t>
  </si>
  <si>
    <t>Supervisión</t>
  </si>
  <si>
    <t>H134R14 - Trámite de denuncia 2014-77415-82111-D. Contrato 4149 de 2013
LA CGR recibió denuncia # 2014-77415-82111-D del 26/12/2014 en la que se refieren a presuntas irregularidades en el pago de los servicios de interventoría en virtud del contrato 4149 del 30 de diciembre 2013</t>
  </si>
  <si>
    <t>Se aplica la regla pactada para contratos laborales a contratos por prestación de servicios</t>
  </si>
  <si>
    <t>Informe sobre la actuación de INVIAS</t>
  </si>
  <si>
    <t xml:space="preserve">H135R14 -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</si>
  <si>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Los supervisores no presentan Informes Mensuales que reflejen el resultado del ejercicio de sus funciones</t>
  </si>
  <si>
    <t>H136R14 - Costos de interventoría.
,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se evidencian las siguientes presuntas irregularidades:</t>
  </si>
  <si>
    <t>No tener criterios predefinidos para el pago prestaciones y primas; no exigir especificaciones mínimas, etc.</t>
  </si>
  <si>
    <t>Elaboración de instructivo de calculo factor multiplicador</t>
  </si>
  <si>
    <t xml:space="preserve">H137R14 -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  </t>
  </si>
  <si>
    <t>Debilidades en el proceso de supervisión por parte de Invías.</t>
  </si>
  <si>
    <t>22 01 001</t>
  </si>
  <si>
    <t xml:space="preserve">H138R14 -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</si>
  <si>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Solicitar a cada unidad ejecutora el reporte de los publicado en el SECOP  cuatrimestralmente </t>
  </si>
  <si>
    <t>19 05 001</t>
  </si>
  <si>
    <t>H139R14 – Comité adiciones y prorrogas
Con relación a los contratos de obra analizados por la CGR , se observó que las actas del Comité de Prórrogas y Adiciones no reflejan el estudio y análisis requerido sobre las adiciones y/o prórrogas solicitadas</t>
  </si>
  <si>
    <t>Debilidades en la observancia de lo establecido en el artículo tercero de la Resolución No. 1149 del 14 de marzo de 2008</t>
  </si>
  <si>
    <t>No se observa que la Entidad haya tomado correctivos respecto a dichos atrasos en la gestión predial.</t>
  </si>
  <si>
    <t>Adquirir los predios requeridos para la terminación de las obras de los contratos 544-2012; 581-2012;570-2012;807-2009;794-2009;  1433-2011 y el 780-2009.</t>
  </si>
  <si>
    <t>12 01 003</t>
  </si>
  <si>
    <t>H141R14 – Inicio cobro coactivo
La entidad no ha adelantado el proceso ejecutivo por jurisdicción coactiva, en el convenio Interadministrativo 3615 de 2008, al cual se le declaró incumplimiento definitivo, teniendo en cuenta que ni el contratista ni la aseguradora han cumplido con el pago requerido</t>
  </si>
  <si>
    <t xml:space="preserve">Debilidades en el procedimiento establecido para el cobro coactivo y puede generar riesgos en la efectividad del título ejecutivo. </t>
  </si>
  <si>
    <t>Informe semestral del proceso</t>
  </si>
  <si>
    <t xml:space="preserve">H142R14 – Trámite procesos sancionatorios
Se observa que la Oficina Asesora Jurídica, dentro el trámite de los procesos administrativos sancionatorios, en algunos casos, una vez iniciados, ha suspendido el trámite sancionatorio administrativo por varios meses sin que medie justificación, como fue el caso de los procesos relacionados con los contratos: 1392 de 2012 (más de 7 meses), 1425 de 2012 (más de 7 meses), 69 de 2012 (más de 6 meses), 1940 de 2012 (1 año y 2 meses después).  </t>
  </si>
  <si>
    <t>Suspensión de procesos sancionatorios</t>
  </si>
  <si>
    <t xml:space="preserve">1. Implementar  procedimiento que permita identificar las etapas del proceso administrativo sancionatorio, las actividades a realizar y los responsables de las mismas.
</t>
  </si>
  <si>
    <t>H143R14 - Exigencias trámite sancionatorio administrativo.
El supervisor encargado de hacer el seguimiento de la correcta ejecución contractual, contrato 4052 de 2013 y 1285 de 2013una vez tiene conocimiento de una situación de un presunto retraso o incumplimiento por parte de un contratista, no aporta los documentos necesarios, o no lo hace a tiempo, para que la Oficina Asesora Jurídica tome los correctivos e imponga las multas a que haya lugar, tal y como lo establece la Resolución de imposición de multas de la Entidad.</t>
  </si>
  <si>
    <t>Los supervisores no aportan los soportes necesarios.</t>
  </si>
  <si>
    <t>Debilidades en el cumplimiento de las decisiones tomadas por los integrantes del Comité de Conciliación</t>
  </si>
  <si>
    <t>Iniciar las acciones de repetición aprobadas por el Comité.</t>
  </si>
  <si>
    <t>Inicio de las acciones de repetición.</t>
  </si>
  <si>
    <t>H145R14 - Información de pólizas suscritas con la compañía cóndor en liquidación a favor del INVÍAS.
En el último requerimiento solicitado por la Contraloría, que de las más de 500 pólizas presentadas en la solicitud de reconocimiento de créditos en el proceso de liquidación de Cóndor, sólo tres (3) pólizas vigentes no fueron cedidas…”, se evidencia que existe un gran número de pólizas que fueron cedidas y que dicha cesión aún no es de conocimiento de la Entidad, específicamente de las Unidades Ejecutoras y de las Direcciones Territoriales .</t>
  </si>
  <si>
    <t>La información con que cuenta la Entidad denota desconocimiento y no ofrece confiabilidad</t>
  </si>
  <si>
    <t>Informe semestral  - Creación de archivo digital</t>
  </si>
  <si>
    <t>Débil supervisión en el seguimiento del cumplimiento de las obligaciones emanadas del contrato, específicamente en lo atinente al aseguramiento de la Entidad</t>
  </si>
  <si>
    <t>Seguimiento a los procesos judiciales instaurados.</t>
  </si>
  <si>
    <t>Informe bimestral</t>
  </si>
  <si>
    <t>H147R14 - Pago de intereses sentencias judiciales. 
El INSTITUTO NACIONAL DE VIAS ordenó el pago de unas sumas, producto de fallos en contra de la Entidad, se observó que la Entidad toma largos plazos para dar cumplimiento a la sentencia y hacer efectivo el pago, lo cual obedece en gran parte a la demora en trámites al interior del Instituto</t>
  </si>
  <si>
    <t>Evidencia falencias administrativas.</t>
  </si>
  <si>
    <t xml:space="preserve">Revisar los tiempos en cada uno de los trámites administrativos internos de pago, desde el fallo hasta el pago mismo. Seguir estrictamente los procedimientos previos a la expedición de la Resolución que ordena el pago, teniendo en cuenta para tal efecto,  a partir de la expedición de los CDPs,  que es el requisito para hacer el pago, 
previa Verificación con la DIAN de certificación de deudas al fisco por parte de los beneficiarios de las acreencias a cargo del INVIAS, a través de consulta electrónica y oficios.
</t>
  </si>
  <si>
    <t>H148R14 - Información sobre obligaciones DIAN
Invías no solicitó a la DIAN información sobre las obligaciones a favor del Tesoro Nacional de los beneficiarios de los fallos judiciales, situación evidenciada  en los Procesos Ejecutivos con radicados: 63-001-3331-004-2008-0090-00 y 850012331002-2005-00294-00, cuyos pagos se ordenaron mediante Resoluciones 02313 del 7 de mayo de 2014 y Resolución No. 5484  del 15 de septiembre de 2014 y los pagos fueron autorizados por la entidad el 17 de mayo de 2015.</t>
  </si>
  <si>
    <t>Debilidad  trámite establecido y en el cumplimiento de la normatividad aplicable.</t>
  </si>
  <si>
    <t>Continuar consulta a la DIAN de las sentencias y conciliaciones para pago, una vez se tenga la información completa de los beneficiarios del mismo. En el marco de las limitaciones legales y procesales frente al juez ejecutor, solicitar a la DIAN, información de deudas con el fisco del beneficiario y hacer la compensación respectiva dentro de los términos legales.</t>
  </si>
  <si>
    <t>Reporte de consultas realizadas</t>
  </si>
  <si>
    <t xml:space="preserve">H149R14 -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t>
  </si>
  <si>
    <t>Deficiencia en la programación, planeación y efectiva ejecución de los proyectos financiados con vigencias futuras</t>
  </si>
  <si>
    <t>Reunión unidades ejecutoras para la programación, planeación y efectiva ejecución de los proyectos financiados con vigencias futuras</t>
  </si>
  <si>
    <t>Acta de reunión presupuestal</t>
  </si>
  <si>
    <t>12 03 001</t>
  </si>
  <si>
    <t>H150R14 - Adopción del presupuesto de ingresos y gastos
El presupuesto de ingresos y gastos incorporado al aplicativo SIIF Nación, con base al Decreto de liquidación 3036 del 26 de diciembre de 2014 y adoptado mediante acuerdo 001 del 2 de enero de 2014 del Consejo Directivo de INVÍAS, presentó inconsistencia con relación a los registros del SIIF Nación, como se evidencia en el rubro 21-3-2-3-0-7 Otros Recursos de Tesorería Rendimientos Financieros</t>
  </si>
  <si>
    <t>Debilidades en los controles de verificación y registros para desagregar el presupuesto en  los rubros asignados</t>
  </si>
  <si>
    <t>Solicitar al  Ministerio de Hacienda el Anexo del Decreto de Liquidación denominado - Ingresos de los establecimientos públicos.</t>
  </si>
  <si>
    <t xml:space="preserve"> Acuerdo de incorporación del presupuesto ajustado al anexo del decreto de liquidación</t>
  </si>
  <si>
    <t>H151R14 - Desagregación ingresos presupuestales.
Los ingresos corrientes asignados al instituto por $480.064.7 millones, se incorporaron  para la ejecución presupuestal a través del SIIF, sin la desagregación de los rubros  señalada en el acuerdo 001 del 2 de enero de 2014.
La entidad manifiesta que sí se desagrega con el detalle del acuerdo de incorporación, sin embargo, en el reporte de aforo inicial no se evidencia esta situación.</t>
  </si>
  <si>
    <t>Debilidades en el registro adecuado de los ingresos</t>
  </si>
  <si>
    <t>Oficio al Ministerio de Hacienda, administración del  SIIF NACION , solicitando se cree la desagregación del presupuesto de ingresos</t>
  </si>
  <si>
    <t xml:space="preserve">H152R14 - Ejecución presupuestal
Se presentan deficiencias en la gestión contractual para la efectiva ejecución presupuestal, debido a que de los recursos asignados para inversión por $4.316.011.1 millones, se desembolsaron, $3.059.861,4 millones, equivalentes al 70.9% del presupuesto asignado.
</t>
  </si>
  <si>
    <t>Deficiencias en la planeación de la contratación</t>
  </si>
  <si>
    <t>H153R14 - Constitución de reservas presupuestales
Se constituyeron reservas presupuestales por $506.398.7 millones, entre los cuales se encuentran recursos por $7.727.5 millones</t>
  </si>
  <si>
    <t>Deficiencia en el procedimiento, establecido para la cancelación de saldos presupuestales</t>
  </si>
  <si>
    <t>Acta de reunión de cancelación de saldos de reservas presupuestales</t>
  </si>
  <si>
    <t>Acta de cancelación de saldos reserva presupuestal</t>
  </si>
  <si>
    <t xml:space="preserve">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t>
  </si>
  <si>
    <t>Deficiencias en la planeación contractual para la ejecución adecuada de los recursos asignados</t>
  </si>
  <si>
    <t>H155R14 -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t>
  </si>
  <si>
    <t xml:space="preserve">Deficiencia en los controles, de las unidades ejecutoras para la oportuna ejecución de estos recursos </t>
  </si>
  <si>
    <t xml:space="preserve">H156R14 - Ejecución vigencias futuras. 
Durante la vigencia 2014 se comprometieron recursos de vigencias futuras aprobadas en años anteriores por $2.720.220.5 millones, de los cuales se presentaron obligaciones por $1.749.432.3 millones, para los cuales en la muestra seleccionada se encontraron $271.923.9 millones, correspondiente a contratos interadministrativos suscritos con entidades territoriales y educativas, que se encuentran en proceso de contratación y en otros no ha iniciado la ejecución. </t>
  </si>
  <si>
    <t>Deficiencias en la planeación para la ejecución contractual, efectiva de los recursos aprobados con vigencias futuras</t>
  </si>
  <si>
    <t>H157R14 - Reservas presupuestales Dentro de las reservas constituidas al cierre de la vigencia 2014, están incluidas las correspondientes a 290 contratos por $130.717.2 millones</t>
  </si>
  <si>
    <t>Deficiencia en la adecuada constitución de las reservas, ya que estas no permiten determinar situaciones extraordinarias presentadas</t>
  </si>
  <si>
    <t xml:space="preserve">Esta situación se presenta debido a que el SIIF Nación no facilita las consultas de los movimientos ni la identificación de las partidas para poder realizar los cruces entre los extractos bancarios y los libros auxiliares. </t>
  </si>
  <si>
    <t>Elaborar al 100%  las conciliaciones bancarias de todas las cuentas del Instituto con corte 31 de Diciembre de 2014,  no obstante persistir las limitaciones del SIIF</t>
  </si>
  <si>
    <t>Elaborar conciliaciones a 31 de diciembre de 2015.</t>
  </si>
  <si>
    <t>H159R14 - Legalización de caja menor 
De acuerdo con el Decreto 2768 de 2012 las cajas menores deben ser legalizadas definitivamente antes del 29 de diciembre. En el Instituto Nacional de Vías al 31 de diciembre de 2014 no se había legalizado la caja menor de la Dirección Territorial de Casanare.</t>
  </si>
  <si>
    <t>Debilidades de controles</t>
  </si>
  <si>
    <t>Acción 1 - Legalización de Cajas Menores dentro del término legal y en cumplimiento de la normatividad vigente y de los procedimientos internos del Instituto.</t>
  </si>
  <si>
    <t>Seguimiento y verificación sobre manejo de las Cajas Menores.</t>
  </si>
  <si>
    <t xml:space="preserve">H159R14 - Acción 2 </t>
  </si>
  <si>
    <t>Acción 2 - Acciones tomadas referente a la  legalización de la caja menor de la Dirección Territorial de Casanare vigencia 2014.</t>
  </si>
  <si>
    <t>Informe de las acciones adelantadas</t>
  </si>
  <si>
    <t>H160R14 - Cuentas embargadas.
El Instituto Nacional de Vías mantiene embargos activos desde 1996  por demandas laborales, procesos ejecutivos , reivindicatorios y cobros coactivos, entre otros, que suman $75.100 millones de recursos.</t>
  </si>
  <si>
    <t>El embargo de las cuentas bancarias se presenta al dejar de considerar el beneficio de inembargabilidad con que gozan los recursos públicos del Estado.</t>
  </si>
  <si>
    <t>Elaborar un procedimiento  entre  la  Subdirección Financiera y la Oficina Asesora Jurídica, para establecer un estándar que permita ejecutar seguimiento a cada proceso que se encuentre con medida cautelar y de esta manera fortalecer los mecanismos de control  jurídico-financiero.</t>
  </si>
  <si>
    <t xml:space="preserve">Actividad 1 - Procedimiento implementado.                                                                                                                                                                                                                                                                                                                                                                                                                                                                                                                                                           </t>
  </si>
  <si>
    <t>Procedimiento</t>
  </si>
  <si>
    <t>H160R14 - Acción 1 actividad 2</t>
  </si>
  <si>
    <t xml:space="preserve">Actividad 2 - Mantener actualizado el aplicativo de seguimiento de embargos por parte de la Oficina Asesora Jurídica y la Subdirección Financiera.                                                                                                                                                                                                                                                                                                                                                                                                                                                                                                                                                                                               </t>
  </si>
  <si>
    <t>Informe Embargos</t>
  </si>
  <si>
    <t>Debido al incumplimiento de los procedimientos establecidos para el registro contable de las actas de obra en el Instituto Nacional de Vías</t>
  </si>
  <si>
    <t>Memorando circular y reporte trimestral</t>
  </si>
  <si>
    <t>H162R14 -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t>
  </si>
  <si>
    <t>Debido al incumplimiento de los procedimientos establecidos para el registro contable de las actas de liquidación</t>
  </si>
  <si>
    <t xml:space="preserve">H163R14 -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 </t>
  </si>
  <si>
    <t>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t>
  </si>
  <si>
    <t xml:space="preserve">Reporte semestral. </t>
  </si>
  <si>
    <t xml:space="preserve">H164R14 - Contratos y convenios con saldos negativos
La cuenta 14 – Deudores presenta el valor de los derechos de cobro de la entidad contable pública originados en desarrollo de su función social, por lo tanto su naturaleza es débito. Sin embargo a 31 de diciembre de 2014 en las subcuentas 1.4.20 - Avances y anticipos entregados se presentan saldos negativos (de naturaleza crédito) por $5,728 millones, debido a errores en el proceso de contabilización. Esta situación genera subestimación en el saldo de la cuenta Deudores. </t>
  </si>
  <si>
    <t>Debido a errores en el proceso de contabilización.</t>
  </si>
  <si>
    <t>Reporte de saldos trimestral</t>
  </si>
  <si>
    <t xml:space="preserve">H165R14 - Registro de bien inmueble
Mediante la Resolución 05141 de 2012 el Instituto Nacional de Vías hizo entrega del Laboratorio de Suelos a la Central de Inversiones S.A. CISA. Sin embargo, dicho bien se encuentra registrado en la cuenta 16 Propiedad Plata y Equipo, subcuenta 160501 -  Urbanos por un valor de $543 millones, situación que sobreestima el saldo final de la cuenta a 31 de diciembre de 2014. </t>
  </si>
  <si>
    <t>Registrado en la cuenta 16</t>
  </si>
  <si>
    <t xml:space="preserve">Realizar ajustes Contables pertinentes. </t>
  </si>
  <si>
    <t>Registro contable</t>
  </si>
  <si>
    <t>Comprobante Contable</t>
  </si>
  <si>
    <t>H166R14 - Bienes entregados a terceros   
La cuenta 160501 Terrenos – Urbanos, presenta sobrestimación de $183.232,50 millones, debido a que se registran bienes inmuebles que se encuentran  administrados por la Agencia Nacional de Infraestructura y entregados en concesión.</t>
  </si>
  <si>
    <t>Contabilización</t>
  </si>
  <si>
    <t xml:space="preserve">H167R14 - Edificaciones pendientes de legalizar.
La cuenta 164027 Edificaciones Pendientes de legalizar, presenta sobrestimación  por $57.610 millones, correspondiente al predio del terminal marítimo de Buenaventura sector Muelles municipio de Buenaventura, el cual se encuentra concesionado y  entregado en administración a la Agencia Nacional de Infraestructura. </t>
  </si>
  <si>
    <t>Contabilización corresponde a la cuenta 192002 Bienes Entregados a Terceros.</t>
  </si>
  <si>
    <t>H168R14 -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t>
  </si>
  <si>
    <t xml:space="preserve">Los funcionarios de INVÍAS informaron que esas diferencias se presentan porque el auxiliar se alimenta permanentemente teniendo en cuenta que aún existen varias partidas pendientes de distribuir. </t>
  </si>
  <si>
    <t xml:space="preserve">Actividad 1 - Ajustes al diseño del modulo de la cuenta 17 del SIIF INVIAS.
</t>
  </si>
  <si>
    <t xml:space="preserve">Diseño
</t>
  </si>
  <si>
    <t>H168R14 - Acción 1 actividad 2</t>
  </si>
  <si>
    <t>H168R14 - Acción 1 actividad 3</t>
  </si>
  <si>
    <t>Aplicativo</t>
  </si>
  <si>
    <t>H169R14 -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t>
  </si>
  <si>
    <t>Identificar los Contratos para analizar su objeto,  verificar los registros contables y realizar las reclasificaciones a que haya lugar.</t>
  </si>
  <si>
    <t>H170R14 - Bienes de uso público - entregados en administración. 
El saldo de la cuenta presenta subestimación de $112.086.5 millones, y sobrestimación de $613.9 millones debido a que de acuerdo con lo informado a la CGR mediante oficio radicado con numero  2015 400 006744-1 del 27 de marzo de 2015, por la ANI, se presentan inconsistencia de la información.</t>
  </si>
  <si>
    <t>Se presentan inconsistencia de la información.</t>
  </si>
  <si>
    <t>Efectuar los ajustes contables pertinentes.</t>
  </si>
  <si>
    <t>H171R14 - Amortización de bienes de uso público
El saldo de la cuenta presenta subestimación estimada en $539.556 millones, debido a la falta de amortización de saldos trasladados de la cuenta de Bienes de Uso Público en Construcción a Bienes de Uso Público en Servicio, correspondiente a contratos de los años 1994 a 1999</t>
  </si>
  <si>
    <t>La entidad manifiesta que la amortización se realizó en el periodo siguiente, sin embargo, no evidencia los soportes de ello.</t>
  </si>
  <si>
    <t>Modificar el Manual de Procedimientos Contables.</t>
  </si>
  <si>
    <t>H171R14 - Acción 1 actividad 2</t>
  </si>
  <si>
    <t xml:space="preserve">Acta del Comité </t>
  </si>
  <si>
    <t>H171R14 - Acción 1 actividad 3</t>
  </si>
  <si>
    <t>Actividad 3 - Modificar el Manual de Procedimientos Contables.</t>
  </si>
  <si>
    <t xml:space="preserve"> Manual</t>
  </si>
  <si>
    <t>H172R14 - Oportunidad en la amortización de bienes de uso público 
El registro de la amortización se realiza a noviembre sobre los costos de las vías terminadas a 30 del mismo mes, sin tener en cuenta el cálculo de lo causado de las vías terminadas en el mes de diciembre, que de acuerdo con lo señalado en el numeral 17, Principio de Causación del Plan General de Contabilidad Pública</t>
  </si>
  <si>
    <t>Lo anterior genera que la cuenta 1785 Amortización se encuentre subestimada en valor estimado de $52.740.1 millones</t>
  </si>
  <si>
    <t>Manual modificado</t>
  </si>
  <si>
    <t xml:space="preserve">H173R14 - Amortización de señalización
Se carece de políticas específicas para la amortización de las inversiones para señalización, ya que la entidad aplica la vida útil para las vías de carretera sin tener en cuenta el concepto 20132000005121 del 25 de febrero de 2013 de la Contaduría </t>
  </si>
  <si>
    <t>Inadecuado registro y amortización de estas inversiones</t>
  </si>
  <si>
    <t xml:space="preserve">Registrar la amortización de la señalización de acuerdo a las regulaciones vigentes para tal fin. </t>
  </si>
  <si>
    <t xml:space="preserve">Memorando 
             </t>
  </si>
  <si>
    <t>H173R14 -  Acción  2</t>
  </si>
  <si>
    <t>Acción 2 - Registros contables</t>
  </si>
  <si>
    <t>H174R14 - Gastos por reclasificar
A 31 de diciembre de 2014, en el saldo la cuenta 17 Bienes de Uso Público e Históricos y Culturales se encuentran registrados $45.967 millones correspondientes a conceptos de gastos como mantenimiento y conservación, situación que sobreestima el saldo de la cuenta en dicho valor</t>
  </si>
  <si>
    <t>Sobreestima el saldo de la cuenta en dicho valor</t>
  </si>
  <si>
    <t>Reclasificar las partidas  según corresponda</t>
  </si>
  <si>
    <t>Subestimación de la cuenta 17 - Bienes de Uso Público e Históricos y Culturales en la cuantía mencionada.</t>
  </si>
  <si>
    <t xml:space="preserve"> Memorando circular</t>
  </si>
  <si>
    <t>H175R14 - Acción 1 actividad 2</t>
  </si>
  <si>
    <t>Actividad 2 - Registros Contables a que haya lugar.</t>
  </si>
  <si>
    <t>Reporte registro  Contable</t>
  </si>
  <si>
    <t>18 04 002</t>
  </si>
  <si>
    <t>H176R14 - Actualización de bienes inmuebles.
La cuenta 1999 Valorización presenta subestimación, debido a la falta de actualización del avalúo de bienes inmuebles propiedad del instituto.</t>
  </si>
  <si>
    <t>Deficiencias en la oportunidad para realizar las actividades apropiadas que permitan el reconocimiento y revelación a valor real de la Propiedad Planta y Equipos</t>
  </si>
  <si>
    <t>Realizar los respectivos registros contables</t>
  </si>
  <si>
    <t>H177R14 - Créditos judiciales
La cuenta 246003 Créditos Judiciales – Laudo arbitral,  presenta subestimación de $3.732.4 millones, debido a la falta de reconocimiento de la obligación generada contra INVÍAS</t>
  </si>
  <si>
    <t>Deficiencia en los controles para  la identificación individual de las obligaciones a cargo del Instituto</t>
  </si>
  <si>
    <t>Realizar ajustes contables.</t>
  </si>
  <si>
    <t>Determinar los valores reales y efectuar el ajuste pertinente.</t>
  </si>
  <si>
    <t>Registro Contable</t>
  </si>
  <si>
    <t>H178R14 - Recaudos por clasificar
El Invías ha presentado dificultades para la clasificación y registro de los ingresos, lo que genera que a 31 de diciembre de 2014 se presenten partidas pendientes de conciliar por $3.666 millones</t>
  </si>
  <si>
    <t>Producto de consignaciones y notas crédito no identificadas</t>
  </si>
  <si>
    <t>Identificación de consignaciones y notas crédito.</t>
  </si>
  <si>
    <t>Identificar el nombre del depositante, el concepto y elaborar el documento de recaudo de ingresos presupuestales en el SIIF Nación</t>
  </si>
  <si>
    <t>Reporte comprobante de ingreso.</t>
  </si>
  <si>
    <t>Se observa que estos  recursos se están registrando en la subcuenta 521113-Mantenimiento, indistintamente, cuando la Contaduría General de la Nación conceptúa que “Cuando se trate de la ejecución de obras en vías departamentales, INVÍAS afectará la subcuenta 551167-Asignación de bienes y servicios</t>
  </si>
  <si>
    <t>H180R14 - Saldos por conciliar de operaciones reciprocas
A 31 de diciembre de 2014 la entidad no realizó conciliaciones a  las operaciones reciprocas debido a que no obtuvo respuesta a las solicitudes enviadas a las diferentes entidades públicas con las cuales tiene dichas operaciones.</t>
  </si>
  <si>
    <t>Incertidumbre sobre el saldo de las cuentas comprometidas en estas operaciones y posibilita inconsistencias en los Estados Contables Consolidados del Sector Público</t>
  </si>
  <si>
    <t>Circularizar a las entidades publicas, el saldo  de las operaciones reciprocas.</t>
  </si>
  <si>
    <t>Reporte Oficios y/o correos electrónicos</t>
  </si>
  <si>
    <t>H180R14 -  Acción 1 actividad 2</t>
  </si>
  <si>
    <t xml:space="preserve"> Informe</t>
  </si>
  <si>
    <t>H180R14 -  Acción 1 actividad 3</t>
  </si>
  <si>
    <t xml:space="preserve"> Oficio</t>
  </si>
  <si>
    <t>H181R14 - Saldos pendientes por depurar
El Instituto Nacional de Vías mantiene saldos pendientes de depurar, que según la Nota 20 de las Notas Explicativas a los Estados Contables, situación recurrente que afecta el saldo de las cuentas comprometidas por estas operaciones.</t>
  </si>
  <si>
    <t>Para la vigencia 2014 están relacionadas con cuentas por depurar.</t>
  </si>
  <si>
    <t>Castigar las partidas pendientes por depurar.</t>
  </si>
  <si>
    <t xml:space="preserve">Elaborar fichas de saneamiento Contable y
presentarlas al Comité de Sostenibilidad del Sistema de Contabilidad, para proponer su castigo                                                             </t>
  </si>
  <si>
    <t xml:space="preserve">1. Acta         </t>
  </si>
  <si>
    <t>H182R14 -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</si>
  <si>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Esta situación no se encuentra reflejada ni en la Nota 3</t>
  </si>
  <si>
    <t xml:space="preserve">Verificar el estado de los recursos entregados en administración.  y revelar la situación en las Notas a los Estados Financieros.
</t>
  </si>
  <si>
    <t>Notas a los Estados Financieros.</t>
  </si>
  <si>
    <t>18 01 001</t>
  </si>
  <si>
    <t>H183R14 - Notas a los estados contables incompletas
Las Notas de los Estados Contables presentan deficiencias en la revelación, debido a que las mismas no permiten conocer situaciones significativas de los hechos contables, económicos y sociales, que afectan los estados contables</t>
  </si>
  <si>
    <t>No permite tener la claridad suficiente para el adecuado análisis de la información contenida en los Estados Contables.</t>
  </si>
  <si>
    <t>Revelar en las notas a los Estados Financieros las situaciones significativas de los hechos contables.</t>
  </si>
  <si>
    <t>H184R14 - Cumplimiento plan de mejoramiento.
Revisadas y analizadas las acciones propuestas en el Plan de Mejoramiento, suscrito entre el INVÍAS, se determinó que algunas de las acciones propuestas por los responsables, no se formulan de manera adecuada, por cuanto no permiten corregir las desviaciones o causas que generaron los hallazgos</t>
  </si>
  <si>
    <t>Seguimiento de la Oficina de Control Interno  al Plan de Mejoramiento, solamente se limita a verificar el cumplimiento de las acciones y no a la efectividad de las mismas.</t>
  </si>
  <si>
    <t xml:space="preserve">Mesa de trabajo para la formulación del Plan de Mejoramiento de CGR con cada una de las dependencias involucradas </t>
  </si>
  <si>
    <t>Plan de Mejoramiento formulado con acciones de mejora concertadas.</t>
  </si>
  <si>
    <t>H184R14 - Acción 2</t>
  </si>
  <si>
    <t>Esta Oficina al Plan de Mejoramiento, solamente se limita a verificar el cumplimiento de las acciones y no a la efectividad de las mismas.</t>
  </si>
  <si>
    <t>Acción 2 - Evaluar la efectividad de las acciones del Plan de Mejoramiento</t>
  </si>
  <si>
    <t>H248R11. Convenio 267 de 2009.
Una vez analizados los informes presentados por la Entidad se concluye que el proyecto presenta un retraso considerable en su ejecución; quedan temas importantes por resolver como es el caso de las pólizas de estabilidad y calidad de la obra, solución de la disyuntiva entre el cambio de diseño geométrico y la sustracción forestal, situación que pone en peligro la continuidad del proyecto y finalmente la cantidad de recursos utilizados  no se ve reflejada en el avance de las obras, el cual es muy poco para la magnitud del proyecto.</t>
  </si>
  <si>
    <t>Demora en la ejecución de obra</t>
  </si>
  <si>
    <t xml:space="preserve">H144R11.Diferencias entre Contabilidad y Tesorería. Cuentas por Pagar. El saldo de la Cuenta 240102 Proyectos de Inversión arroja un valor a 31 de diciembre de 2011 de $392.788 millones. </t>
  </si>
  <si>
    <t>H166R11.Equipos Automotores. En la visita adelantada al Almacén de Bienes Inservibles, el día 27 de junio de 2012, se encontraron dos vehículos que presentan algunas inconsistencias en su registro y presuntas irregularidades, a saber:</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</si>
  <si>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</si>
  <si>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</si>
  <si>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Realizar reuniones  de seguimiento</t>
  </si>
  <si>
    <t>12 01 004</t>
  </si>
  <si>
    <t xml:space="preserve">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</si>
  <si>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</si>
  <si>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 xml:space="preserve">Solicitar a la OAJ informar con periodicidad semestral acerca del estado actual del proceso de demanda de medio de nulidad y restablecimiento del derecho (Radicación 73001-23-33-004-2015-00436-00), formulada por  el INVIAS, contra quien expide el acto objeto de controversia NACION - MADS y ANLA. </t>
  </si>
  <si>
    <t>12 02 001</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</si>
  <si>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</si>
  <si>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Pese a lo reportado por la entidad,  se identifica falta de oportunidad del contratista para dar cumplimiento con las obligaciones a su cargo y de las fallas en materia de seguimiento a cargo de la Interventoría. </t>
  </si>
  <si>
    <t>Continuar en el proceso de seguimiento a la gestión predial del Contrato 3460 de 2008, para lo cual se programa mesa de trabajo  con verificación de campo, del avance de la gestión a partir del mes de septiembre.</t>
  </si>
  <si>
    <t>Esta situación se presentó por la falta de  aplicación efectiva de controles  por parte de los diferentes instancias que participan (ron) en el proceso de ejecución del Contrato 581de 2012,</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</si>
  <si>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ITEMS NO PREVISTOS por $88.887.84 millones (los cuales representan el 53.23% del valor final de contrato), para un total de 193 ítems. De estos ítems, fueron finalmente ejecutados 183 ítems en obra, es decir, la cantidad de ítems contractuales se vieron incrementados en un 195%.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</si>
  <si>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</si>
  <si>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 xml:space="preserve">Impartir directriz a las Unidades Ejecutoras a cargo, para que se realice una planeación adecuada en los futuros procesos licitatorios y realizar reportes de verificación. </t>
  </si>
  <si>
    <t xml:space="preserve">H6R15. Planeación Contrato Plan Boyacá – Metas Físicas.
A Marzo de 2016, se evidenciaron retrasos en todos los frentes de obra y reducción del alcance físico de las obras.
</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</si>
  <si>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</si>
  <si>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</si>
  <si>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</si>
  <si>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</si>
  <si>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Remitir el Oficio</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</si>
  <si>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t>
  </si>
  <si>
    <t>Lo anteriormente expuesto se suscitó por falencias de orden administrativo y conlleva un presunto incumplimiento de lo previsto en el en los numerales 1 y 2 del Artículo 34 de la Ley 734 de 2002, así como del artículo 84 de la Ley 1474 de 2011.</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</si>
  <si>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</si>
  <si>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Justificación de la contratación directa</t>
  </si>
  <si>
    <t>Incluir dentro de la carpeta contractual el Acto Administrativo de Justificación de la Contratación Directa.</t>
  </si>
  <si>
    <t>Presentar el Acto Administrativo de Justificación de la Contratación</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</si>
  <si>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t>
  </si>
  <si>
    <t>Deficiencias en el clausulado del Convenio 2963 de 2013, suscrito entre el Instituto Nacional de Vías Invías y el Departamento de Santander, que en su cláusula sexta Manejo de los Recursos</t>
  </si>
  <si>
    <t>Elaboración de Modificación de la Minuta del Convenio en lo relacionado con la cláusula de los rendimientos financieros. Se remitirá a la Dirección de Contratación para su aprobación.</t>
  </si>
  <si>
    <t>Minuta modificada.</t>
  </si>
  <si>
    <t>H12R15. Cunetas y andenes primera y segunda calzada Circunvalar de Barranquilla.
En visita realizada el día 16 de Marzo de 2016 a las obras de la primera y segunda calzada de la Circunvalar de Barranquilla (Enmarcadas en los Convenios 1344 y 1345 de 2014, respectivamente), se evidenciaron en algunos elementos fisuras en el concreto, originadas por retracción en el proceso de fraguado de los elementos. Para el caso de la primera calzada, se evidenciaron en la berma-cuneta, y para la segunda calzada, se evidenciaron en andenes y separadores cercanos al puente de la carrera 46. Estas fisuras pueden generar a futuro filtraciones en los elementos y deterioro prematuro de los mismos.</t>
  </si>
  <si>
    <t xml:space="preserve">Las fisuras evidencian posibles fallas en el momento del curado de los elementos. </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</si>
  <si>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</si>
  <si>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</si>
  <si>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Evidenciar que se ha superado el atraso en la obra correspondiente al convenio No. 1344 de 2014</t>
  </si>
  <si>
    <t>Informe mensual  del supervisor del convenio</t>
  </si>
  <si>
    <t xml:space="preserve">Coordinar en caso de convenios interadministrativos con el ente territorial para que se inicien paralelamente la contratación de la obra como de la Interventoría. </t>
  </si>
  <si>
    <t>Incluir en la minuta de los convenios la clausula en la cual se señale la obligación de  iniciar paralelamente la contratación de la obra como de la Interventoría.</t>
  </si>
  <si>
    <t>Deficiencia en la supervisión</t>
  </si>
  <si>
    <t xml:space="preserve">Seguimiento al cumplimiento de la obligación contenida en el artículo 33 del Decreto 4730 de 2005 </t>
  </si>
  <si>
    <t xml:space="preserve">Memorando Circular de Dirección General recordando la Obligación  contenida en el artículo 33 del Decreto 4730 de 2005 </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</si>
  <si>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</si>
  <si>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1. Impartir directriz a las Unidades Ejecutoras a cargo, para que los supervisores presenten el informe mensual de supervisión de acuerdo con la normatividad vigente,  de acuerdo con el Artículo 83 de la Ley 1474 de 2011. 
2. Verificar que los supervisores de los convenios y contratos a cargo, presenten el informe mensual de supervisión, de acuerdo con lo establecido en el Manual de Contratación.</t>
  </si>
  <si>
    <t>Elaborar Directriz para que los supervisores presenten el informe mensual de supervisión y elaborar Reporte de verificación del cumplimiento.</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</si>
  <si>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</si>
  <si>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 xml:space="preserve">Falencias en planeación </t>
  </si>
  <si>
    <t xml:space="preserve">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t>
  </si>
  <si>
    <t>1. Memorando Circular de Dirección General recordando la Obligación  contenida en el artículo 33 del Decreto 4730 de 2005.  
2. Solicitar a la Dirección de Contratación  que incluya en la minuta de los convenios  la obligación de abrir una cuenta remunerada.</t>
  </si>
  <si>
    <t>Reporte mensual de cumplimiento con minuta modificada.</t>
  </si>
  <si>
    <t>• Debilidad del Instituto en cuanto al ejercicio de la supervisión contractual y financiera del convenio,</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</si>
  <si>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</si>
  <si>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 xml:space="preserve">Se evidencia deficiencias en los estudios previos al no considerar la viabilidad de afectar predios cuya infraestructura sobrepasa el presupuesto asignado para la compra de los inmuebles. </t>
  </si>
  <si>
    <t>Informe trimestral de los procesos que incluyeron lo aquí dispuesto</t>
  </si>
  <si>
    <t xml:space="preserve">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 </t>
  </si>
  <si>
    <t>No se evidenció consulta frente al tema ante la Autoridad rectora, que en este caso es el Instituto Geográfico Agustín Codazzi.</t>
  </si>
  <si>
    <t>Metodología para el cálculo del Porcentaje único de tasación sobre el valor total unitario del terreno en tierra firme de valoración.</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</si>
  <si>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</si>
  <si>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</si>
  <si>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Reporte Semestral</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</si>
  <si>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</si>
  <si>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Deficiente gestión ya que con base al Apéndice E “GESTION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</si>
  <si>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</si>
  <si>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Deficiencia en la supervisión predial</t>
  </si>
  <si>
    <t xml:space="preserve">1. Gestionar la adquisición de los recursos para la terminación de la gestión predial. 
2. Actualizar la sábana predial del proyecto. </t>
  </si>
  <si>
    <t xml:space="preserve">1. Gestionar la consecución de recursos para la terminación de la gestión predial de los predios 002 A D.; 003 I.; 013 I.; 018 I.; 019 I.; 019 A I.; 019 B I.; 48D; 50 D.
2.  Dejar constancia en la sábana predial de la no intervención de los predios 002 D.; 003 D.; 004 D.; 46 D, observados por la Contraloría .  </t>
  </si>
  <si>
    <t>Predios adquiridos y sábana predial actualizada.</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</si>
  <si>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</si>
  <si>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</si>
  <si>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Evidenciar  con los soportes del cruce de cuentas, donde se constata el descuento realizado al contratista y la NO existencia de un doble pago.</t>
  </si>
  <si>
    <t>Organizar la carpeta respectiva con todos los soportes.</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</si>
  <si>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</si>
  <si>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 xml:space="preserve">Deficiencia en la conservación, uso y manejo de los documentos de forma organizada, tal como lo establece el artículo 3° de la ley 590 de 1994, </t>
  </si>
  <si>
    <t xml:space="preserve">Gestionar ante el contratista de la obra, la Interventoría y los anteriores gestores de la SMA para la consecución de los documentos faltantes en las carpetas de las siguientes fichas prediales: 015 I.; 004 D.; 003 I.; 004 D.; 006 I.; 015 I.; 034 D.; 025 D.; 016 C.; 006 D.; </t>
  </si>
  <si>
    <t xml:space="preserve">Organizar las carpetas de cada una de las fichas con los documentos requeridos. </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</si>
  <si>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 
</t>
  </si>
  <si>
    <t>No aplicación oportuna de la expropiación</t>
  </si>
  <si>
    <t>Otorgar menos tiempo para saneamiento y reducir periodos de negociación</t>
  </si>
  <si>
    <t>No adecuada administración de los predios de uso público adquiridos en desarrollo de los proyectos viales</t>
  </si>
  <si>
    <t xml:space="preserve">H29R15. Avance físico Transversal del Libertador Fase II, Contrato de Obra 518 de 2012
Demoras en las gestiones relacionadas con la adquisición de predios, avance físico menor al establecido en los cronogramas aprobados, de tal forma que transitabilidad por algunos sectores como el sector Guadualejo (PR109+0010) – Inzá (PR90+0200) Ruta 2602 e Inzá (PR90+0200) – Córdoba (PR71+0550) Ruta 2602 es limitada.  
• En relación con el avance físico del pavimento: las actividades de explanaciones estaban en un 76%, subbase en un 33% y en pavimento MR42 en el 29%. Respecto a las obras de arte, de 270 faltan por ejecutar 129, que representan el 48%. </t>
  </si>
  <si>
    <t>Incumplimiento por parte del contratista de conformidad con los términos establecidos contractualmente</t>
  </si>
  <si>
    <t xml:space="preserve">Recibo a satisfacción de las obras mediante informe de interventoría </t>
  </si>
  <si>
    <t>15 05 001</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</si>
  <si>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t>
  </si>
  <si>
    <t>Oportunidad en la liquidación</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</si>
  <si>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</si>
  <si>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</si>
  <si>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H30R15. Acción 2</t>
  </si>
  <si>
    <t>Inclusión de la cláusula  en la minuta</t>
  </si>
  <si>
    <t xml:space="preserve">H31R15. Gestión en la recuperación del saldo del anticipo no amortizado en el Contrato 2130332 de 2013, derivado del Convenio Interadministrativo (FONADE
-EJÉRCITO) 267 DE 2009 (200925). 
Se evidencia falta de diligencia de la administración en su gestión de recuperación de los dineros implicados en este caso, lo que posiblemente implique un presunto daño patrimonial , </t>
  </si>
  <si>
    <t>Seguimiento al proceso iniciado por FONADE</t>
  </si>
  <si>
    <t>Comunicación exigiéndole a FONADE informe el estado del proceso y seguimiento</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</si>
  <si>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</si>
  <si>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</si>
  <si>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 xml:space="preserve">H33R15. Pavimento en concreto asfáltico de los contratos 3820 de 2013,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t>
  </si>
  <si>
    <t>Se establece como posible causa, el empleo para la elaboración de mezcla asfáltica, como crudo de trituración, rocas de una fuente fluvial que contiene elementos de limos compactados susceptibles de pulverización, que no se identifican ni eliminan antes de someterse a trituración,</t>
  </si>
  <si>
    <t>Informe de la  Interventoría</t>
  </si>
  <si>
    <t xml:space="preserve">H33R15. Pavimento en concreto asfáltico de los contratos 3820 de 2012,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t>
  </si>
  <si>
    <t xml:space="preserve">H34R15. Calidad de obras de concreto hidráulico tipo D. Administrativo con presunta incidencia disciplinaria y fiscal.
El contrato 1706 del 16 de diciembre de 2014, con el objeto de mejoramiento y mantenimiento de la carreteras Cebadal - Consacá - Sandoná - Pasto, tramo Consacá - Sandoná, ruta 2501b, Departamento de Nariño por  $11.980.95 millones, con un plazo inicial de 7 meses, incluía la ejecución de obras de concreto hidráulico tipo D, de 21 megapascales de resistencia, especificación Invías 630-07, para muros armados, bordillos y box culvert, en los que se encontraron defectos constructivos,  relacionados con segregación, hormigueros y juntas frías.
</t>
  </si>
  <si>
    <t>Deficiencias constructivas identificadas, que hacen evidente el incumplimiento de obligaciones contractuales y legales a cargo de contratistas, interventores y supervisores.</t>
  </si>
  <si>
    <t>Ajustar las obras ejecutadas por el contratista  a las normas de calidad establecidas en las especificaciones técnicas definidas por el Invías.</t>
  </si>
  <si>
    <t>Informe de la interventoría en el que se evidencien las correcciones a los defectos constructivos enunciados por la Contraloría General de la República</t>
  </si>
  <si>
    <t>Informe de la Interventoría</t>
  </si>
  <si>
    <t xml:space="preserve">H35R15. Ejecución placa huella Vereda Santa Rita Alta – Santa Rita Baja – Olmezaque en el Municipio de Silvania, Convenio 2233 de 2014.
• Deficiencias en el vaciado de concreto de elementos estructurales: durante el recorrido, se observó que algunos elementos estructurales en concreto de la placa huella en construcción presentan hormigoneo, producto de un mal proceso de vaciado y vibrado del mismo.
• Deficiencias en la recepción de concreto para vaciado en elementos estructurales: En la visita se evidencia que en el proceso de recepción de concreto para vaciado de pavimento rígido, no se hicieron las pruebas previas para la determinación del asentamiento del concreto (conocida como slump o prueba de cono), </t>
  </si>
  <si>
    <t>Deficiencia constructiva - Mediante oficio DG 25024 del 01 de junio de 2016, se evidenció que si bien la contraloría en su momento indicó estas deficiencias, la interventoría entrega los soportes pertinentes que dan cuenta de que dichas observaciones fueron corregidas y de que el ejercicio de supervisión se desarrolla dentro de los parámetros establecidos por el Manual de Interventoría.</t>
  </si>
  <si>
    <t>Elaborar Memorado Circular a todas las Direcciones Territoriales, Interventores y Supervisores para que sean tenidos en cuenta en futuras contrataciones, el cumplimiento de la normas sobre Seguridad Industrial, Manual de Interventoría y Especificaciones Generales de Construcción, al momento del inicio de la obra y durante su ejecución..</t>
  </si>
  <si>
    <t xml:space="preserve">Elaborar Memorado Circular </t>
  </si>
  <si>
    <t>Memorado Circular</t>
  </si>
  <si>
    <t xml:space="preserve">H36R15. Rendimientos financieros Convenio 2233 de 2014. 
• Los rendimientos financieros generados por los recursos del convenio solamente se empezaron a devolver al Tesoro a partir del mes de mayo de 2016, pero de manera parcial (de los $27.98 millones se reintegraron  $20.82 millones, faltando por reintegrarse $7.16 millones).
• El convenio finalizó el 30 de abril de 2016, y a 31 de mayo de 2015 todavía queda un saldo en el banco de $169.18 millones.
</t>
  </si>
  <si>
    <t>El Instituto Nacional de Vías no hizo una supervisión adecuada del manejo de los recursos asignados por el convenio interadministrativo,</t>
  </si>
  <si>
    <t>Informe trimestral y reintegro de rendimientos.</t>
  </si>
  <si>
    <t>H37R15. Planeación administrativa Convenio 2232 de 2014  - Municipio de Fusagasugá.
se observó que el municipio de Fusagasugá no atendió de manera adecuada esta obligación, sino que de manera reiterada recibió objeciones por parte del Instituto a los pliegos de condiciones para contratación de obras, por modificaciones a los mismos, lo cual denota deficiencias en el proceso de planeación administrativa del convenio y por ende derivó en retrasos en el proceso de contratación, dando lugar a prórroga del convenio.</t>
  </si>
  <si>
    <t>Deficiencias en el proceso de planeación administrativa del convenio y por ende derivó en retrasos en el proceso de contratación.</t>
  </si>
  <si>
    <t>Oficiar a los Supervisores e Interventores a fin de que hagan seguimiento a dicha Obligación y reporte trimestral del seguimiento</t>
  </si>
  <si>
    <t xml:space="preserve">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 </t>
  </si>
  <si>
    <t xml:space="preserve">Incluir en la minuta de los convenios la clausula en la cual se señale la obligación de  iniciar paralelamente la contratación de la obra como de la Interventoría.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</si>
  <si>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</si>
  <si>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 xml:space="preserve">Debilidades en la planeación presupuestal del convenio </t>
  </si>
  <si>
    <t xml:space="preserve">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Debido a la mora en la revisión de dichos rendimientos por parte de la Alcaldía y deficiencia en el control ejercido por la interventoría, hubo incumplimiento durante once (11) meses en la consignación de dichos recursos </t>
  </si>
  <si>
    <t>Deficiencia en el control de rendimiento financiero</t>
  </si>
  <si>
    <t>H41R15. Convenio interadministrativo 2754 de 2012 y contratos  de obra SP310-03-02-03-2015 y de interventoría SP310-03-03-05-2015
Se observan deficiencias en la labor de la interventoría referida a Escasos e inoportunos registros en el libro diario de obra (bitácora), Inexistentes registros sobre el control de calidad de la obra, Inoportuna entrega de los informes mensuales de interventoría y no se lleva un archivo organizado y actualizado sobre la ejecución de la obra.</t>
  </si>
  <si>
    <t xml:space="preserve">Al verificar los registros de la bitácora de obra en visita realizada el 4 de mayo de 2016, se encontró que se habían consignado anotaciones hasta el día 12 de abril de 2016, es decir, se encontraba desactualizada.  </t>
  </si>
  <si>
    <t xml:space="preserve">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 </t>
  </si>
  <si>
    <t>Esta situación se origina en el desconocimiento de las obligaciones por parte del municipio</t>
  </si>
  <si>
    <t xml:space="preserve">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 </t>
  </si>
  <si>
    <t>Deficiencia en el control a interventoría</t>
  </si>
  <si>
    <t xml:space="preserve">H44R15. Ejecución del convenio interadministrativo 2213 de 2014  y cumplimiento del  contrato  de obra  144 de 2015.
El informe semanal con corte al 17 de abril de 2016, reporta un avance del 36,6 % con respecto a un porcentaje programado del 92%. 
De acuerdo con los informes de interventoría generados hasta el mes de marzo de 2016, durante toda la ejecución de la obra se han presentado bajos rendimientos por poca disposición de mano de obra y materiales por parte del contratista de obra. 
</t>
  </si>
  <si>
    <t>Atraso de obras</t>
  </si>
  <si>
    <t>Evidenciar el cumplimiento del avance físico de la obra</t>
  </si>
  <si>
    <t xml:space="preserve">Informe  </t>
  </si>
  <si>
    <t>H46R15. Avance físico Contrato de Obra pública 210 de 2015, derivado del Convenio 1843 de 2014 de Red Terciaria Cauca.  
A 5 de mayo de 2016, fecha en que se realizó la visita por parte de la Contraloría, aunque del convenio, el 29 de febrero de 2016 se transfirieron a la Alcaldía  $706.3 millones a la Cuenta Corriente del BBVA, el avance físico del Contrato de Obra Pública 210 de 2015 era del 0% y tampoco se han realizado desembolsos. El desarrollo del proyecto debería tener un avance del 50%, atendiendo que el cronograma de obras presentado por el contratista está diseñado para un periodo de 4 meses.</t>
  </si>
  <si>
    <t>Situación que se presentaba por no contar  con el permiso de utilización de cauce,</t>
  </si>
  <si>
    <t xml:space="preserve">H47R15. Calidad obras Contrato 196 de 2015, derivado del Convenio 2211 de 2014. 
De la visita al sitio de las obras durante los días 18 al 19 de mayo de 2016, se estableció que parte de los concretos utilizados para la construcción de placa huella de algunos módulos o losas cuentan presencia de material contaminante como: madera, arcilla, entre otros, esta situación fue encontrada en los tramos del K0+015 al K0+100. 
</t>
  </si>
  <si>
    <t xml:space="preserve">No aplicación efectiva de controles  de los diferentes instancias que participan (ron) en el proceso de ejecución del Contrato </t>
  </si>
  <si>
    <t>Oficiar al Interventor a fin de que presente informe en donde demuestre que subsano dichas observaciones entre el tramo del K0+015 al KO+100.</t>
  </si>
  <si>
    <t>22 03 003</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</si>
  <si>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</si>
  <si>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Debilidades en el control de publicación</t>
  </si>
  <si>
    <t>Seguimiento trimestral al cumplimiento de dicha disposición Legal del SECOP.</t>
  </si>
  <si>
    <t>Memorando Circular en el que se exija el cumplimiento a lo dispuesto en relación con la Publicación en el Secop.</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</si>
  <si>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</si>
  <si>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Seguimiento trimestral al cumplimiento de dicha disposición Legal del SECOP y SICO</t>
  </si>
  <si>
    <t>Memorando Circular en el que se exija el cumplimiento a lo dispuesto en relación con la Publicación en el SECOP y SICO.</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</si>
  <si>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</si>
  <si>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Memorando Circular en el que se cumpla con los dispuesto en relación con la Publicación en el Secop</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</si>
  <si>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</si>
  <si>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Debilidades en el control financiero</t>
  </si>
  <si>
    <t>Seguimiento a las obligaciones de la interventoría</t>
  </si>
  <si>
    <t>16 03 100</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</si>
  <si>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</si>
  <si>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Lo anterior se presenta por debilidades en las actividades y controles inherentes a la organización de expedientes contractuales, que derivan en inadecuada gestión documental. </t>
  </si>
  <si>
    <t>Emitir instrucciones nuevamente a la Dirección Territorial Quindío sobre Administración Documental</t>
  </si>
  <si>
    <t xml:space="preserve">Circularizar a todas las Direcciones Territoriales a efectos de mantener debidamente organizado y conforme a los procedimientos, formatos y demás documentos conforme a lo establecido por el archivo central de INVIAS.
</t>
  </si>
  <si>
    <t>Memorando y Reporte  de cumplimiento.</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</si>
  <si>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</si>
  <si>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</si>
  <si>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1. Elaborar Directriz.
2. Reporte de verificación del cumplimiento  de la las metas programadas.</t>
  </si>
  <si>
    <t>Deficiente planificación y ejecución del presupuesto, así como también a debilidades en la priorización de necesidades,</t>
  </si>
  <si>
    <t xml:space="preserve">Solicitar en el anteproyecto de presupuesto de 2017 los recursos para la atención de los puentes en estado grave y critico </t>
  </si>
  <si>
    <t>Enviar a la Oficina Asesora de Planeación  el anteproyecto del presupuesto para el 2017 que contenga los recursos para la atención de los puentes en estado grave y critico.</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</si>
  <si>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</si>
  <si>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 xml:space="preserve">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  </t>
  </si>
  <si>
    <t>Elaborar informe financiero y técnico de cada uno de los contratos Plan.</t>
  </si>
  <si>
    <t>Verificar el Cumplimiento de los informes</t>
  </si>
  <si>
    <t>Reporte mensual</t>
  </si>
  <si>
    <t>19 07 002</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</si>
  <si>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</si>
  <si>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Debilidades en  la aplicación de los controles y de seguimiento y monitoreo</t>
  </si>
  <si>
    <t>La información en la pagina de la entidad con actualizaciones que se reciban por parte de las unidades ejecutoras.</t>
  </si>
  <si>
    <t xml:space="preserve">1.El Grupo de Comunicaciones realizará  un  inventario  sobre las actualizaciones de información que fueron solicitadas a las unidades ejecutoras.
2. Para realizar un control, se enviará un reporte mensual por un período de 6 meses,  a la oficina de Control Interno.
</t>
  </si>
  <si>
    <t>Reporte Inventario de información actualizada</t>
  </si>
  <si>
    <t xml:space="preserve">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
Así las cosas, existe un presunto daño fiscal por esa cuantía , como se detalla en el cuadro 1; por cuanto el Instituto pagó gravámenes que de conformidad con la norma citada están en cabeza de los particulares
</t>
  </si>
  <si>
    <t>Debilidades en los mecanismos de seguimiento y monitoreo del Instituto</t>
  </si>
  <si>
    <t>Informe Bimestral</t>
  </si>
  <si>
    <t>H58R15. Depuración de bienes del INVIAS localizados en los terminales marítimos en los Distritos Especiales de Cartagena, Barranquilla y Santa Marta. - 
la información consignada en los recibos del impuesto predial unificado, presentados por las secretarias de Hacienda de los Distritos Especiales de Cartagena, Barranquilla y Santa Marta en el formulario correspondiente en la identificación del propietario del predio, en dos (2) no aparece dato alguno sobre la titularidad a nombre del Invías y en los otros casos figura la Empresa Puertos de Colombia ya liquidada o el Ministerio de Transporte, como se detalla el cuadro 48.</t>
  </si>
  <si>
    <t xml:space="preserve">Lo anterior evidencia deficiencias de gestión por parte del Invías para la actualización de la información registrada en las Secretarias de Hacienda de los mencionados Distritos de los bienes de sus propiedad, generando información imprecisa. </t>
  </si>
  <si>
    <t>Se realizó un convenio para la intervención de una vía departamental que no está a su cargo.</t>
  </si>
  <si>
    <t>Certificado SIIF</t>
  </si>
  <si>
    <t>17 02 011</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</si>
  <si>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</si>
  <si>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Al respecto,  ha de decirse que, una vez ejecutoriado el Laudo Arbitral en la forma indicada, INVIAS estaba en la obligación del pago total de la condena determinada  dentro del término, con el fin de evitar la generación de intereses moratorios.</t>
  </si>
  <si>
    <t>Elaborar informe con respectivos soportes</t>
  </si>
  <si>
    <t>Se realizaron las acciones judiciales 
una vez presentadas y sustentadas las acciones judiciales aplicadas al caso, se da una calificación del 100%</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</si>
  <si>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</si>
  <si>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Lo expuesto, evidencia debilidades en el manejo, reporte y consistencia de la información judicial por parte de Invías, afectando su nivel de confiabilidad, seguridad y solidez.</t>
  </si>
  <si>
    <t>Depurar y actualizar información litigiosa</t>
  </si>
  <si>
    <t>Informe cuatrimestral</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</si>
  <si>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</si>
  <si>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Debilidades en el cumplimiento de las funciones por parte de los apoderados de Invías, lo que puede afectar el seguimiento a los procesos y procedimientos inherentes a la actividad judicial y extrajudicial de la Entidad.</t>
  </si>
  <si>
    <t>Verificar el cumplimiento de las directrices de la ANDJE en lo relacionado a fichas técnicas, provisión contable y calificación del riesgo.</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</si>
  <si>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t>
  </si>
  <si>
    <t>Lo anterior denota falta de coordinación por parte de las áreas involucradas</t>
  </si>
  <si>
    <t>Gestionar la modificación de la resolución de competencia de los procesos judiciales de expropiación y seguimiento a los procesos judiciales de expropiación iniciados a partir de 01 de enero de 2017.</t>
  </si>
  <si>
    <t>H63R15. Acción 2 Seguimiento y coordinación en el proceso de la defensa jurídica en los procesos de expropiación.</t>
  </si>
  <si>
    <t xml:space="preserve">Atender oportunamente los estados judiciales </t>
  </si>
  <si>
    <t>Mantener un seguimiento oportuno de cada uno de los procesos</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</si>
  <si>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</si>
  <si>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Se evidencia debilidad en el procedimiento administrativo y presupuestal para el pago de sentencias y conciliaciones; situación que genera  que estas obligaciones no se paguen a tiempo.</t>
  </si>
  <si>
    <t>Gestionar los recursos necesarios</t>
  </si>
  <si>
    <t>H65R15. Depósitos en Instituciones Financieras (1110).
El saldo de esta cuenta por $90.100 millones, está afectado por 29.479 partidas pendientes por depurar en las conciliaciones bancarias por $359.161 millones, que representa aproximadamente el 398% de este saldo, con efectos tanto de sobrestimaciones como  subestimaciones de acuerdo con el concepto que las origina, algunas partidas con antigüedad de nueve (9) años (2007), por conceptos de: cheques por cobrar, débitos en libros, consignaciones pendientes de ingreso a libros, notas débito y crédito según extracto, entre otros conceptos.</t>
  </si>
  <si>
    <t>Esta situación obedece a que las gestiones administrativas adelantadas por el Instituto no han sido eficientes ni efectivas, para depurar estas partidas.</t>
  </si>
  <si>
    <t>Cruzar la información y realizar los ajustes contables, de las partidas identificadas en cada una de las conciliaciones.</t>
  </si>
  <si>
    <t>Reporte de Conciliaciones trimestral</t>
  </si>
  <si>
    <t>H66R15 Depósitos Entregados en Garantía – Depósitos Judiciales (142503) 
• El saldo reflejado en los Estados Contables por $87.850.9 millones, difiere con la información suministrada en el memorando de la Subdirección Financiera y la reportada por la Oficina Asesora Jurídica. Es así, que en el memorando relacionan 195 embargos por $197.536 millones (ver anexo 2), se presenta una diferencia de $109.685 millones, respecto con lo reflejado en los Estados Contables y en el oficio relacionan 183 embargos por $59.720 millones con una diferencia de $28.130.9 millones . Este hecho genera incertidumbre sobre la razonabilidad de su saldo.</t>
  </si>
  <si>
    <t>Estas situaciones son originadas por la falta de conciliación y depuración de la información de las Áreas involucradas que son fuente de información, para los respectivos registros contables.</t>
  </si>
  <si>
    <t>Actualizar el aplicativo de Embargos y Registrar contablemente la información recibida de las áreas involucradas.</t>
  </si>
  <si>
    <t>Mantener la información actualizada del aplicativo de embargos. 
Conciliar la información entre los Grupos de Tesorería y Contabilidad.</t>
  </si>
  <si>
    <t>Informe Semestral</t>
  </si>
  <si>
    <t xml:space="preserve">H66R15 Acción 2 Depósitos Entregados en Garantía – Depósitos Judiciales (142503) </t>
  </si>
  <si>
    <t>Actualizar el aplicativo de Embargos</t>
  </si>
  <si>
    <t xml:space="preserve">Mantener la información actualizada del aplicativo de embargos. </t>
  </si>
  <si>
    <t>H67R15. Reconocimiento de Predios Invadidos.
La cuenta (1605) Propiedades, Planta y Equipo - Terrenos por $18.253 millones, no es razonable por cuanto genera incertidumbre en cuantía indeterminada, tal como se evidencia Estados Contables, debido a que la Entidad no contaba con un registro centralizado que permitiera controlar la información predial y la efectividad en la recuperación de inmuebles a través de querellas;  así mismo no se reconoció la provisión o estimación de las contingencias por posibles pérdidas generadas como resultado del riesgo de invasiones realizadas por Particulares, Empresas de Servicios Públicos, Entes Territoriales, entre Otros, a los predios sobrantes (Bienes Fiscales) de propiedad del Instituto adquiridos para la infraestructura : Vial, Férrea y Portuaria de conformidad con lo establecido en el Régimen de Contabilidad Pública y Manual de Procedimientos Contables AFINCO-MN-1</t>
  </si>
  <si>
    <t>Por cuanto en algunos casos no se tienen identificados los predios y/o corredores Férreos y sus anexidades, tal como se evidencia en la respuesta dada por la Entidad con Oficio OCI 7556 del 23-02-2016 ;</t>
  </si>
  <si>
    <t xml:space="preserve">Reporte de verificación del cumplimiento  </t>
  </si>
  <si>
    <t>H67R15. Acción 2. Reconocimiento de Predios Invadidos.</t>
  </si>
  <si>
    <t xml:space="preserve">Situación que denota presunto incumplimiento de lo establecido en el Régimen de Contabilidad Pública, Manual de Procedimientos Contables AFINCO-MN-1 y presuntamente se desatendió lo establecido en el numeral 1 del artículo 34 de la Ley 734 de 2002, relacionado con los deberes de todo servidor. </t>
  </si>
  <si>
    <t>Continuar con la investigación que se viene realizando, en todo el territorio Nacional respecto a los bienes de "USO PUBLICO", de propiedad del Invias.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</si>
  <si>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</si>
  <si>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Oficio dirigido a la Contaduría General de la Nación.</t>
  </si>
  <si>
    <t xml:space="preserve">Oficio y Respuesta </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</si>
  <si>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</si>
  <si>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La Entidad viene aplicando los conceptos emitidos por la Contaduría General de la Nación relacionados con el Reconocimiento Amortización de Terrenos, los cuales no son tenidos en cuenta por la Contraloría General de la República.</t>
  </si>
  <si>
    <t>Oficio y Respuesta</t>
  </si>
  <si>
    <t>17 02 013</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</si>
  <si>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</si>
  <si>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t>
  </si>
  <si>
    <t>Capacitación con la ANDJE en Provisión contable.</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</si>
  <si>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t>
  </si>
  <si>
    <t>Falta depuración de los Bienes de Uso Público y Bienes Fiscales.</t>
  </si>
  <si>
    <t>Reclasificar y registrar los Bienes de Uso Público y Bienes Fiscales.</t>
  </si>
  <si>
    <t>Memorando Circular a las Unidades Ejecutoras.
Efectuar los Registros Contables.</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</si>
  <si>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t>
  </si>
  <si>
    <t>Esta situación se debe a que las gestiones administrativas adelantadas por el Instituto no fueron eficientes ni efectivas para depurar estas cifras.</t>
  </si>
  <si>
    <t>Continuar con la depuración y registro de las consignaciones y notas créditos pendientes de ingresar a libros.</t>
  </si>
  <si>
    <t xml:space="preserve">H73R15. Recaudos por Reclasificar (290580)
El saldo por $9.937.7 millones que corresponde según lo descrito en la nota a los Estados Contables No. 10 Otros Pasivos, a “… Recaudos por clasificar por $9.937.749 miles de pesos que obedece al cargue de extractos 2015 que hace el Grupo de Ingresos y que posteriormente se reduce contablemente con la identificación de los terceros que efectuaron las consignaciones y los causales de los mismos.”;. </t>
  </si>
  <si>
    <t>Consignaciones y Notas Crédito no identificadas.</t>
  </si>
  <si>
    <t>Identificar el concepto y el beneficiario de las consignaciones y elaborar el documento de recaudo de ingreso.</t>
  </si>
  <si>
    <t>Elaborar el documento de ingreso.</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</si>
  <si>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t>
  </si>
  <si>
    <t>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t>
  </si>
  <si>
    <t>Gestionar y generar un  OTROSI a los Convenios de Cuentas en Participación que se tienen suscritos entre Central de Inversiones S. A. y el Instituto Nacional de Vías-INVIAS.</t>
  </si>
  <si>
    <t>Gestionar la elaboración de un OTROSI a los Convenios Interadministrativos de Cuentas en Participación suscritos entre Central de Inversiones y el Instituto Nacional de Vías. Para modificar la clausula en la rendición de cuentas para que la información del último trimestre de la vigencia a finalizar sea entregado en lo posible antes del cierre de ésta.</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</si>
  <si>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</si>
  <si>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Falta de oportunidad en la causación.</t>
  </si>
  <si>
    <t>Registrar en la contabilidad la información recibida del Recaudo de Peajes en el mes que se cause.</t>
  </si>
  <si>
    <t>Registro Contable.</t>
  </si>
  <si>
    <t xml:space="preserve">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 </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</si>
  <si>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</si>
  <si>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t>
  </si>
  <si>
    <t>Esta situación se presenta por no contar con efectivos controles de información, depuración y soportes que garanticen confiabilidad y totalidad de los soportes básicos y suficientes, para el reconocimiento de los bienes administrados por el Invías.</t>
  </si>
  <si>
    <t>Reclasificar y registrar los Bienes de Uso Público, Bienes Fiscales y Bienes entregados a Terceros.</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</si>
  <si>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t>
  </si>
  <si>
    <t>Esta situación se presenta por no contar con un mecanismo de conciliación efectivo entre Dependencias, que garantice confiabilidad de la información que soporta los derechos, obligaciones y gastos de la Entidad en tiempo real.</t>
  </si>
  <si>
    <t>Continuar con la depuración de las cuentas observadas por la CGR en el informe de 2015.</t>
  </si>
  <si>
    <t>Registros Contables</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</si>
  <si>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t>
  </si>
  <si>
    <t>Deficiencias en la gestión institucional y comunicación y/o articulación  entre las áreas que participan en el proceso para la depuración de la información básica y suficiente que garantice el reconocimiento y revelación que corresponde al Área de Contabilidad.</t>
  </si>
  <si>
    <t>Revelación de la situación de utilización de las zonas remanentes y/o de las zonas de terrenos no utilizados.</t>
  </si>
  <si>
    <t>18 03 004</t>
  </si>
  <si>
    <t>H80R15. Reconocimiento de la Depreciación.
La cuenta (1685) Depreciación Acumulada- Edificaciones por $11.704 millones, presenta incertidumbre en cuantía indeterminada,
En la prueba se evidenció que en esta hoja al cierre de la vigencia, se depreciaron (83) bienes de (1.006) que se encuentran registrados en el Sistema de Administración y Control Predial que lleva la Subdirección Administrativa - Grupo Bienes Inmuebles y Seguros; así mismo, al momento de la prueba no fue posible determinar el número de predios que poseen edificaciones, puentes, entre otras sujetas del cálculo de depreciación, debido a que no se encuentran individualizados  y separados el valor y la fecha de inicio al servicio de cada edificación:</t>
  </si>
  <si>
    <t>Existen riesgos inherentes y de control para el adecuado cálculo de valor relativo al desgaste o pérdida de la capacidad operacional por el uso de los bienes, debido a que se realiza de forma manual con riesgo de errores involuntarios.</t>
  </si>
  <si>
    <t>Analizar y conciliar la información recibida de la Subdirección Administrativa y mantener actualizado la totalidad de los bienes sujetos de depreciación.</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</si>
  <si>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t>
  </si>
  <si>
    <t>liquidar en forma oportuna los contratos que presentan anticipos por amortizar</t>
  </si>
  <si>
    <t xml:space="preserve">Reporte mensual </t>
  </si>
  <si>
    <t xml:space="preserve">H81R15. Acción 2 Reconocimiento de la Amortización de Anticipos de Contratos y Convenios terminados no liquidados.
</t>
  </si>
  <si>
    <t>19 03 005</t>
  </si>
  <si>
    <t xml:space="preserve">H82R15. Justificación de la Calificación. Control Interno Contable
 En la estructura del formulario cada actividad y etapa del proceso, así como otros elementos o acciones de control, se evalúan a través de preguntas que deben ser debidamente calificadas con la posibilidad de ser justificada, para lo cual se dispuso en el formulario de la columna “OBSERVACIONES”. En esta parte, se podrá indicar o describir los criterios aplicados para efectos de asignar la referida calificación, que en su consolidado arrojó una calificación del sistema 4.44.
No obstante, que las 62 preguntas están calificadas, se observa que en su mayoría fueron calificadas con 5 (Se cumple plenamente), 4 (Se cumple en alto grado) y 3 (Se cumple aceptablemente); </t>
  </si>
  <si>
    <t>Las anteriores situaciones son originadas porque no se guarda coherencia entre la calificación dada por el Invías y la situación real del Instituto, dentro de este formulario no se está reflejando la calificación razonable del control interno contable.</t>
  </si>
  <si>
    <t>Diligenciar el formulario de evaluación del sistema de control interno contable incluyendo
la columna ”observaciones”, prevaleciendo la coherencia entre las respuestas y la situación real de la información contable.</t>
  </si>
  <si>
    <t>Formulario de evaluación</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</si>
  <si>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</si>
  <si>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Actualizar el Mapa de Riesgo, incluyendo los conceptos y definiciones establecidos en la resolución 357 de 2008.</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</si>
  <si>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</si>
  <si>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</si>
  <si>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Implementación del aplicativo de Gestión de Embargos.</t>
  </si>
  <si>
    <t xml:space="preserve">H84R15. Acción 2  Recursos Remanentes – Cuentas Embargadas.
</t>
  </si>
  <si>
    <t>H85R15. Ingresos Peajes y Seguridad Vial (411011). 
La cuenta Ingresos por Peajes, registraba un saldo de $337.579.6 millones, está subestimada en cuantía indeterminada debido a que el Invías, no tiene conocimiento de los recursos  pendientes por registrar a 31 de diciembre de 2015, por conceptos de Peajes y Seguridad Vial</t>
  </si>
  <si>
    <t>Situación originada porque los mecanismos de control y seguimiento de los ingresos no fueron efectivos.</t>
  </si>
  <si>
    <t>Elaborar el documento de ingreso</t>
  </si>
  <si>
    <t xml:space="preserve">H86R15. Ingresos Peajes 
De acuerdo con la muestra seleccionada se realizó seguimiento al recaudo de peajes, donde se evidenció una diferencia de $76.1 millones en diciembre de 2015 entre el total de recaudo peajes, seguridad vial y rendimiento financiero; </t>
  </si>
  <si>
    <t>Falta de información por parte del tercero que realizó consignación.</t>
  </si>
  <si>
    <t>Registro Contable por $76.1 millones.</t>
  </si>
  <si>
    <t>Solicitar al concesionario la copia de la consignación con sus respectivos anexos.</t>
  </si>
  <si>
    <t xml:space="preserve">H87R15. Confiabilidad de la Información Contable. Administrativo. 
Con la información suministrada de las cuentas bancarias y las cuentas inactivas, se evidenció que cuatro (4) no fueron enunciadas en la información solicitada por la CGR, como se detectó en revisión realizada a las conciliaciones bancarias anexas a la información; si bien es cierto, que no tuvieron movimiento y su saldo es cero y no tienen partidas por conciliar, son cuentas a nombre del Invías que debieron ser relacionadas e informar el estado en qué se encuentran.
</t>
  </si>
  <si>
    <t xml:space="preserve">Deficiencias en los mecanismos de control y seguimiento de la información suministrada. </t>
  </si>
  <si>
    <t>Verificar previamente la información a suministrar  de las cuentas bancarias de INVIAS.</t>
  </si>
  <si>
    <t>Reportar la totalidad de las cuentas bancarias de INVIAS.</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</si>
  <si>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</si>
  <si>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 xml:space="preserve">Esta situación evidencia la falta de gestión oportuna por parte del Invías, para subsanar estos hechos. </t>
  </si>
  <si>
    <t>Dentro del proceso de depuración de las conciliaciones bancarias se les dará prioridad a las cuentas inactivas.</t>
  </si>
  <si>
    <t>Partidas depuradas</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</si>
  <si>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t>
  </si>
  <si>
    <t>Debilidades en el registro adecuado en las cuentas contables correspondientes.</t>
  </si>
  <si>
    <t>Registrar en la cuenta que corresponda por cada uno de los conceptos.</t>
  </si>
  <si>
    <t>H90R15. Saldos por Imputar Presupuesto de Ingresos
Al cierre de la vigencia se evidencia que en el reporte saldos por imputar del aplicativo SIIF presenta saldos por $798.2 millones,</t>
  </si>
  <si>
    <t>Deficiencia en los mecanismos de control y seguimiento.</t>
  </si>
  <si>
    <t xml:space="preserve">H91R15. Planeación Presupuesto de Ingresos. .
En el presupuesto de ingresos vigencia 2015, se observa desfase entre el aforo inicial respecto al recaudo efectivo de  hasta del 185.5%, como fue para el caso del rubro contraprestación portuaria al pasar de un aforo inicial de $63.261.3 millones a un recaudo de $180.648.3 millones para una diferencia de $117.387.0 millones. Caso similar pero en menor proporción para el rubro de Ingresos de los establecimientos públicos y Peajes,
</t>
  </si>
  <si>
    <t>Lo anterior  por  debilidades en la planeación  y ejecución  presupuestal con la consecuente afectación  del desarrollo oportuno  de actividades misionales de la entidad y genera riesgo de que se presenten reducciones o recortes presupuestales .</t>
  </si>
  <si>
    <t xml:space="preserve">1. Elaborar tres (3) oficios bimestralmente a la ANI. 
                                                                            2. Proyectar el plan de ingresos provenientes de peajes con los reportes a cargo del Invias y la Información recibida de la ANI. </t>
  </si>
  <si>
    <t>1. Oficios realizados    2.  Elaboración de Presupuesto 2017 -2018</t>
  </si>
  <si>
    <t xml:space="preserve">H91R15. Acción 2 Planeación Presupuesto de Ingresos. </t>
  </si>
  <si>
    <t>Según el Invías ello obedeció a que el nuevo cálculo de la contraprestación portuaria fue modificado y/o ajustado en el 2013 con el CONPES 3744.</t>
  </si>
  <si>
    <t>Realizar la proyección de ingresos de contraprestación portuaria acorde con la información recibida de la ANI y verificada por el INVIAS</t>
  </si>
  <si>
    <t>Oficio y respuesta</t>
  </si>
  <si>
    <t>Realizar reuniones de seguimiento con las Unidades Ejecutoras de recursos presupuestales, con el fin que los Ejecutores  adelanten las acciones pertinentes para evitar que se constituyan reservas presupuestales por encima de los topes fijados por la norma</t>
  </si>
  <si>
    <t>Convocar y realizar reunión de seguimiento presupuestal, por lo menos una vez al mes con las Unidades Ejecutoras</t>
  </si>
  <si>
    <t>acta reunión</t>
  </si>
  <si>
    <t xml:space="preserve">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t>
  </si>
  <si>
    <t xml:space="preserve">Entre otras causas por la no suscripción de contratos, no utilización de vigencias futuras  y adiciones de contratos finalmente no realizadas </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</si>
  <si>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t>
  </si>
  <si>
    <t>No se ejecutó la totalidad de los recursos comprometidos</t>
  </si>
  <si>
    <t>Realizar reuniones de seguimiento con las Unidades Ejecutoras de recursos presupuestales, con el fin que los Ejecutores  adelanten las acciones pertinentes para evitar que se constituyan  valores representativos en  el rezago presupuestal</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</si>
  <si>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t>
  </si>
  <si>
    <t>Refleja debilidades en el control y seguimiento para la gestión presupuestal, así como para el fenecimiento de las Reservas Presupuestales por $31.185.1 millones y limitaciones para pagar algunos compromisos adquiridos.</t>
  </si>
  <si>
    <t>Realizar reuniones de seguimiento con las Unidades Ejecutoras de recursos presupuestales, con el fin que los Ejecutores  adelanten las acciones pertinentes para evitar constituir   valores representativos de reserva presupuestal que no requiera ser utilizada en la siguiente vigencia.</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</si>
  <si>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</si>
  <si>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Lo anteriormente descrito evidencia deficiencias en la programación presupuestal</t>
  </si>
  <si>
    <t xml:space="preserve">Continuar con la gestión de recursos para el pago de las sentencias y conciliaciones que se encuentran en turno de pago, supeditado a la apropiación presupuesta que realice el Ministerio de Hacienda y Crédito Público. 
</t>
  </si>
  <si>
    <t>17 03 003</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</si>
  <si>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</si>
  <si>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</si>
  <si>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Hacer seguimiento a las Direcciones Territoriales para que den aplicación al procedimiento en el pago del impuesto predial unificado y la contribución de valorización por cada una y quienes tienen la delegación establecida  mediante la Resolución No. 3015 del 04/06/2014.</t>
  </si>
  <si>
    <t xml:space="preserve">Informe Trimestral </t>
  </si>
  <si>
    <t xml:space="preserve">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t>
  </si>
  <si>
    <t xml:space="preserve">Lo anterior se origina por deficiencias en  aplicación  de controles y de diseños de mecanismos y/o directrices sobre el tema, con lo cual se genera riesgos de inequidad en la distribución y ejecución. </t>
  </si>
  <si>
    <t xml:space="preserve">1. Dar lineamientos desde la Oficina Asesora de Planeación a la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definidos en la Ley ya mencionada.
</t>
  </si>
  <si>
    <t>Informar a las Unidades Ejecutoras sobre la ubicación de las casetas de peajes por departamentos, a tener en cuenta para la inversión de los recursos.</t>
  </si>
  <si>
    <t>1. Memorando circular con los lineamientos para la ejecución de los recursos de peajes.
2. Reporte  del cumplimiento por parte de las unidades ejecutoras.</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</si>
  <si>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</si>
  <si>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</si>
  <si>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H2D16 Perfeccionamiento y ejecución de los contratos de obra y consultorías.
Se evidenció retrasos en la ejecución del contrato 1246 de 2014.
</t>
  </si>
  <si>
    <t>Demora perfeccionamiento del contrato</t>
  </si>
  <si>
    <t xml:space="preserve">Memorando Circular de la Dirección General  dirigido a todas las dependencias recordando la obligación de darle celeridad a los tramites que tiene incidencia en la ejecución contractual </t>
  </si>
  <si>
    <t xml:space="preserve">Lo anterior  evidencia demora en el perfeccionamiento de los contratos, lo que afectó el proceso de legalización y ejecución del contrato, teniendo en cuenta que el plazo de ejecución establecido fue de dos (29 y seis (6) meses respectivamente. </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</si>
  <si>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</si>
  <si>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</si>
  <si>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Debilidades en los controles implementados</t>
  </si>
  <si>
    <t>Dar cumplimiento a lo indicado en el No. 16 del titulo 25.6.2 SUPERVISORES DE CONTRATOS DE INTERVENTORIA. Del Manual de contratación del Invías - "Elaborar y presentar un informe mensual a la Unidad Ejecutora sobre el estado de los proyectos a su cargo".</t>
  </si>
  <si>
    <t xml:space="preserve">H5D16 Liquidación del contrato
La entidad no ha adelantado la liquidación del contrato 1246 de 2014, en el tiempo establecido, se observó que han transcurrido más de doce (12) meses; sin que la Entidad haya adelantado el proceso de liquidación
</t>
  </si>
  <si>
    <t>Debilidades en los controles del proceso contractual</t>
  </si>
  <si>
    <t>Liquidar los contratos dentro de los plazos establecidos en el articulo 11 de la 1150 de 2007.</t>
  </si>
  <si>
    <t>Reporte trimestral del cumplimiento de lo establecidos en el articulo 11 de la 1150 de 2007</t>
  </si>
  <si>
    <t xml:space="preserve">H6D16 Trámite proceso sancionatorio
Se observó debilidad en el trámite del procedimiento administrativo sancionatorio por incumplimiento  parcial del contrato 1246 de 2014.
</t>
  </si>
  <si>
    <t>Debilidad en el procedimiento administrativo</t>
  </si>
  <si>
    <t>Mesa de trabajo e informe</t>
  </si>
  <si>
    <t>Acta e informe</t>
  </si>
  <si>
    <t xml:space="preserve">H7D16 Instalación de Bordillos
Durante visita de inspección realizada a la carretera Cúcuta –San Faustino-La Chinita, a las obras realizadas n virtud del contrato 1246 de 2014, se evidencia que en los sitios donde se realizó ejecución de bordillos (entre k1+000 y k2+000), dichas obras fueron ejecutadas con deficiencias en la calidad de las mismas. Se evidencian bordillos mal rematados, con hormigueo posiblemente causado por deficiencias en el encofrado de los mismos (formaletas  poco engrasadas que pudieran generar problemas al desencofrar y conducir a descascaramientos de los elementos).
</t>
  </si>
  <si>
    <t>Deficiencias en los procesos constructivos</t>
  </si>
  <si>
    <t xml:space="preserve">Requerir al contratista para que realice las reparaciones de los bordillos </t>
  </si>
  <si>
    <t>Realizar las correcciones frente a los defectos constructivos detectados por la Contraloría</t>
  </si>
  <si>
    <t>SEI</t>
  </si>
  <si>
    <t>H1R14</t>
  </si>
  <si>
    <t>H2R14</t>
  </si>
  <si>
    <t>H3R14</t>
  </si>
  <si>
    <t>H4R14</t>
  </si>
  <si>
    <t>H5R14</t>
  </si>
  <si>
    <t>H6R14</t>
  </si>
  <si>
    <t>H7R14</t>
  </si>
  <si>
    <t>H8R14</t>
  </si>
  <si>
    <t>H9R14</t>
  </si>
  <si>
    <t>H10R14</t>
  </si>
  <si>
    <t>H11R14</t>
  </si>
  <si>
    <t>H12R14</t>
  </si>
  <si>
    <t>H13R14</t>
  </si>
  <si>
    <t>H14R14</t>
  </si>
  <si>
    <t>H15R14</t>
  </si>
  <si>
    <t>H16R14</t>
  </si>
  <si>
    <t>H17R14</t>
  </si>
  <si>
    <t>H18R14</t>
  </si>
  <si>
    <t>H19R14</t>
  </si>
  <si>
    <t>H20R14</t>
  </si>
  <si>
    <t>H21R14</t>
  </si>
  <si>
    <t>H22R14</t>
  </si>
  <si>
    <t>H23R14</t>
  </si>
  <si>
    <t>H24R14</t>
  </si>
  <si>
    <t>H25R14</t>
  </si>
  <si>
    <t>H26R14</t>
  </si>
  <si>
    <t>H27R14</t>
  </si>
  <si>
    <t>H28R14</t>
  </si>
  <si>
    <t>H29R14</t>
  </si>
  <si>
    <t>H30R14</t>
  </si>
  <si>
    <t>H31R14</t>
  </si>
  <si>
    <t>H32R14</t>
  </si>
  <si>
    <t>H33R14</t>
  </si>
  <si>
    <t>H34R14</t>
  </si>
  <si>
    <t>H35R14</t>
  </si>
  <si>
    <t>H37R14</t>
  </si>
  <si>
    <t>H38R14</t>
  </si>
  <si>
    <t>H39R14</t>
  </si>
  <si>
    <t>H40R14</t>
  </si>
  <si>
    <t>H41R14</t>
  </si>
  <si>
    <t>H42R14</t>
  </si>
  <si>
    <t>H43R14</t>
  </si>
  <si>
    <t>H44R14</t>
  </si>
  <si>
    <t>H45R14</t>
  </si>
  <si>
    <t>H46R14</t>
  </si>
  <si>
    <t>H47R14</t>
  </si>
  <si>
    <t>H48R14</t>
  </si>
  <si>
    <t>H49R14</t>
  </si>
  <si>
    <t>H50R14</t>
  </si>
  <si>
    <t>H51R14</t>
  </si>
  <si>
    <t>H52R14</t>
  </si>
  <si>
    <t>H53R14</t>
  </si>
  <si>
    <t>H54R14</t>
  </si>
  <si>
    <t>H55R14</t>
  </si>
  <si>
    <t>H56R14</t>
  </si>
  <si>
    <t>H57R14</t>
  </si>
  <si>
    <t>H58R14</t>
  </si>
  <si>
    <t>H59R14</t>
  </si>
  <si>
    <t>H60R14</t>
  </si>
  <si>
    <t>H61R14</t>
  </si>
  <si>
    <t>H62R14</t>
  </si>
  <si>
    <t>H63R14</t>
  </si>
  <si>
    <t>H64R14</t>
  </si>
  <si>
    <t>H65R14</t>
  </si>
  <si>
    <t>H66R14</t>
  </si>
  <si>
    <t>H67R14</t>
  </si>
  <si>
    <t>H68R14</t>
  </si>
  <si>
    <t>H69R14</t>
  </si>
  <si>
    <t>H70R14</t>
  </si>
  <si>
    <t>H71R14</t>
  </si>
  <si>
    <t>H72R14o</t>
  </si>
  <si>
    <t>H73R14</t>
  </si>
  <si>
    <t>H74R14</t>
  </si>
  <si>
    <t>H75R14</t>
  </si>
  <si>
    <t>H76R14</t>
  </si>
  <si>
    <t>H77R14</t>
  </si>
  <si>
    <t>H78R14-</t>
  </si>
  <si>
    <t>H79R14</t>
  </si>
  <si>
    <t>H80R14</t>
  </si>
  <si>
    <t>H81R14</t>
  </si>
  <si>
    <t>H82R14</t>
  </si>
  <si>
    <t>H83R14</t>
  </si>
  <si>
    <t>H84R14</t>
  </si>
  <si>
    <t>H85R14</t>
  </si>
  <si>
    <t>H86R14</t>
  </si>
  <si>
    <t>H87R14</t>
  </si>
  <si>
    <t>H88R14</t>
  </si>
  <si>
    <t>H89R14</t>
  </si>
  <si>
    <t>H90R14</t>
  </si>
  <si>
    <t>H91R14</t>
  </si>
  <si>
    <t>H92R14</t>
  </si>
  <si>
    <t>H93R14</t>
  </si>
  <si>
    <t>H94R14</t>
  </si>
  <si>
    <t>H95R14</t>
  </si>
  <si>
    <t>H96R14</t>
  </si>
  <si>
    <t>H97R14</t>
  </si>
  <si>
    <t>H98R14</t>
  </si>
  <si>
    <t>H99R14</t>
  </si>
  <si>
    <t>H100R14</t>
  </si>
  <si>
    <t>H101R14</t>
  </si>
  <si>
    <t>H102R14</t>
  </si>
  <si>
    <t>H103R14</t>
  </si>
  <si>
    <t>H104R14</t>
  </si>
  <si>
    <t>H105R14</t>
  </si>
  <si>
    <t>H106R14</t>
  </si>
  <si>
    <t>H107R14</t>
  </si>
  <si>
    <t>H108R14</t>
  </si>
  <si>
    <t>H109R14</t>
  </si>
  <si>
    <t>H110R14</t>
  </si>
  <si>
    <t>H111R14</t>
  </si>
  <si>
    <t>H112R14</t>
  </si>
  <si>
    <t>H113R14</t>
  </si>
  <si>
    <t>H114R14</t>
  </si>
  <si>
    <t>H115R14</t>
  </si>
  <si>
    <t>H116R14</t>
  </si>
  <si>
    <t>H117R14</t>
  </si>
  <si>
    <t>H118R14</t>
  </si>
  <si>
    <t>H119R14</t>
  </si>
  <si>
    <t>H120R14</t>
  </si>
  <si>
    <t>H121R14–</t>
  </si>
  <si>
    <t>H122R14</t>
  </si>
  <si>
    <t>H123R14</t>
  </si>
  <si>
    <t>H124R14</t>
  </si>
  <si>
    <t>H125R14</t>
  </si>
  <si>
    <t>H126R14</t>
  </si>
  <si>
    <t>H127R14</t>
  </si>
  <si>
    <t>H128R14</t>
  </si>
  <si>
    <t>H129R14-</t>
  </si>
  <si>
    <t>H130R14</t>
  </si>
  <si>
    <t>H131R14</t>
  </si>
  <si>
    <t>H132R14</t>
  </si>
  <si>
    <t>H133R14</t>
  </si>
  <si>
    <t>H134R14</t>
  </si>
  <si>
    <t>H135R14</t>
  </si>
  <si>
    <t>H136R14</t>
  </si>
  <si>
    <t>H137R14</t>
  </si>
  <si>
    <t>H138R14</t>
  </si>
  <si>
    <t>H139R14</t>
  </si>
  <si>
    <t>H140R14</t>
  </si>
  <si>
    <t>H141R14</t>
  </si>
  <si>
    <t>H142R14</t>
  </si>
  <si>
    <t>H143R14</t>
  </si>
  <si>
    <t>H144R14</t>
  </si>
  <si>
    <t>H145R14</t>
  </si>
  <si>
    <t>H146R14</t>
  </si>
  <si>
    <t>H147R14</t>
  </si>
  <si>
    <t>H148R14</t>
  </si>
  <si>
    <t>H149R14</t>
  </si>
  <si>
    <t>H150R14</t>
  </si>
  <si>
    <t>H151R14</t>
  </si>
  <si>
    <t>H152R14</t>
  </si>
  <si>
    <t>H153R14</t>
  </si>
  <si>
    <t>H154R14</t>
  </si>
  <si>
    <t>H155R14</t>
  </si>
  <si>
    <t>H156R14</t>
  </si>
  <si>
    <t>H157R14</t>
  </si>
  <si>
    <t>H158R14</t>
  </si>
  <si>
    <t>H159R14</t>
  </si>
  <si>
    <t>H160R14</t>
  </si>
  <si>
    <t>H161R14</t>
  </si>
  <si>
    <t>H162R14</t>
  </si>
  <si>
    <t>H163R14</t>
  </si>
  <si>
    <t>H164R14</t>
  </si>
  <si>
    <t>H165R14</t>
  </si>
  <si>
    <t>H166R14</t>
  </si>
  <si>
    <t>H167R14</t>
  </si>
  <si>
    <t>H168R14</t>
  </si>
  <si>
    <t>H169R14</t>
  </si>
  <si>
    <t>H170R14</t>
  </si>
  <si>
    <t>H171R14</t>
  </si>
  <si>
    <t>H172R14</t>
  </si>
  <si>
    <t>H173R14</t>
  </si>
  <si>
    <t>H174R14</t>
  </si>
  <si>
    <t>H175R14</t>
  </si>
  <si>
    <t>H176R14</t>
  </si>
  <si>
    <t>H177R14</t>
  </si>
  <si>
    <t>H178R14</t>
  </si>
  <si>
    <t>H179R14</t>
  </si>
  <si>
    <t>H180R14</t>
  </si>
  <si>
    <t>H181R14</t>
  </si>
  <si>
    <t>H182R14</t>
  </si>
  <si>
    <t>H183R14</t>
  </si>
  <si>
    <t>H184R14</t>
  </si>
  <si>
    <t>H1R15</t>
  </si>
  <si>
    <t>H2R15</t>
  </si>
  <si>
    <t>H3R15</t>
  </si>
  <si>
    <t>H4R15</t>
  </si>
  <si>
    <t>H5R15</t>
  </si>
  <si>
    <t>H6R15</t>
  </si>
  <si>
    <t>H7R15</t>
  </si>
  <si>
    <t>H8R15</t>
  </si>
  <si>
    <t>H9R15</t>
  </si>
  <si>
    <t>H10R15</t>
  </si>
  <si>
    <t>H11R15</t>
  </si>
  <si>
    <t>H12R15</t>
  </si>
  <si>
    <t>H13R15</t>
  </si>
  <si>
    <t>H14R15</t>
  </si>
  <si>
    <t>H15R15</t>
  </si>
  <si>
    <t>H16R15</t>
  </si>
  <si>
    <t>H17R15</t>
  </si>
  <si>
    <t>H18R15</t>
  </si>
  <si>
    <t>H19R15</t>
  </si>
  <si>
    <t>H20R15</t>
  </si>
  <si>
    <t>H21R15</t>
  </si>
  <si>
    <t xml:space="preserve">
H22R15</t>
  </si>
  <si>
    <t>H23R15</t>
  </si>
  <si>
    <t>H24R15</t>
  </si>
  <si>
    <t>H25R15</t>
  </si>
  <si>
    <t>H26R15</t>
  </si>
  <si>
    <t>H27R15</t>
  </si>
  <si>
    <t>H28R15</t>
  </si>
  <si>
    <t>H29R15</t>
  </si>
  <si>
    <t>H30R15</t>
  </si>
  <si>
    <t>H31R15</t>
  </si>
  <si>
    <t>H32R15</t>
  </si>
  <si>
    <t>H33R15</t>
  </si>
  <si>
    <t>H34R15</t>
  </si>
  <si>
    <t>H35R15</t>
  </si>
  <si>
    <t>H36R15</t>
  </si>
  <si>
    <t>H37R15</t>
  </si>
  <si>
    <t>H38R15</t>
  </si>
  <si>
    <t>H39R15</t>
  </si>
  <si>
    <t>H40R15</t>
  </si>
  <si>
    <t>H41R15</t>
  </si>
  <si>
    <t>H42R15</t>
  </si>
  <si>
    <t>H43R15</t>
  </si>
  <si>
    <t>H44R15</t>
  </si>
  <si>
    <t>H46R15</t>
  </si>
  <si>
    <t>H47R15</t>
  </si>
  <si>
    <t>H48R15</t>
  </si>
  <si>
    <t>H49R15</t>
  </si>
  <si>
    <t>H50R15</t>
  </si>
  <si>
    <t>H51R15</t>
  </si>
  <si>
    <t>H52R15</t>
  </si>
  <si>
    <t>H53R15</t>
  </si>
  <si>
    <t>H54R15</t>
  </si>
  <si>
    <t>H55R15</t>
  </si>
  <si>
    <t>H56R15</t>
  </si>
  <si>
    <t>H57R15</t>
  </si>
  <si>
    <t>H58R15</t>
  </si>
  <si>
    <t>H59R15</t>
  </si>
  <si>
    <t>H60R15</t>
  </si>
  <si>
    <t>H61R15</t>
  </si>
  <si>
    <t>H62R15</t>
  </si>
  <si>
    <t>H63R15</t>
  </si>
  <si>
    <t>H64R15</t>
  </si>
  <si>
    <t>H65R15</t>
  </si>
  <si>
    <t>H66R15</t>
  </si>
  <si>
    <t>H67R15</t>
  </si>
  <si>
    <t>H68R15</t>
  </si>
  <si>
    <t>H69R15</t>
  </si>
  <si>
    <t>H70R15</t>
  </si>
  <si>
    <t>H71R15</t>
  </si>
  <si>
    <t>H72R15</t>
  </si>
  <si>
    <t>H73R15</t>
  </si>
  <si>
    <t>H74R15</t>
  </si>
  <si>
    <t>H75R15</t>
  </si>
  <si>
    <t>H76R15</t>
  </si>
  <si>
    <t>H77R15</t>
  </si>
  <si>
    <t>H78R15</t>
  </si>
  <si>
    <t>H79R15</t>
  </si>
  <si>
    <t>H80R15</t>
  </si>
  <si>
    <t>H81R15</t>
  </si>
  <si>
    <t>H82R15</t>
  </si>
  <si>
    <t>H83R15</t>
  </si>
  <si>
    <t>H84R15</t>
  </si>
  <si>
    <t>H85R15</t>
  </si>
  <si>
    <t>H86R15</t>
  </si>
  <si>
    <t>H87R15</t>
  </si>
  <si>
    <t>H88R15</t>
  </si>
  <si>
    <t>H89R15</t>
  </si>
  <si>
    <t>H90R15</t>
  </si>
  <si>
    <t>H91R15</t>
  </si>
  <si>
    <t>H92R15</t>
  </si>
  <si>
    <t>H93R15</t>
  </si>
  <si>
    <t>H94R15</t>
  </si>
  <si>
    <t>H95R15</t>
  </si>
  <si>
    <t>H96R15</t>
  </si>
  <si>
    <t>H97R15</t>
  </si>
  <si>
    <t>H98R15</t>
  </si>
  <si>
    <t>H1D16</t>
  </si>
  <si>
    <t>H2D16</t>
  </si>
  <si>
    <t>H3D16</t>
  </si>
  <si>
    <t>H4D16</t>
  </si>
  <si>
    <t>H5D16</t>
  </si>
  <si>
    <t>H6D16</t>
  </si>
  <si>
    <t>H7D16</t>
  </si>
  <si>
    <r>
      <t xml:space="preserve">H2R14 -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r>
    <r>
      <rPr>
        <b/>
        <sz val="8"/>
        <color indexed="8"/>
        <rFont val="Arial"/>
        <family val="2"/>
      </rPr>
      <t>SE FUSIONA H11EPP14</t>
    </r>
    <r>
      <rPr>
        <sz val="8"/>
        <color indexed="8"/>
        <rFont val="Arial"/>
        <family val="2"/>
      </rPr>
      <t xml:space="preserve">
</t>
    </r>
  </si>
  <si>
    <r>
      <rPr>
        <sz val="8"/>
        <rFont val="Arial"/>
        <family val="2"/>
      </rPr>
      <t>Someter a consideración de Comité Institucional de Desarrollo Administrativo</t>
    </r>
    <r>
      <rPr>
        <sz val="8"/>
        <color indexed="56"/>
        <rFont val="Arial"/>
        <family val="2"/>
      </rPr>
      <t>,</t>
    </r>
    <r>
      <rPr>
        <sz val="8"/>
        <rFont val="Arial"/>
        <family val="2"/>
      </rPr>
      <t xml:space="preserve"> a través de la Oficina Asesora de Planeación, el ajuste de metas cuando la situación especial de los proyectos así lo amerite.</t>
    </r>
  </si>
  <si>
    <r>
      <t>H13R14 -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t>
    </r>
    <r>
      <rPr>
        <sz val="8"/>
        <color indexed="10"/>
        <rFont val="Arial"/>
        <family val="2"/>
      </rPr>
      <t xml:space="preserve"> </t>
    </r>
    <r>
      <rPr>
        <sz val="8"/>
        <rFont val="Arial"/>
        <family val="2"/>
      </rPr>
      <t xml:space="preserve">La nación ha cumplido de manera parcial, pues dentro de las obras que le competen al INVÍAS, existen algunos segmentos viales sin terminar, bordillos inconclusos y accesos a los puentes sin pavimentar. </t>
    </r>
    <r>
      <rPr>
        <sz val="8"/>
        <color indexed="8"/>
        <rFont val="Arial"/>
        <family val="2"/>
      </rPr>
      <t xml:space="preserve">
</t>
    </r>
  </si>
  <si>
    <r>
      <t>Contemplar en los pliegos de condiciones para futuros proyectos se incluyan todos los costos referentes al mismo.</t>
    </r>
    <r>
      <rPr>
        <sz val="8"/>
        <color indexed="10"/>
        <rFont val="Arial"/>
        <family val="2"/>
      </rPr>
      <t xml:space="preserve"> 
</t>
    </r>
    <r>
      <rPr>
        <sz val="8"/>
        <rFont val="Arial"/>
        <family val="2"/>
      </rPr>
      <t>Procedimiento que incluya la consulta  de precios del mercado y los pagados en contratos similares, previa a la aprobación de Precio Unitario.</t>
    </r>
  </si>
  <si>
    <r>
      <t xml:space="preserve">Iniciar la gestión predial para la adquisición de los predios, informe </t>
    </r>
    <r>
      <rPr>
        <sz val="8"/>
        <color indexed="10"/>
        <rFont val="Arial"/>
        <family val="2"/>
      </rPr>
      <t xml:space="preserve">semestral </t>
    </r>
    <r>
      <rPr>
        <sz val="8"/>
        <rFont val="Arial"/>
        <family val="2"/>
      </rPr>
      <t>de avance</t>
    </r>
  </si>
  <si>
    <r>
      <t>Elaboración</t>
    </r>
    <r>
      <rPr>
        <sz val="8"/>
        <rFont val="Arial"/>
        <family val="2"/>
      </rPr>
      <t xml:space="preserve"> política de mantenimiento de la Red Terciaria </t>
    </r>
  </si>
  <si>
    <r>
      <t xml:space="preserve">H108R14 - </t>
    </r>
    <r>
      <rPr>
        <b/>
        <sz val="8"/>
        <rFont val="Arial"/>
        <family val="2"/>
      </rPr>
      <t xml:space="preserve">Calidad obras ejecutadas y recibidas contrato N° LP 007- 2013 - municipio de Repelón, Departamento del Atlántico.
Vía Camino Banco Bigibana
En el K3+180, K4+140, K4+210  </t>
    </r>
    <r>
      <rPr>
        <sz val="8"/>
        <rFont val="Arial"/>
        <family val="2"/>
      </rPr>
      <t xml:space="preserve"> hay socavación entre la vía y los gaviones y se observó material sin compactar sobre la vía al lado de los gaviones; </t>
    </r>
  </si>
  <si>
    <t>La SA cumple con el 100%</t>
  </si>
  <si>
    <r>
      <t xml:space="preserve">H127R14 –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t>
    </r>
    <r>
      <rPr>
        <b/>
        <sz val="8"/>
        <rFont val="Arial"/>
        <family val="2"/>
      </rPr>
      <t>SE FUSIONA R13 Acción 2 del hallazgo 13</t>
    </r>
  </si>
  <si>
    <r>
      <t>Enviar copia de escritura a la oficina de Control Interno.</t>
    </r>
    <r>
      <rPr>
        <sz val="8"/>
        <color indexed="10"/>
        <rFont val="Arial"/>
        <family val="2"/>
      </rPr>
      <t xml:space="preserve"> </t>
    </r>
  </si>
  <si>
    <r>
      <t xml:space="preserve">H140R14 -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r>
    <r>
      <rPr>
        <b/>
        <sz val="8"/>
        <rFont val="Arial"/>
        <family val="2"/>
      </rPr>
      <t>SE FUSIONA H39AE5P13</t>
    </r>
  </si>
  <si>
    <t>Informe de la etapa actual del proceso judicial</t>
  </si>
  <si>
    <r>
      <t>Implementa</t>
    </r>
    <r>
      <rPr>
        <sz val="8"/>
        <color indexed="10"/>
        <rFont val="Arial"/>
        <family val="2"/>
      </rPr>
      <t>r</t>
    </r>
    <r>
      <rPr>
        <sz val="8"/>
        <rFont val="Arial"/>
        <family val="2"/>
      </rPr>
      <t xml:space="preserve"> plan de mejoramiento de los procedimientos administrativos sancionatorios del INVIAS el cual permitirá adoptar el tramite interno y determinar las competencias para la aplicación de lo establecido en el art. 86 de la Ley 1474 de 2011, en atención al derecho fundamental del debido proceso y a los principios que regulan la función pública, de conformidad con los artículos 29 y 209 de la Constitución Política, así como a los principios orientadores de las actuaciones administrativas a que se refiere el artículo 3 del Código de Procedimiento Administrativo y de lo Contencioso Administrativo.</t>
    </r>
  </si>
  <si>
    <r>
      <t xml:space="preserve">H144R14 –  Acciones de repetición                      
La Entidad no ha iniciado algunas Acciones de Repetición aprobadas por los integrantes del Comité de Conciliación en la vigencia 2014, como es el caso de las aprobadas en  la vigencia 2014 en Actas Nos: 31 del 2 de septiembre y  42 del 11 de diciembre. 
</t>
    </r>
    <r>
      <rPr>
        <b/>
        <sz val="8"/>
        <rFont val="Arial"/>
        <family val="2"/>
      </rPr>
      <t xml:space="preserve">SE FUSIONA H42R13 </t>
    </r>
  </si>
  <si>
    <r>
      <t xml:space="preserve">H158R14 - Conciliaciones bancarias.
La falta de  conciliación a 31 de diciembre de 2014 de más del 20% de las cuentas bancarias relacionadas en el cuadro 5, genera incertidumbre sobre $45.530 millones de la cuenta 1.1.10 Depósitos en Instituciones Financieras. 
</t>
    </r>
    <r>
      <rPr>
        <b/>
        <sz val="8"/>
        <rFont val="Arial"/>
        <family val="2"/>
      </rPr>
      <t xml:space="preserve">SE FUSIONAN Acción 2 Meta 3 del hallazgo H54R13. </t>
    </r>
  </si>
  <si>
    <r>
      <t xml:space="preserve">H161R14 - Anticipos de contratos y convenios terminados no liquidados. 
El registro de la amortización de anticipos se realiza durante la ejecución del contrato con la presentación de actas de obra
</t>
    </r>
    <r>
      <rPr>
        <b/>
        <sz val="8"/>
        <color indexed="8"/>
        <rFont val="Arial"/>
        <family val="2"/>
      </rPr>
      <t>SE FUSIONA H138R11</t>
    </r>
  </si>
  <si>
    <r>
      <t>H175R14 -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t>
    </r>
    <r>
      <rPr>
        <b/>
        <sz val="8"/>
        <rFont val="Arial"/>
        <family val="2"/>
      </rPr>
      <t xml:space="preserve">
SE FUSIONA Acción 2 hallazgo H12R12</t>
    </r>
  </si>
  <si>
    <r>
      <t xml:space="preserve">H4R15. Calidad de obras objeto del Contrato 581 de 2012. 
Se comprobó que transcurridos cuatro (04) meses  de terminado el plazo de ejecución del contrato, esto es el día 15 de diciembre de 2015, existían manifestaciones o defectos de las obras, entre ellas se evidencia que: en algunos de los taludes ubicados en las abscisas: K 99+300 M D, K 98 +540 M D,  K97 +250 MD,  K97+510 MD, cuentan con defectos o pérdida de la protección a efectos erosivos en un porcentaje  mayor al 60%. </t>
    </r>
    <r>
      <rPr>
        <sz val="8"/>
        <color indexed="8"/>
        <rFont val="Arial"/>
        <family val="2"/>
      </rPr>
      <t xml:space="preserve">
</t>
    </r>
  </si>
  <si>
    <r>
      <t xml:space="preserve">Oficio al Supervisor para que presente los Informes de supervisión y Actualización de la Carpeta contractual con los respectivos Informes. </t>
    </r>
    <r>
      <rPr>
        <sz val="8"/>
        <rFont val="Arial"/>
        <family val="2"/>
      </rPr>
      <t xml:space="preserve">
</t>
    </r>
  </si>
  <si>
    <r>
      <t>H14R15</t>
    </r>
    <r>
      <rPr>
        <sz val="8"/>
        <rFont val="Arial"/>
        <family val="2"/>
      </rPr>
      <t xml:space="preserve"> Interventoría  Contrato 2083 de 2014.</t>
    </r>
    <r>
      <rPr>
        <sz val="8"/>
        <color indexed="8"/>
        <rFont val="Arial"/>
        <family val="2"/>
      </rPr>
      <t xml:space="preserve">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r>
  </si>
  <si>
    <r>
      <t xml:space="preserve">Debilidades de los controles implementados que no permiten advertir oportunamente el problema presentado para el cumplimiento de la ejecución de las obras; lo que puede afectar el cumplimiento del objeto </t>
    </r>
    <r>
      <rPr>
        <sz val="8"/>
        <color indexed="10"/>
        <rFont val="Arial"/>
        <family val="2"/>
      </rPr>
      <t>y</t>
    </r>
    <r>
      <rPr>
        <sz val="8"/>
        <rFont val="Arial"/>
        <family val="2"/>
      </rPr>
      <t xml:space="preserve"> </t>
    </r>
  </si>
  <si>
    <r>
      <t xml:space="preserve">H15R15. Rendimientos financieros por anticipos. </t>
    </r>
    <r>
      <rPr>
        <sz val="8"/>
        <rFont val="Arial"/>
        <family val="2"/>
      </rPr>
      <t xml:space="preserve">
El Interventor no consignó mensualmente los rendimientos financieros generados por concepto de anticipo recibido. El 27 de abril de 2016 consignó a la Dirección del Tesoro Nacional los rendimientos acumulados desde agosto de 2015 a febrero de 2016 . 
• Convenio Interadministrativo 1344 de 2014
</t>
    </r>
  </si>
  <si>
    <r>
      <t>H19R15. Manejo de recursos Convenio 3141 de 2013.</t>
    </r>
    <r>
      <rPr>
        <sz val="8"/>
        <color indexed="8"/>
        <rFont val="Arial"/>
        <family val="2"/>
      </rPr>
      <t xml:space="preserve">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suspensión de los contratos de obra por terminación del convenio de interventoría</t>
    </r>
  </si>
  <si>
    <r>
      <rPr>
        <b/>
        <sz val="8"/>
        <rFont val="Arial"/>
        <family val="2"/>
      </rPr>
      <t>1.</t>
    </r>
    <r>
      <rPr>
        <sz val="8"/>
        <rFont val="Arial"/>
        <family val="2"/>
      </rPr>
      <t xml:space="preserve"> Emprender de conformidad con las directrices y acompañamiento de la Agencia Nacional de Defensa Jurídica del Estado (ANDJE) las capacitaciones a los apoderados judiciales del INVIAS en materia de: a. difundir a nivel territorial los modelos de fichas (informes de la ANDJE) para ser estudiadas ante el Comité de Conciliación,  b. Capacitación con la ANDJE en Provisión contable y c. Capacitación con la ANDJE Calificación del riesgo.</t>
    </r>
    <r>
      <rPr>
        <b/>
        <sz val="8"/>
        <rFont val="Arial"/>
        <family val="2"/>
      </rPr>
      <t xml:space="preserve"> 
2.</t>
    </r>
    <r>
      <rPr>
        <sz val="8"/>
        <rFont val="Arial"/>
        <family val="2"/>
      </rPr>
      <t xml:space="preserve"> Solicitar a la Dirección de Contratación la inclusión de la obligación a los contratos de prestación de servicios profesionales de los apoderados del INVIAS la inclusión de la cláusula de actualización de los procesos judiciales en el aplicativo e-Kogui, 
</t>
    </r>
    <r>
      <rPr>
        <b/>
        <sz val="8"/>
        <rFont val="Arial"/>
        <family val="2"/>
      </rPr>
      <t xml:space="preserve">3. </t>
    </r>
    <r>
      <rPr>
        <sz val="8"/>
        <rFont val="Arial"/>
        <family val="2"/>
      </rPr>
      <t>Solicitar informe oficial a la ANDJE de calificación del riesgo y provisión contable.</t>
    </r>
  </si>
  <si>
    <r>
      <rPr>
        <b/>
        <sz val="8"/>
        <rFont val="Arial"/>
        <family val="2"/>
      </rPr>
      <t>1.</t>
    </r>
    <r>
      <rPr>
        <sz val="8"/>
        <rFont val="Arial"/>
        <family val="2"/>
      </rPr>
      <t xml:space="preserve">Solicitar  informe cuatrimestral y de supervisión estado de los procesos de expropiación consolidado de la Subdirección de Medio Ambiente y Gestión Predial. 
</t>
    </r>
    <r>
      <rPr>
        <b/>
        <sz val="8"/>
        <rFont val="Arial"/>
        <family val="2"/>
      </rPr>
      <t>2.</t>
    </r>
    <r>
      <rPr>
        <sz val="8"/>
        <rFont val="Arial"/>
        <family val="2"/>
      </rPr>
      <t xml:space="preserve"> Los apoderados deberán rendir informe actualizado mensual a la Oficina Asesora Jurídica.
</t>
    </r>
    <r>
      <rPr>
        <b/>
        <sz val="8"/>
        <rFont val="Arial"/>
        <family val="2"/>
      </rPr>
      <t xml:space="preserve">3. </t>
    </r>
    <r>
      <rPr>
        <sz val="8"/>
        <rFont val="Arial"/>
        <family val="2"/>
      </rPr>
      <t xml:space="preserve"> Hacer corte  de los procesos de expropiación judicial con fecha a 01 de enero de 2017, para que la Oficina Asesora Jurídica asuma la Defensa Judicial en los procesos de expropiación judicial.</t>
    </r>
  </si>
  <si>
    <r>
      <t xml:space="preserve">
</t>
    </r>
    <r>
      <rPr>
        <b/>
        <sz val="8"/>
        <rFont val="Arial"/>
        <family val="2"/>
      </rPr>
      <t xml:space="preserve">1. </t>
    </r>
    <r>
      <rPr>
        <sz val="8"/>
        <rFont val="Arial"/>
        <family val="2"/>
      </rPr>
      <t xml:space="preserve">Una vez expedida la Resolución que ordena el pago, éste se surtirá en un plazo  ajustado al procedimiento y a los términos  legales por parte de la Subdirección Financiera.
</t>
    </r>
    <r>
      <rPr>
        <b/>
        <sz val="8"/>
        <rFont val="Arial"/>
        <family val="2"/>
      </rPr>
      <t>2.</t>
    </r>
    <r>
      <rPr>
        <sz val="8"/>
        <rFont val="Arial"/>
        <family val="2"/>
      </rPr>
      <t xml:space="preserve"> Gestión de recursos  con antelación y la intervención de OAP
</t>
    </r>
  </si>
  <si>
    <r>
      <t>1- Una vez expedida la Resolución que ordena el pago, éste se surtirá en un plazo  ajustado al procedimiento y a los términos  legales</t>
    </r>
    <r>
      <rPr>
        <sz val="8"/>
        <color indexed="10"/>
        <rFont val="Arial"/>
        <family val="2"/>
      </rPr>
      <t xml:space="preserve"> </t>
    </r>
    <r>
      <rPr>
        <sz val="8"/>
        <rFont val="Arial"/>
        <family val="2"/>
      </rPr>
      <t>por parte de la Subdirección Financiera.</t>
    </r>
  </si>
  <si>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</si>
  <si>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 xml:space="preserve">
Cláusula Incorporada en la minuta</t>
  </si>
  <si>
    <t>H1 EVP   Acción 2 - Planeación proyecto vía de la prosperidad (Gestión precontractual adelantada por la Gobernación del Magdalena). Contrato de Obra No. 617 de 2013 - Convenio 649 de 2013</t>
  </si>
  <si>
    <r>
      <rPr>
        <b/>
        <sz val="8"/>
        <rFont val="Arial"/>
        <family val="2"/>
      </rPr>
      <t>Acción 2:</t>
    </r>
    <r>
      <rPr>
        <sz val="8"/>
        <rFont val="Arial"/>
        <family val="2"/>
      </rPr>
      <t xml:space="preserve"> Modificar el convenio 649 de 2013 incluyendo  la siguientes OBLIGACIÓNES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r>
  </si>
  <si>
    <t>Aprobar en el comité de adiciones, modificaciones y prorrogas, la modificación  del convenio No. 649 de 2013.</t>
  </si>
  <si>
    <t xml:space="preserve"> Convenio modificado</t>
  </si>
  <si>
    <t>14 01 003</t>
  </si>
  <si>
    <t>Lo anteriormente expuesto evidencia falta de controles, toda vez que la Entidad, presuntamente, pasa por alto la aplicación de lo estipulado en la normatividad general que regula la contratación.</t>
  </si>
  <si>
    <r>
      <rPr>
        <b/>
        <sz val="8"/>
        <rFont val="Arial"/>
        <family val="2"/>
      </rPr>
      <t>Acción 1</t>
    </r>
    <r>
      <rPr>
        <sz val="8"/>
        <rFont val="Arial"/>
        <family val="2"/>
      </rPr>
      <t xml:space="preserve">. En los futuros convenios, precisar  en los estudios previos la fuente que sirvió de base - presupuesto para la estimación del valor de la inversión.  </t>
    </r>
  </si>
  <si>
    <t>Emitir Directriz de la Dirección General a las Unidades Ejecutoras, que se debe cumplir con la obligación  de precisar  en los estudios previos la fuente que sirvió de base - presupuesto para la estimación del valor de la inversión</t>
  </si>
  <si>
    <t>14 04 001</t>
  </si>
  <si>
    <t>La cláusula sobre rendimiento financieros, el artículo relacionado no es el correcto.</t>
  </si>
  <si>
    <t>Llevar a comité de adiciones, modificaciones y prorrogas, solicitud para modificar el convenio No. 649 de 2013 realizando la corrección de la CLAUSULA SEPTIMA , numeral 4, referente a los rendimientos financieros.</t>
  </si>
  <si>
    <t xml:space="preserve"> Minuta modificada</t>
  </si>
  <si>
    <t>Deficiencia en el seguimiento</t>
  </si>
  <si>
    <r>
      <rPr>
        <b/>
        <sz val="8"/>
        <rFont val="Arial"/>
        <family val="2"/>
      </rPr>
      <t>Acción 1</t>
    </r>
    <r>
      <rPr>
        <sz val="8"/>
        <rFont val="Arial"/>
        <family val="2"/>
      </rPr>
      <t>. Compilar  los informes mensuales del Gestor de Proyecto del convenio No. 649-2013, correspondientes a la vigencia 2015</t>
    </r>
  </si>
  <si>
    <t>Presentar  los informes mensuales del Gestor de Proyecto del convenio No. 649-2013, correspondientes a la vigencia 2015</t>
  </si>
  <si>
    <t>Informes</t>
  </si>
  <si>
    <t>Formatos</t>
  </si>
  <si>
    <t>Lo anterior se presenta por deficiencias en el encofrado, vibrado y vaciado del concreto, y en el desencofre de los elementos, constituyendo no conformidades en el producto a recibir</t>
  </si>
  <si>
    <t>Corregir los defectos constructivos evidenciados por la Contraloría en los box-coulvert.</t>
  </si>
  <si>
    <t>Remitir el informe de la interventoría mediante el cual se evidencien las correcciones de los defectos constructivos evidenciados por la Contraloría en los box-coulvert, anexando el correspondiente registro fotográfico.</t>
  </si>
  <si>
    <t>informe con registro fotográfico</t>
  </si>
  <si>
    <t>14 04 005</t>
  </si>
  <si>
    <t xml:space="preserve">Estas modificaciones, son resultado de la incidencia de las divergencias entre los estudios iniciales y los actualizados, en cuanto al transporte de material se refiere. Estas divergencias hicieron que el alcance de las obras se redujera en un 48%. </t>
  </si>
  <si>
    <r>
      <rPr>
        <b/>
        <sz val="8"/>
        <rFont val="Arial"/>
        <family val="2"/>
      </rPr>
      <t>Acción  2</t>
    </r>
    <r>
      <rPr>
        <sz val="8"/>
        <rFont val="Arial"/>
        <family val="2"/>
      </rPr>
      <t>: Modificar el convenio 649 de 2013 incluyendo la siguiente OBLIGACIÓN PARA  EL DEPARTAMENTO:  EL DEPARTAMENTO deberá verificar con el acompañamiento de la Interventoría las distancias de acarreo de materiales y los costos, con el fin de realizar los ajustes necesarios.</t>
    </r>
  </si>
  <si>
    <t>Convenio modificado</t>
  </si>
  <si>
    <t>H36R14o</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</si>
  <si>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t>
  </si>
  <si>
    <t xml:space="preserve">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t>
  </si>
  <si>
    <t xml:space="preserve">H2EVP Acción 2 - Estudios previos  - Convenio 649 de 2013
El INVIAS, al no contar con estudios previos correctamente estructurados, </t>
  </si>
  <si>
    <t xml:space="preserve">H3EVP - Estipulación de rendimientos financieros en minuta del Convenio  649 de 2013
Aunque se está realizando correctamente el aporte de los rendimientos financieros, es de aclarar que en la minuta del convenio se invocó un artículo que no era pertinente a la situación contractual presentada, ya que aplica solo para Empresas Industriales y Comerciales del Estado, lo cual evidencia falencias en los modelos de minutas de contratos y convenios, que presentan errores que pueden en algún momento inducir al error a las partes contrayentes.
</t>
  </si>
  <si>
    <t>H4EVP - Supervisión del contrato por parte del gestor técnico de proyecto. Convenio 1266 de 2012 
Dentro del Manual de Funciones del Invías, corresponde a los funcionarios gestores de proyectos :
“8.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t>
  </si>
  <si>
    <t xml:space="preserve">H4EVP Acción 2 - Supervisión del contrato por parte del gestor técnico de proyecto. Convenio 1266 de 2012 
</t>
  </si>
  <si>
    <t>H5EVP - Construcción box Culverts. Contrato de Obra No. 617 de 2013 - Convenio 649 de 2013
Durante visita de inspección realizada al proyecto Vía de la Prosperidad el día 31 de Agosto de 2016, se evidenciaron en algunos Box Culvert ya construidos, hormigueros y algunas fallas de tipo constructivo en las aletas de dichos elementos</t>
  </si>
  <si>
    <t xml:space="preserve">H6EVP Acción 2 - Costos de transporte de materiales para terraplén. Contrato de Obra No. 617 de 2013 - Convenio 649 de 2013
</t>
  </si>
  <si>
    <t>H1EVP</t>
  </si>
  <si>
    <t>H2EVP</t>
  </si>
  <si>
    <t>H3EVP</t>
  </si>
  <si>
    <t>H4EVP</t>
  </si>
  <si>
    <t>H5EVP</t>
  </si>
  <si>
    <t>H6EVP</t>
  </si>
  <si>
    <t>SRN, DC</t>
  </si>
  <si>
    <t>SRN, DO</t>
  </si>
  <si>
    <t>Estado de acción</t>
  </si>
  <si>
    <t>Estado de hallazgo</t>
  </si>
  <si>
    <t>Traducción a número</t>
  </si>
  <si>
    <t>Menor número</t>
  </si>
  <si>
    <t>Auditoria</t>
  </si>
  <si>
    <t>R2014</t>
  </si>
  <si>
    <t>R2015</t>
  </si>
  <si>
    <t>R2011</t>
  </si>
  <si>
    <t>D2016</t>
  </si>
  <si>
    <t>H45R15</t>
  </si>
  <si>
    <t>Busca espacio</t>
  </si>
  <si>
    <t>Busca punto</t>
  </si>
  <si>
    <t>DO, DT-CUN</t>
  </si>
  <si>
    <t>SRN, GTL, SMF</t>
  </si>
  <si>
    <t>GTL, SMA</t>
  </si>
  <si>
    <t>SRN, OAJ</t>
  </si>
  <si>
    <t>SMA, SRN</t>
  </si>
  <si>
    <t>SA, SMA</t>
  </si>
  <si>
    <t>SF, SA, SMA</t>
  </si>
  <si>
    <t>SF, SA, SRT, SMA</t>
  </si>
  <si>
    <t>SMA, SA</t>
  </si>
  <si>
    <t>SF, OAJ</t>
  </si>
  <si>
    <t>DO, SRT</t>
  </si>
  <si>
    <t>DO, SRT, SRN</t>
  </si>
  <si>
    <t>SA, SF</t>
  </si>
  <si>
    <t>SRT, OAP</t>
  </si>
  <si>
    <t>SRT, DC</t>
  </si>
  <si>
    <t>SRN, DG</t>
  </si>
  <si>
    <t>SMA, DC</t>
  </si>
  <si>
    <t>14 05 004</t>
  </si>
  <si>
    <t xml:space="preserve">H1ECP - Convenios con saldos sin ejecutar en bancos. Administrativo  con presunta incidencia disciplinaria.
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t>
  </si>
  <si>
    <t>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t>
  </si>
  <si>
    <t>Elaborar informe trimestral sobre el saldo de cada uno de los Contratos Plan en su detalle.</t>
  </si>
  <si>
    <t>Seguimiento a la forma de pago de la gestión predial del contrato 654 de 2014</t>
  </si>
  <si>
    <t xml:space="preserve">H2ECP -  Fuente de los recursos aportados por Invías Convenio 2664-13. 
El Convenio 2664-13 fue firmado el 25/10/2013 con la Gobernación de Arauca, finalizó el 31 de julio de 2014 .  El Invías aportó  recursos por $5.000 millones para ejecutar el referido convenio, sin embargo,  no se suscribió con fundamento en documento Conpes que soporte el Contrato Plan Arauca. </t>
  </si>
  <si>
    <t>Consultada en la página del Departamento Nacional de Planeación (DNP) se observó que todos los convenios de contrato plan se sustentan en un documento Conpes, excepto el convenio en mención</t>
  </si>
  <si>
    <t>H3ECP - .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t>
  </si>
  <si>
    <t>Hecho que evidencia que no se realizó por parte de Invías control efectivo y oportuno de la ejecución de los recursos de acuerdo con el avance de las obras.</t>
  </si>
  <si>
    <t>Elaborar un informe detallado de la ejecución de los recursos del Convenio No. 2879-2013 especificando los aportes de las partes.</t>
  </si>
  <si>
    <t xml:space="preserve">Seguimiento a la forma de pago </t>
  </si>
  <si>
    <t xml:space="preserve">H4ECP -  Rendimientos financieros, Convenios 3158-13, 2879-13, 2664-13 y 2963-13.
De acuerdo con la información reportada por Invías con oficio SRT 49134 del 7 de octubre de 2016, DG54672 rad 9/11/16 mediante la cual dio respuesta a las observaciones comunicadas por la CGR, se observó diferencias de $808.0 millones en los rendimientos financieros que han generado las cuentas aperturadas </t>
  </si>
  <si>
    <t>Lo identificado refleja riesgos en la aplicación efectiva de los controles por parte del Invías (existen diferencias de información en los reportes correspondientes.)</t>
  </si>
  <si>
    <t xml:space="preserve">Acción 1 - Elaborar informe detallado de los rendimientos financieros de los convenios marco de los Contratos Plan, con corte al 30/06/2016 y 31/12/2016. 
</t>
  </si>
  <si>
    <t xml:space="preserve">Oficiar a la Interventoría para que realice la depuración y conciliación de la información de los rendimientos financieros. </t>
  </si>
  <si>
    <t>H4ECP Acción 2 -  Rendimientos financieros, Convenios 3158-13, 2879-13, 2664-13 y 2963-13.</t>
  </si>
  <si>
    <t>No es oportuna la consignación de los rendimientos financieros</t>
  </si>
  <si>
    <t>Acción 2 -  Elaborar informe trimestral de seguimiento a la devolución oportuna de los rendimientos financieros.</t>
  </si>
  <si>
    <t>Seguimiento a la oportunidad en la devolución de los rendimientos de cada uno de los convenios</t>
  </si>
  <si>
    <t xml:space="preserve">H5ECP -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</si>
  <si>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Este hecho genera riesgo inherente y de control en la administración del anticipo y de la ejecución del Contrato de acuerdo con el plan de inversión del anticipo.</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</si>
  <si>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</si>
  <si>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</si>
  <si>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Informe Trimestral</t>
  </si>
  <si>
    <t xml:space="preserve">H6ECP -  Cumplimiento de metas. Proyectos de inversión – Contratos Plan.
•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</si>
  <si>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Deficiencias de planeación en la formulación de los proyectos frente a los resultados arrojados por los Estudios y Diseños.</t>
  </si>
  <si>
    <t xml:space="preserve">Fortalecer las futuras contrataciones incluyendo dentro de la minuta modelo de los convenios la obligatoriedad por parte de los Entes Territoriales de realizar la entrega de los estudios y diseños a nivel de factibilidad, así como definir conjuntamente las metas físicas de los proyectos acorde con los recursos asignados. </t>
  </si>
  <si>
    <t xml:space="preserve">Se elaborará memorando a la Dirección de Contratación solicitando la inclusión en la minuta de los convenios  los aspectos mencionados en la acción de mejora. </t>
  </si>
  <si>
    <t>Minuta Modificada</t>
  </si>
  <si>
    <t xml:space="preserve">H7ECP -.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</si>
  <si>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</si>
  <si>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Acción 1 - Elaborar documento  acerca  del proyecto Red Terciaria Norte del Cauca, el cual no hace parte del convenio 2780 de 2013, objeto de la auditoría, pero que se encuentra incluido en el CONPES 3773 de 2013</t>
  </si>
  <si>
    <t xml:space="preserve">Documento del proyecto Red Terciaria Norte del Cauca </t>
  </si>
  <si>
    <t xml:space="preserve">H7ECP Acción 2 -. Asignación de recursos y ejecución de proyectos declarados de importancia estratégica. Contratos Plan. 
</t>
  </si>
  <si>
    <t>Lo expuesto denota deficiencias en la formulación, ejecución y seguimiento de proyectos definidos en los documentos de política del Consejo Nacional de Política Económica y Social.</t>
  </si>
  <si>
    <t xml:space="preserve">Acción 2 - Elaborar informe de ejecución del Subproyecto Movilidad Duitama </t>
  </si>
  <si>
    <t xml:space="preserve">Oficiar a la interventoría solicitando elaboración de  informe de ejecución del Subproyecto Movilidad Duitama </t>
  </si>
  <si>
    <t xml:space="preserve">H7ECP Acción 3 -. Asignación de recursos y ejecución de proyectos declarados de importancia estratégica. Contratos Plan. 
</t>
  </si>
  <si>
    <t xml:space="preserve">Acción 3 - Elaborar informe detallado de la asignación de recursos y avance a 30 de marzo de los proyectos que no han sido contratados por parte de los Entes Territoriales. </t>
  </si>
  <si>
    <t>Oficiar a la interventoría solicitando Informe técnico ejecutivo de los contratos Plan objeto del hallazgo.</t>
  </si>
  <si>
    <t xml:space="preserve">H8ECP - Información reportada por Invías para evaluación Proyectos Contratos Plan.
• Los valores de  cinco (5) subproyectos de infraestructura vial, reportados en el oficio ACPINV-033 , no son coherentes con los reportados en el oficio ACPINV-58 . Situación que obedece a debilidades de los mecanismos de control respecto del registro y generación de información, lo cual afecta el seguimiento y toma de decisiones a cargo del Instituto, como la evaluación de gestión fiscal a cargo de la CGR. </t>
  </si>
  <si>
    <t>La documentación allegada por la Entidad, en respuesta a requerimientos, se determinó falta de coherencia en la misma.</t>
  </si>
  <si>
    <t>Elaborar un informe explicativo de los recursos contratados respecto a su ejecución para cada uno de los proyectos del Contrato Plan.</t>
  </si>
  <si>
    <t>Informe técnico ejecutivo de los contratos Plan objeto del hallazgo.</t>
  </si>
  <si>
    <t xml:space="preserve">H9ECP -.. Ejecución del Contrato de Obra 654 de 2014.  
Atraso en la ejecución del Proyecto “Mejoramiento y Construcción de la Vía Espriella - Rio Mataje Departamento de Nariño”, previsto para ejecutarse a través del Contrato de Obra 654 de 2014, al respecto, la interventoría en su informe 86 de julio de 2016, correspondiente a la semana del 25 al 31de julio de 2016, informó que el contrato presenta un atraso del 5.29%, en relación con lo programado que fue de 32.7% y se solicita plan de contingencia para mejorar rendimientos en los diferentes frentes de obra.
</t>
  </si>
  <si>
    <t>Situación que denota debilidades de control en el proceso de ejecución de las obras; lo que afecta el cumplimiento de los términos establecidos para finalizar los trabajos en el tiempo previsto.</t>
  </si>
  <si>
    <t>Solicitar a la OAJ el acto administrativo de la culminación del  proceso sancionatorio</t>
  </si>
  <si>
    <t xml:space="preserve">Oficiar a la OAJ </t>
  </si>
  <si>
    <t>Acto administrativo</t>
  </si>
  <si>
    <t>H10ECP -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</si>
  <si>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</si>
  <si>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Reporte Trimestral sobre las socializaciones realizadas.</t>
  </si>
  <si>
    <t>H11ECP -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t>
  </si>
  <si>
    <t>Se constituyen en situaciones que denotan debilidades en el proceso de supervisión por parte de Invías, debido a la desatención de las obligaciones y responsabilidades, lo que puede afectar el cumplimiento contractual.</t>
  </si>
  <si>
    <t>H12ECP -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</si>
  <si>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</si>
  <si>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Mejorar la  Planeación de los proyectos  conforme con todos los requisitos exigidos en el Estatuto Contractual  y la ley 1682 de 2013  "Ley de infraestructura"  previo a la contratación, sacando los procesos de selección con estudios en fase de factibilidad.</t>
  </si>
  <si>
    <t xml:space="preserve">H13ECP -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</si>
  <si>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</si>
  <si>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Verificación del  cumplimiento de que todos los procesos  contemplen el riesgo predial.</t>
  </si>
  <si>
    <t>H13ECP  Acción 2 -  Determinación del riesgo predial para el desarrollo del proceso de licitación pública LP-DO-033-2014 que dio origen al Contrato de Obra 654 de 2014.</t>
  </si>
  <si>
    <t>No se tiene matriz de riesgo predial</t>
  </si>
  <si>
    <t>Socialización de la directriz</t>
  </si>
  <si>
    <t>Directriz</t>
  </si>
  <si>
    <t>H14ECP - Pago reconocido en acta de obra parcial 12 por concepto de gestión Social y Predial – Contrato de Obra 654 de 2014.
Mediante acta de obra parcial 12 se reconoció al Contratista $3.607 millones por Gestión Social y Predial, pago efectuado por el Instituto mediante orden de pago presupuestal 3735652015 de diciembre 14 de 2015, sin contar con el soporte de legalización respectivo debidamente formalizado,</t>
  </si>
  <si>
    <t>Incumplimiento de la suscripción de la respectiva Acta Predial; en consonancia con el Apéndice F - Predial, en el numeral 10.8 “FORMA DE PAGO”</t>
  </si>
  <si>
    <t>seguimiento a la forma de pago de la gestión predial del contrato 654 de 2014</t>
  </si>
  <si>
    <t>Informe mensual</t>
  </si>
  <si>
    <t>H14ECP Acción 2 - Pago reconocido en acta de obra parcial 12 por concepto de gestión Social y Predial – Contrato de Obra 654 de 2014.</t>
  </si>
  <si>
    <t xml:space="preserve">Acción 2 -  Seguimiento a la ejecución de los recursos cancelados al contratista por cuenta de la Gestión predial. </t>
  </si>
  <si>
    <t xml:space="preserve">verificación con un informe mensual de la Interventoría de la ejecución de los recursos cancelados al contratista por cuenta de la Gestión Predial </t>
  </si>
  <si>
    <t>Lo anterior presuntamente ocasionado por debilidades en la comunicación  por parte del Instituto Nacional de Vías- Invías</t>
  </si>
  <si>
    <t>Remitir copia del oficio a la CGR</t>
  </si>
  <si>
    <t>Lo anterior presuntamente ocasionado por debilidades de control y seguimiento a los procesos de adquisición predial por parte del Instituto Nacional de Vías- Invías</t>
  </si>
  <si>
    <t>Informe de pagos de mejoras</t>
  </si>
  <si>
    <t xml:space="preserve">Oficiar a la interventoría para la elaboración del respectivo Informe </t>
  </si>
  <si>
    <t xml:space="preserve">H16ECP -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</si>
  <si>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</si>
  <si>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Acción 1 - Mejorar la  Planeación de los proyectos  conforme con todos los requisitos exigidos en el Estatuto Contractual  y la ley 1682 de 2013  "Ley de infraestructura"  previo a la contratación, sacando los procesos de selección con estudios en fase de factibilidad.</t>
  </si>
  <si>
    <t>verificación con informe trimestral del cumplimiento de que todos los proceso de selección salgan con estudios en fase de factibilidad.</t>
  </si>
  <si>
    <t>H16ECP Acción 2 - Contrato de obra 654 del 2014.
Presuntas irregularidades que han hecho que a octubre de 2016 se encuentre atrasada la ejecución de las obras y posiblemente el cumplimiento del objeto del contrato.</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</si>
  <si>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</si>
  <si>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Acción 2 - Efectuar cronograma de obra ajustado de acuerdo a los numerales 7.11 y 734 del pliego de condiciones del contrato 654 de 2014</t>
  </si>
  <si>
    <t xml:space="preserve">Informe de la Interventoría </t>
  </si>
  <si>
    <t>H16ECP Acción 3 -  Contrato de obra 654 del 2014.
Presuntas irregularidades que han hecho que a octubre de 2016 se encuentre atrasada la ejecución de las obras y posiblemente el cumplimiento del objeto del contrato.</t>
  </si>
  <si>
    <t>Acción 3 - Realizar seguimiento a los procesos administrativos sancionatorios presentados durante la ejecución del contrato de obra No. 654 de 2014</t>
  </si>
  <si>
    <t>Reporte de Seguimiento de lo Procesos Administrativos Sancionatorios.</t>
  </si>
  <si>
    <t xml:space="preserve">H17ECP -  Contrato de Interventoría 1595 de 2014. Capacidad instalada.
b) Se encuentra que la capacidad instalada de la interventoría presuntamente resulta desbordada frente a un contrato de obra cuya ejecución física es mínima. La interventoría viene funcionando con una capacidad instalada inclusive mayor a la máxima contratada (personal adicional, equipos de topografía y vehículos añadidos) aun cuando el contrato de obra se ha desarrollado mínimamente. Además, a Octubre de 2016 está prácticamente paralizado  como se observó en la visita practicada por la Comisión.
 </t>
  </si>
  <si>
    <t>Presuntamente, por incumplimientos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</si>
  <si>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Oficiar a la Interventoría, para el respectivo informe comparativo de las actas de costos con los meses anteriores.</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</si>
  <si>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</si>
  <si>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Elaborar Reporte trimestral de seguimiento sobre las adiciones efectuadas.</t>
  </si>
  <si>
    <t>15 04 006</t>
  </si>
  <si>
    <t>H19ECP -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</si>
  <si>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</si>
  <si>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Efectuar el seguimiento a los procesos de diseños y  construcción de redes de acueducto y alcantarillado en Belén de Bajirá, a cargo del DNP.</t>
  </si>
  <si>
    <t>Informe trimestral (marzo y Julio de 2017).</t>
  </si>
  <si>
    <t xml:space="preserve">H20ECP - Calidad y Estado de las obras ejecutadas mediante el Contrato de Obra 1787 – 2014. 
Contrato Plan Atrato Gran Darién, se observaron deficiencias menores de construcción, que a continuación se mencionan.
• En el K30+070 margen izquierda (Belén de Bajirá hacia Riosucio), pequeña erosión en el terraplén, al parecer por un broche que abrieron para entrada y salida de ganado hacia una propiedad.
• Entre K33+225 al K33+270, margen derecha, presunta inestabilidad del terraplén por una erosión que se está presentando, al parecer por falta de tratamiento con material orgánico, para estabilizar el talud, revegetalización.
</t>
  </si>
  <si>
    <t>Lo anterior, revela debilidades en los mecanismos de control y supervisión de parte de la interventoría, en lo que tiene que ver con el control de calidad de la obra, frente a las deficiencias menores relacionadas.</t>
  </si>
  <si>
    <t xml:space="preserve">Requerir a la Interventoría y al  Contratista para que implementen los correctivos del caso, así como para que extremen las medidas que garanticen el control de calidad de las obras.  </t>
  </si>
  <si>
    <t>Elaboración de Oficios                             Presentación de Informe a cargo de la Interventoría, con registro fotográfico.</t>
  </si>
  <si>
    <t xml:space="preserve">  Informe</t>
  </si>
  <si>
    <t xml:space="preserve">H21ECP - Cronograma de adquisición predial, Contrato de Obra 1787 de 2014. 
Se determinó que no se requirió al contratista para la presentación del cronograma de adquisición predial en consonancia con lo indicado en el Anexo Predial.
</t>
  </si>
  <si>
    <t>Verificar el cumplimiento bimensualmente</t>
  </si>
  <si>
    <t>Informe Bimensual</t>
  </si>
  <si>
    <t xml:space="preserve">H22ECP -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</si>
  <si>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Por la no aplicación del 7.28 "INTERVENTORIA DE LOS TRABAJOS" ( PLIEGOS DE CONDICIONES)</t>
  </si>
  <si>
    <t xml:space="preserve">H23ECP -  Gestión predial desplegada en desarrollo del contrato 1787 de 2014. 
Con corte a noviembre de 2016, se encuentran aspectos pendientes dentro de la gestión predial delegada al Contratista, de conformidad con el corte de agosto 31 de 2016.
NUMERO DE FICHA PREDIAL
007 I T2 RBC - 017B D T2 RBC - 072 DI T3 RBC -   073 DI T3 RBC y 119 I T3 RBC
</t>
  </si>
  <si>
    <t xml:space="preserve">Efectuar el correspondiente Cierre Predial </t>
  </si>
  <si>
    <t>Requerir al contratista sobre Gestión realizada para cierre predial . NUMERO DE FICHA PREDIAL
007 I T2 RBC - 017B D T2 RBC - 072 DI T3 RBC -   073 DI T3 RBC y 119 I T3 RBC</t>
  </si>
  <si>
    <t>14 02 009</t>
  </si>
  <si>
    <t>H24ECP -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</si>
  <si>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</si>
  <si>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Solicitar Informe técnico de la interventoría y departamento del Tolima sobre los estudios y diseños, así como la justificación técnica para la priorización de la construcción de los espolones  </t>
  </si>
  <si>
    <t>Oficiar a la Gobernación del Tolima y a la interventoría</t>
  </si>
  <si>
    <t xml:space="preserve">H25ECP -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 
</t>
  </si>
  <si>
    <t xml:space="preserve">Por cuanto hay una contradicción o incoherencia, al referir que las estaciones se consideran entre distancias entre 100 y 1.000 metros (m) </t>
  </si>
  <si>
    <t>Solicitar Informe técnico por parte de la interventoría sobre la justificación de la aprobación de los ítems no previstos</t>
  </si>
  <si>
    <t>Oficiar a la Interventoría</t>
  </si>
  <si>
    <t xml:space="preserve">H26ECP -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</si>
  <si>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</si>
  <si>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 xml:space="preserve">Adquirir la totalidad de los predios </t>
  </si>
  <si>
    <t>Informe trimestral de seguimiento de la adquisición predial del proyecto</t>
  </si>
  <si>
    <t>EVP2016</t>
  </si>
  <si>
    <t>ECP2016</t>
  </si>
  <si>
    <t>H1ECP</t>
  </si>
  <si>
    <t>H2ECP</t>
  </si>
  <si>
    <t>H3ECP</t>
  </si>
  <si>
    <t>H4ECP</t>
  </si>
  <si>
    <t>H5ECP</t>
  </si>
  <si>
    <t>H6ECP</t>
  </si>
  <si>
    <t>H7ECP</t>
  </si>
  <si>
    <t>H8ECP</t>
  </si>
  <si>
    <t>H9ECP</t>
  </si>
  <si>
    <t>H10ECP</t>
  </si>
  <si>
    <t>H11ECP</t>
  </si>
  <si>
    <t>H12ECP</t>
  </si>
  <si>
    <t>H13ECP</t>
  </si>
  <si>
    <t>H14ECP</t>
  </si>
  <si>
    <t>H15ECP</t>
  </si>
  <si>
    <t>H16ECP</t>
  </si>
  <si>
    <t>H17ECP</t>
  </si>
  <si>
    <t>H18ECP</t>
  </si>
  <si>
    <t>H19ECP</t>
  </si>
  <si>
    <t>H20ECP</t>
  </si>
  <si>
    <t>H21ECP</t>
  </si>
  <si>
    <t>H22ECP</t>
  </si>
  <si>
    <t>H23ECP</t>
  </si>
  <si>
    <t>H24ECP</t>
  </si>
  <si>
    <t>H25ECP</t>
  </si>
  <si>
    <t>H26ECP</t>
  </si>
  <si>
    <t>x</t>
  </si>
  <si>
    <t>H59R15. Convenio interadministrativo 2667 de 2013. 
“EL CONVENIO NO SE EJECUTÓ POR CUANTO LA VIA OBJETO DEL MISMO ES DE CARACTER SECUNDARIO PERTENECIENTE AL DEPARTAMENTO DE ANTIOQUIA".
Los recursos objeto del convenio fueron girados por el Invías de la siguiente manera: $157.5 millones el 30 de octubre de 2013 y $67.5 millones el 22 de agosto de 2014. Al respecto se aclara que mediante comprobante 103464 del 29-12-2015, el municipio reintegró al INVIAS las suma $225 millones.
Teniendo en cuenta  que no obstante de haberse girado recursos desde el 2013 y que fueron devueltos al Invías sin ningún rendimiento financiero, no obstante que el mismo convenio los establece.</t>
  </si>
  <si>
    <t>H1R14 -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</si>
  <si>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Establecer metodología destallada que permita con mayor exactitud  cumplir con las metas e indicadores a alcanzar mediante la ejecución de los proyectos sometidos a consideración del Conpes.</t>
  </si>
  <si>
    <t>H6R14 -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</si>
  <si>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</si>
  <si>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H26R14 - Falla en pavimento por calidad de mezcla -  Transversal del Cusiana Fase II.
Se observó en varios tramos de la fase II del proyecto Transversal de Cusiana el deterioro de pavimento (PR 116, PR 100 a 101), resultado de la colocación de carpeta asfáltica con mezcla de mala calidad.</t>
  </si>
  <si>
    <t>H29R14. Adiciones, modificaciones y plazos contractuales. Contrato 807 de 2009
En el contrato 807 de 2009 del proyecto Transversal del Cusiana, mediante adicional N° 3 y Otrosí No. N° 3 del 28 de diciembre de 2011 se modificó el numeral 3 del APENDICE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</si>
  <si>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H31R14 - Cumplimiento metas físicas
Se presentan dificultades y atrasos en el cumplimiento de las metas físicas de los contratos que a continuación se relacionan:
 Contrato 542 de 2012 y Contrato 780 de 2009.</t>
  </si>
  <si>
    <t xml:space="preserve">H32R14 –  a) Contrato 794 de 2009: El alcance del Proyecto “Corredor Troncal Central del Norte”; fue modificado de 102 km a 40 km; b) Contrato 780 de 2009: Se excluyeron 49 km del alcance físico para desarrollar el proyecto  “Transversal de Boyacá - Troncal Central del Norte.
</t>
  </si>
  <si>
    <t>H33R14 – Proceso de liquidación contractual Contrato 794 de 2009
Al respecto se observa que han transcurrido más de seis meses; sin que la Entidad  haya liquidado el contrato, Igual situación se presenta en el contrato 1844 de 2012.</t>
  </si>
  <si>
    <t>H57R14 - Plazo contractual
CLAUSULA CUARTA DEL CONTRATO: PLAZO.- El plazo para la ejecución del presente contrato será hasta de dos (2) meses, a partir de la Orden de Iniciación que impartirá el Jefe de la Unidad Ejecutora del INSTITUTO.</t>
  </si>
  <si>
    <t>H61R14 - Incumplimiento objeto contractual 
contrato No. N° 967 de 2013,  se dejó de amortizar del anticipo $317.248.365,  de otra, no se recibieron obras parcialmente ejecutadas por $178.669.004 con lo cual constituye presunto daño fiscal por $495.917.368. generado por falta de gestión, presuntamente imputable al contratista, al no cumplir con el Plan de Inversiones acordado previsto en la Cláusula Sexta del Contrato.</t>
  </si>
  <si>
    <t>H62R14 – Información sobre accidentalidad. 
Contrato (1917-2014). Administración vial.
La empresa VIAS ALFA E.U, manifestó en acta que la información de accidentalidad del sector Abrego – Alto del Pozo se está enviando por la Dirección de Tránsito de la Policía Nacional al Municipio de El Zulia. Sobre el particular, no se evidencia gestión institucional tendiente a obtener esta información para complementar los reportes mensuales de accidentalidad.</t>
  </si>
  <si>
    <t xml:space="preserve">H65R14 - Gestión predial para la ejecución de las obras..
CONVENIO 3141/13 - ICCU y CONVENIO 3075/13 – GOBERNACIÓN DE BOYACÁ.
</t>
  </si>
  <si>
    <t>H67R14 – Prueba de carga.
convenio 3075 de 2013, En el Código Colombiano de Diseño Sísmico de Puentes y en la Norma Colombiana de Diseño de Puentes desarrollados mediante convenios entre el INVÍAS y La Asociación Colombiana de Ingeniería Sísmica, no existe una reglamentación. La realización o no de dicha prueba en el mejor de los casos se fundamenta en el concepto que emita el diseñador o la interventoría. Situación que además de generar incertidumbre sobre el comportamiento de los puentes.</t>
  </si>
  <si>
    <t>H45R15. Avance físico Contrato de Obra Pública 20151800014207 de 2015 derivado del Convenio 1926 de 2014 de Red Terciaria Cauca 
El avance físico del contrato de obra es bajo con respecto a la programación aprobada para su ejecución, lo que afecta la prestación del servicio por  la interrupción del tránsito en los sitios a intervenir.
Esto afecta la transitabilidad debido a que la vía se encuentra incomunicada en el PR 3+600, vereda la Playa, donde se construye el muro de contención en concreto reforzado que representa el costo más significativo del proyecto.</t>
  </si>
  <si>
    <t>Fecha Evaluación</t>
  </si>
  <si>
    <t xml:space="preserve">Memorando Circular de la DG dirigido a todas las dependencias del Invías, recordando la importancia y la obligación que tienen de trabajar y verificar la información coordinadamente antes de ser reportada.   </t>
  </si>
  <si>
    <t>En los pliegos de condiciones de todos los contratos del GTL se establecerá la obligatoriedad de que los contratistas sean los titulares y cumplir los permisos</t>
  </si>
  <si>
    <t xml:space="preserve">Reporte trimestral de interventoría  sobre el cumplimiento del SISOMA </t>
  </si>
  <si>
    <t>Reporte de interventoría del reemplazo del soporte.</t>
  </si>
  <si>
    <t>Solicitar informe a la interventoría de las actividades realizadas</t>
  </si>
  <si>
    <t>Promover la entrega al Distrito capital del tramo ejecutado por la Nación, para su  ejecución de manera integral del proyecto a través{es del esquema APP.</t>
  </si>
  <si>
    <t>H14R14 - Conservación de las inversiones en la ALO.
En el marco de la visita adelantada por parte de la CGR el 27 de julio de 2015, se pudo evidenciar que si bien es cierto existen una serie de canecas rellenas en concreto para limitar la circulación de vehículos por las obras ya construidas un paso lateral, en especial de vehículos pesados (volquetas y camiones), los cuales generan un tráfico por esta vía, sin que oficialmente se haya puesto en servicio. Todo esto aunado a que ante la existencia de obras incompletas, éstas se van a deteriorar prematuramente y eventualmente pueden llegar a ocasionar inversiones no presupuestadas previamente.</t>
  </si>
  <si>
    <t>Radicación de Oficio solicitando el Recibo de las obras en su estado actual, con Acta de Entrega y Recibo.</t>
  </si>
  <si>
    <t>Informes con registro fotográfico.</t>
  </si>
  <si>
    <t xml:space="preserve">Solicitar a la  Interventoría informe sobre las reparaciones  de las obras realizadas, observadas  por la CGR, </t>
  </si>
  <si>
    <t>Registro fotográfico de las reparaciones realizadas.</t>
  </si>
  <si>
    <t>H17R14 - Al revisar el desarrollo del Contrato de Obra Pública No.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</si>
  <si>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Pliego
Procedimiento</t>
  </si>
  <si>
    <t xml:space="preserve">Gestionar ante el Ministerio de Transporte y el DNP la elaboración del documento CONPES para viabilizar el proyecto y sus recursos. </t>
  </si>
  <si>
    <t xml:space="preserve">Presentación de los ajustes realizados a los contratos observados a la Contraloría del Valle. </t>
  </si>
  <si>
    <t>Acta de reunión Contraloría del Valle.</t>
  </si>
  <si>
    <t>H21R14 - Acción 2</t>
  </si>
  <si>
    <t xml:space="preserve">Acción No. 2 Solicitar  a la Dirección Operativa la actualización del Manual de Interventoría en cuanto a la metodología   establecida en el cálculo de los ajustes. </t>
  </si>
  <si>
    <t xml:space="preserve">H22R14 -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 </t>
  </si>
  <si>
    <t>Fortalecer las futuras contrataciones con la elaboración de estudios y diseños en fase 3 previos a la apertura del procedimiento de selección o de la firma del contrato, según el caso.</t>
  </si>
  <si>
    <t xml:space="preserve">Solicitar  a la Subdirección de Estudios e Innovación para que estudie la posibilidad de implementar dentro de las especificaciones técnicas de señalización horizontal, pinturas de mayor durabilidad.  </t>
  </si>
  <si>
    <t>Hacer el mantenimiento de la cuneta mediante la construcción de obras civiles para drenar la escorrentía sobre la vía.</t>
  </si>
  <si>
    <r>
      <t xml:space="preserve">H35R14 – Manejo de anticipos Contrato 780 DE 2009 
Se evidenció que el INVIAS giró un total de $39.295.5 millones como anticipo, y  no se posibilitó la obtención de rendimientos financieros sobre el anticipo.
</t>
    </r>
    <r>
      <rPr>
        <b/>
        <sz val="8"/>
        <color indexed="8"/>
        <rFont val="Arial"/>
        <family val="2"/>
      </rPr>
      <t>SE FUSIONA H29R13</t>
    </r>
  </si>
  <si>
    <t xml:space="preserve">H36R14o – Prueba de carga- viaducto Carare
No se encontró evidencia de la prueba de carga que debió realizarse al Viaducto Carare con una luz de 330 metros y seis puentes construidos a lo largo de la vía, los cuales actualmente se encuentran en operación.
</t>
  </si>
  <si>
    <t>Memorando dirigido a la Subdirección de Estudios e Innovación solicitándole concepto sobre la viabilidad</t>
  </si>
  <si>
    <t>Solicitar  a la interventoría el informe de las reparaciones realizadas.</t>
  </si>
  <si>
    <t>Inclusión en el manual de interventoría la obligatoriedad de las interventorías de pronunciarse  en las actas de recibo definitivo de obra  sobre las observaciones o anotaciones que deje   el contratista.</t>
  </si>
  <si>
    <t>Solicitar mediante memorando a la Dirección Operativa la inclusión del pronunciamiento de las interventorías frente a las anotaciones del contratista.</t>
  </si>
  <si>
    <t xml:space="preserve">Corregir  el acabado de la capa superficial  del pavimento de acuerdo a lo observado  por la Contraloría.  </t>
  </si>
  <si>
    <t>Memorando a la Oficina Asesora Jurídica para que revise la clausula referente al anticipo y se deje claro los lineamientos al respecto</t>
  </si>
  <si>
    <t>Realizar la demarcación y señalización en los sitios que observo la visita de la Contraloría en el tramo Depresión El Vergel-Florencia en los PR41+250 al PR45+200 y en Paso Nacional Pitalito - Timaná - Garzón.</t>
  </si>
  <si>
    <t>Corregir la línea de demarcación horizontal amarilla comprendida entre el PR 7+500 y PR 12+000 de la vía Ocaña - Agua Clara.</t>
  </si>
  <si>
    <t xml:space="preserve">H56R14 – Tramos sin pavimentar. El tramo Contratos 1179-2014 y 1219-2014). Obras de mejoramiento Ocaña - La Ondina - Llano grande – Convención.
El tramo comprendido entre el PR10+300 y PR11+000 se encuentra a nivel de sub base, no se aplicaría la capa de rodadura por cuanto ya se utilizó todo el valor del contrato, debido a que hubo necesidad de realizar obras de drenaje no previstas para atender la orden de tutela interpuesta por el señor Jesús Aníbal García Bayona. Por lo tanto, el Invías debe adelantar las acciones necesarias tendientes a proteger y aprovechar la estructura de pavimento y sus obras complementarias </t>
  </si>
  <si>
    <t>H58R14 - Contrato de obra No. 1452 del 31 de octubre de 2014 
El cual tiene por objeto el Mejoramiento y Mantenimiento Carretera Hobo - Yaguara Ruta 45hl01; Valor del contrato: $2.205.678.525; plazo de ejecución inicial  2 meses,  plazo final 15 de marzo de 2015; Estado: obras terminadas en campo, sin acta de recibo final ni de liquidación.</t>
  </si>
  <si>
    <t>Obtener decisión definitiva por parte de la Oficina Asesora Jurídica dentro del proceso sancionatorio que se le sigue al contratista por el presunto incumplimiento definitivo del contrato 967 de 2013.</t>
  </si>
  <si>
    <t>Solicitar el informe a las administraciones viales en el cual se especifique la información de accidentalidad en las vías de la red nacional a cargo del INVIAS.</t>
  </si>
  <si>
    <t>Llevar a cabo mantenimiento y campañas de concientización para limpieza del sector   por parte de la administración vial y microempresas.</t>
  </si>
  <si>
    <t>Contar en los convenios  con   estudios previos según sea el caso.</t>
  </si>
  <si>
    <t>Incumplimiento en la liquidación</t>
  </si>
  <si>
    <t>Informe de avance de ejecución del convenio trimestral</t>
  </si>
  <si>
    <t>Reporte de verificación de informes de supervisión por contrato</t>
  </si>
  <si>
    <t>Oficiar a la OAJ para la iniciación del proceso respectivo del siniestro de calidad a la interventoría y acción contractual contra el municipio.</t>
  </si>
  <si>
    <t xml:space="preserve">Se aportara copia del Convenio No. 1533 de 2010 en el que se le lee en su objeto que el INSTITUTO hace entrega de recursos al Municipio para la ejecución de la PRIMERA ETAPA del Puente Vehicular y no para la ejecución total de la Construcción del Puente, por lo que al vencimiento del plazo del convenio el puente no podía estar ejecutado en su totalidad, así también se evidencia en la copia del contrato derivado que se adjunta. </t>
  </si>
  <si>
    <t>Se oficiaría a los respectivos Municipios a fin de que se proceda a realizar el Mantenimiento de las obras ejecutadas mediante la suscripción de los convenios, las cuales fueron ejecutadas en su totalidad y recibidas a satisfacción por el Interventor y los Alcaldes Municipales de la época.</t>
  </si>
  <si>
    <t xml:space="preserve">Convenios y contratos con resolución de justificación de la contratación. </t>
  </si>
  <si>
    <t xml:space="preserve">Debilidades en la planeación en algunos elementos propios del convenio, como es el plazo. </t>
  </si>
  <si>
    <t>Oficiar a todas las Unidades Ejecutoras la obligación de planear debidamente los plazos de acuerdo con las diferentes etapas de los convenios y/o contratos de obra e interventoría.</t>
  </si>
  <si>
    <t>Solicitar a la Interventoría del Proyecto que revise la ubicación del poste y una vez determine si es necesaria la reubicación del mismo solicite al contratista la ejecución de dicha acción.</t>
  </si>
  <si>
    <t>Reporte fotográfico sobre las acciones realizadas por la interventoría, de acuerdo a las observaciones de la CGR.</t>
  </si>
  <si>
    <t>Informe   de Interventoría mediante el cual se demuestra la ejecución total las observaciones presentadas</t>
  </si>
  <si>
    <t>H89R14 – Convenio 3067-2013 
El encole y descole de los Box Colbert y alcantarillas del sector comprendido entre Cañaveral y Turbaco están invadidas por la vegetación de la zona.</t>
  </si>
  <si>
    <t>H95R14 - Contrato de obra # 289 de 2014. Convenio 785 de 2013.
En el tramo Páramo – Quebrada blanca del Municipio de Puerres (Nariño), como resultado de las visitas de inspección visual a las obras construidas, se identificó alto grado de deterioro (cárcava) a lo largo del área adyacente al canal construido debido al inadecuado manejo del agua que escurre</t>
  </si>
  <si>
    <t xml:space="preserve">H97R14 - De las visitas técnicas realizadas a los Convenio: 2859 -2013, 957-2013, 2396-2013 y 1434 -2013 de los municipios de Mompox, Cicuco, San Jacinto y Guamo, se observaron deficiencias constructivas relacionadas con: deficiencia de compactación, alta retención de aguas pluviales y poca pendiente transversal, El relleno confinado entre las aletas del box y la banca de la vía se encuentra con alto proceso de erosión </t>
  </si>
  <si>
    <t>Deficiencias constructivas relacionadas con: deficiencia de compactación, alta retención de aguas pluviales y poca pendiente transversal</t>
  </si>
  <si>
    <t>H99R14 - Del convenio 2454 de 2013 se desprende el Contrato de obra No.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</si>
  <si>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Informe de Interventoría mediante el cual se justifica la modificación de metas físicas</t>
  </si>
  <si>
    <t xml:space="preserve">Solicitud de informe a la interventoría </t>
  </si>
  <si>
    <t>Solicitud al municipio para la  imposición de multas.</t>
  </si>
  <si>
    <t>H101R14 - Especificaciones técnicas
Convenio 2454 de 2013, se desprende el Contrato de obra No. 113 de 2014;
Se determinó que se fundió tramos de placa huella en una longitud de 1.212,5 metros lineales ubicados en sectores no continuos sobre un relleno que no cumple con la norma en cuanto a las densidades según los registros de los resultados de laboratorio, específicamente en el PR0+000 puente Kennedy</t>
  </si>
  <si>
    <t>Informe de Interventoría mediante el cual se comprueba que se subsanaron las observaciones presentadas por la CGR en relación con la calidad de la obra, así mismo se le requiere para la terminación de la obra dentro plazo contractual</t>
  </si>
  <si>
    <t>Informe de Interventoría mediante el cual se comprueba que se subsanaron las observaciones presentadas por la CGR en relación con la calidad de la obra.</t>
  </si>
  <si>
    <t>H104R14 -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t>
  </si>
  <si>
    <t>Depuración de los predios evidenciados por la contraloría para su saneamiento.</t>
  </si>
  <si>
    <t>Acción 1 - Depuración de los predios evidenciados por la contraloría para su saneamiento.</t>
  </si>
  <si>
    <t>Acción 2 - Depuración de los predios evidenciados por la contraloría para su saneamiento y gestionar el cambio de destinación.</t>
  </si>
  <si>
    <t>Acción 1 - Solicitar  la exclusión del pago de impuesto predial y contribución por valorización de todos los bienes Fiscales que sean anexidades férreas y puedan ser catalogadas como bienes de uso publico.</t>
  </si>
  <si>
    <t>Acción 2 - Solicitar  la exclusión del pago de impuesto predial</t>
  </si>
  <si>
    <t>Saneamiento de la titularidad de los campamentos fiscales sin títulos de adquisición a través de los Registros 1 y 2 del IGAC</t>
  </si>
  <si>
    <t xml:space="preserve">1- Gestionar  ante las Direcciones Territoriales  la recuperación de los predios invadidos Informe trimestral sobre restitución de predios invadidos. 
2- Señalización paso a nivel Cajicá </t>
  </si>
  <si>
    <t>1. Memorando circular de la Dirección Operativa a todas las Territoriales.
2. Acciones jurídicas y policiales adelantadas por la Dirección Territorial de Cundinamarca</t>
  </si>
  <si>
    <t>Evidenciar que la estación  Alicachín se encuentra incluida en el tercer sector de la escritura pública No. 2380 del 11 de septiembre de 2007 de la notaría 59 de Bogotá.</t>
  </si>
  <si>
    <t>Oficiar a la interventoría por presuntas  irregularidades en el pago de los servicios de interventoría en virtud del contrato 4149 del 30 de diciembre 2013</t>
  </si>
  <si>
    <t>Elaborar instructivo para el calculo del factor multiplicador  teniendo en cuenta las equivalencias entre los contratos de prestación de servicios y los contratos laborales</t>
  </si>
  <si>
    <t xml:space="preserve">Reporte de la publicación en el SECOP de los procesos contractuales a cargo de las unidades ejecutoras  </t>
  </si>
  <si>
    <t>Ajustar el formato del acta de reunión incluyendo un resumen del análisis y decisión  realizado por el comité de adiciones y prorrogas en cada caso presentado, que antes se incluía en un anexo. Solicitar la formalización del formato dentro del sistema de calidad de Invías</t>
  </si>
  <si>
    <t>Acta  del Comité de  adiciones y prorrogas en el Sistema de Gestión de Calidad.</t>
  </si>
  <si>
    <t>Verificación  y actualización  de la información relacionada con la cesión de las pólizas suministradas por las unidades ejecutoras y archivo digital de las actuaciones en el proceso de liquidación de Cóndor S.A.</t>
  </si>
  <si>
    <t>1- Establecer un procedimiento con tiempos definidos.
2- Una vez expedido el CDP la autorización de pago se surtirá en un plazo no mayor a 30 días</t>
  </si>
  <si>
    <t>Elaborar Acuerdo de incorporación del presupuesto 2016 con base en los recursos que se encuentran  en el anexo del  Decreto de Liquidación denominado Ingresos de los Establecimientos Públicos- Sección 2402</t>
  </si>
  <si>
    <t>Solicitar a  la Administración del   SIIF NACION la desagregación presupuestal de los Ingresos al máximo nivel de detalle</t>
  </si>
  <si>
    <t xml:space="preserve">Seguimiento a la amortización de los anticipos de cada una de las áreas a cargo de la Dirección Técnica -Dirección Operativa </t>
  </si>
  <si>
    <t xml:space="preserve">Iniciar las acciones a que haya lugar en los términos oportunos para la recuperación de los saldos por amortizar de acuerdo a la información allegada por las unidades ejecutoras. </t>
  </si>
  <si>
    <t>Revisar la información de cada uno de los saldos negativos, para establecer si es error contable y ajustarlos, en caso contrario  solicitar información si es del caso y  efectuar los ajustes respectivos.</t>
  </si>
  <si>
    <t xml:space="preserve">Realizar la respectiva reclasificación Contable </t>
  </si>
  <si>
    <t xml:space="preserve">Implementar un nuevo aplicativo para la distribución de las inversiones,  que satisfaga las necesidades  del INVIAS y que cumpla con las características de confiabilidad  y seguridad. </t>
  </si>
  <si>
    <t>Actividad 2 - Gestionar la Certificación del nuevo aplicativo como auxiliar del SIIF NACION</t>
  </si>
  <si>
    <t>Certificación</t>
  </si>
  <si>
    <t>Actividad 3 - Gestionar el Web Service de la información de las  cuentas contables del Grupo 17 del SIIF NACION</t>
  </si>
  <si>
    <t>Analizar la información y reclasificar las operaciones a que haya lugar</t>
  </si>
  <si>
    <t>Conciliar los saldos con la ANI  para identificar las diferencias registradas en la cuenta bienes de uso publico entregados en administración.</t>
  </si>
  <si>
    <t>Conciliación</t>
  </si>
  <si>
    <t xml:space="preserve">Actividad 1 - Solicitar concepto a la Contaduría General de la Nación.  </t>
  </si>
  <si>
    <t>Actividad 2 - Presentar a consideración del  Comité Técnico de Sostenibilidad del Sistema de Contabilidad,  la modificación del Manual de Procedimientos.</t>
  </si>
  <si>
    <t xml:space="preserve">Solicitar concepto a la Contaduría General de la Nación.  </t>
  </si>
  <si>
    <t xml:space="preserve">Actividad 1 - Verificar si el concepto 20132000005121 del 25 de febrero de 2013, aplica para el Invías y Solicitar  a la Subdirección de la Red Nacional de Carreteras, informar sí existe estudio técnico que soporte la vida útil de las inversiones relacionadas con la señalización vial. </t>
  </si>
  <si>
    <t xml:space="preserve">Informe del análisis de  la información con los debidos soportes,  determinar la clasificación contable que corresponda y efectuar los registros contables a que haya lugar.
</t>
  </si>
  <si>
    <t>Registrar la amortización de los contratos y convenios  liquidados y certificados.</t>
  </si>
  <si>
    <t xml:space="preserve">Actividad 1 - Solicitar a las unidades ejecutoras las actas de liquidación  con sus respectivos soportes.
</t>
  </si>
  <si>
    <t xml:space="preserve">Registrar en la Contabilidad los avalúos comerciales, de los bienes inmuebles propiedad del INVIAS, recibidos de la Subdirección Administrativa. </t>
  </si>
  <si>
    <t xml:space="preserve">H179R14 - Inversiones en vías de entes territoriales 
El Instituto Nacional de Vía realizó inversiones en vías de los entes territoriales, durante la vigencia del 2011 al 2014 por valor de $777.652,12 millones, las cuales no se encuentran a cargo del Instituto tal como lo informó la entidad mediante los Memorando SRT 19600 de 20/03/2015 y SRN 16667 de 6/4/2015. </t>
  </si>
  <si>
    <t>Registrar la inversión en vías de los entes territoriales en la cuenta que corresponda, ajustada al  concepto de la Contaduría General de la Nación No. 20152000034991 del 28 de Agosto de 2015.</t>
  </si>
  <si>
    <t>Determinar de manera permanente si la inversión corresponde a vías a cargo del Instituto o de los Entes Territoriales, y efectuar  los registros contables pertinentes.</t>
  </si>
  <si>
    <t xml:space="preserve">Actividad 1 - Elaborar los oficios y/o correo electrónico a las entidades publicas 
</t>
  </si>
  <si>
    <t>Actividad 2 - Desplazar funcionarios a los entes territoriales para recopilar y verificar la información.</t>
  </si>
  <si>
    <t>Actividad 3 - Solicitar a la Contaduría General de la Nación  pronunciamiento sobre las operaciones reciprocas con entes territoriales.</t>
  </si>
  <si>
    <t>Preparar las notas a los Estados Financieros, teniendo en cuenta los lineamientos establecidos por la Contaduría General de la Nación.</t>
  </si>
  <si>
    <t xml:space="preserve">Acción 1 - Asesoramiento y acompañamiento en la formulación del plan de Mejoramiento de la CGR </t>
  </si>
  <si>
    <t>Verificar la implementación de las acciones propuestas.</t>
  </si>
  <si>
    <t>Presentar la denuncia correspondiente ante autoridad competente sobre la irregularidad encontrada . 2.- oficiar  a la Fiscalía con el fin de conocer la situación jurídica del automotor, a la fecha no se ha obtenido ninguna respuesta,  por tal razón se ha programado una reunión con el fiscal para el mes de julio del 2015..</t>
  </si>
  <si>
    <t>Seguimiento quincenal a través de comités en la Dirección Territorial Quindío, en el cual participaran el  contratista de obra e interventoría, junto al supervisor de contrato.</t>
  </si>
  <si>
    <t>Actas de seguimiento quincenal</t>
  </si>
  <si>
    <r>
      <t>Continuar brindando soporte técnico a la OAJ en</t>
    </r>
    <r>
      <rPr>
        <sz val="8"/>
        <color indexed="10"/>
        <rFont val="Arial"/>
        <family val="2"/>
      </rPr>
      <t xml:space="preserve"> </t>
    </r>
    <r>
      <rPr>
        <sz val="8"/>
        <rFont val="Arial"/>
        <family val="2"/>
      </rPr>
      <t xml:space="preserve">el proceso de demanda de medio de nulidad y restablecimiento del derecho (Radicación 73001-23-33-004-2015-00436-00), formulada por  el INVIAS, contra quien expide el acto objeto de controversia NACION - MADS y ANLA. </t>
    </r>
  </si>
  <si>
    <t>Informe semestral del estado actual del proceso</t>
  </si>
  <si>
    <t xml:space="preserve">1- verificación de la gestión con participación de Contratista, Interventoría, comisión SMA ( Técnico, apoyo topografía, Jurídico ).
2- Revisar 120 carpetas para cierre predial y hacer observaciones en forma integral.
</t>
  </si>
  <si>
    <t>Realizar las reparaciones para corregir las observaciones reportadas por la Contraloría General de la República</t>
  </si>
  <si>
    <t>Solicitar al contratista por intermedio de la Interventoría realizar las correcciones  a las observaciones reportadas por la Contraloría General de la República</t>
  </si>
  <si>
    <t xml:space="preserve">Informe de Interventoría con registro fotográfico </t>
  </si>
  <si>
    <t>1. Elaborar Directriz en donde se desarrolle los parámetros para una eficiente planeación en los futuros procesos licitatorios.
2.  Realizar reportes donde se verifique el cumplimiento en cuanto a la eficiente planeación en los procesos licitatorios por parte de las Unidades Ejecutoras a cargo.</t>
  </si>
  <si>
    <t>Circular de Director requiriendo el cumplimiento del Principio de Planeación conforme con todos los requisitos exigidos en el Estatuto Contractual previo a la contratación.</t>
  </si>
  <si>
    <t>Elaboración de la Circular en relación con la suscripción de Convenios Interadministrativos y verificación con informe trimestral.</t>
  </si>
  <si>
    <t>Circular de Director requiriendo, en cumplimiento del Principio de Planeación cumpliendo con todos los requisitos, sobre todo lo relacionado con los Estudios y Diseños exigidos en el Estatuto Contractual y Anticorrupción previo a la contratación.</t>
  </si>
  <si>
    <t>Elaboración de la Circular en relación con la suscripción de Convenios Interadministrativos y erificación con informe trimestral</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</si>
  <si>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</si>
  <si>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Oficio a los Supervisores a fin de que se Coordine el inicio de los procesos de contratación de obra y de interventoría en las futuras contrataciones</t>
  </si>
  <si>
    <t xml:space="preserve">Verificar el Cumplimiento de los dispuesto en las Cláusulas del Convenio relacionados con la Supervisión que se debe ejercer. </t>
  </si>
  <si>
    <t>Acto Administrativo</t>
  </si>
  <si>
    <t>Dar cumplimiento a lo dispuesto en el artículo 33 del Decreto 4730 de 2005, sobre la consignación mensual de los rendimientos financieros de los recursos entregados en los Convenios Interadministrativos</t>
  </si>
  <si>
    <t xml:space="preserve">Presentar el informe mensual  del supervisor del convenio, en el cual se evidencie que no se presentan atrasos en la obra </t>
  </si>
  <si>
    <t>contar con los estudios previos ajustados a los requerimientos técnicos de las obras  para los convenios interadministrativos</t>
  </si>
  <si>
    <t>Memorando a los Gestores y Coordinadores de la Subdirección de la Red Nacional de Carreteras y reporte de seguimiento</t>
  </si>
  <si>
    <t xml:space="preserve">1. Seguimiento al cumplimiento de la obligación contenida en el artículo 33 del Decreto 4730 de 2005.
2. Establecer  la clausula dentro de la  minuta de los convenios Interadministrativos  que es obligatorio para el ente territorial abrir una cuenta que genere rendimientos financieros y la obligatoriedad de devolverlos mensualmente.
 </t>
  </si>
  <si>
    <t xml:space="preserve">Incorporar en el documento "Apéndice Predial" de los procesos contractuales un numeral que haga referencia al Diagnostico Predial, asignando los recursos necesarios para la ejecución de estas actividades y  de esta manera, minimizar el riesgo de afectar de manera grave el valor total del contrato de obra.  </t>
  </si>
  <si>
    <t xml:space="preserve">1. Apropiar los recursos necesarios en la etapa de estructuración del proceso contractual  de consultoría para que se elabore  el Diagnostico predial conforme lo ordenado por la Ley de Infraestructura </t>
  </si>
  <si>
    <t>Establecer criterios de valoración de las Rondas Hidráulicas, en los Apéndices prediales del Invías, para que su tasación sea equitativa.</t>
  </si>
  <si>
    <t xml:space="preserve">Realizar comités prediales con los ingenieros técnicos valuatorios de la Subdirección de Medio Ambiente, para llegar a parámetros definitivos de tasación de las Rondas Hidráulicas. </t>
  </si>
  <si>
    <t xml:space="preserve">1. Elaborar Directriz  y Reporte de verificación del cumplimiento.
2. Entregar informe de la metodología predial utilizada  "Programa Vías para la Equidad"
 </t>
  </si>
  <si>
    <t>1- Seguimiento ante la alcaldía. 2-Realizar pago contra escritura 3- Reiterar solicitud ante IGAC</t>
  </si>
  <si>
    <t>Requerir mediante oficios y realizar gestión de pago</t>
  </si>
  <si>
    <t>Elaborar resoluciones oportunamente</t>
  </si>
  <si>
    <t>Revisión de procedimientos</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</si>
  <si>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</si>
  <si>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 xml:space="preserve">1. Gestionar ante concejo municipal aprobación de la suscripción de la Escritura.
2. Gestionar entrega de los predios aportando información sobre los mismos.
</t>
  </si>
  <si>
    <t>1. Iniciar proceso de escrituración y elaborar acta de entrega.
2. Mantener una matriz de  información actualizada de los predios</t>
  </si>
  <si>
    <t xml:space="preserve">informe de la interventoría en el cual conste que se  ha superado el atraso en la obra </t>
  </si>
  <si>
    <t>informe de interventoría y registro fotográfico</t>
  </si>
  <si>
    <t>Establecer en la minuta de los convenios Interadministrativos que la liquidación de los contratos derivados debe realizarse en los términos del articulo 11 de la Ley 1150 de 2007</t>
  </si>
  <si>
    <t>Establecer en la minuta de los convenios Interadministrativos que la liquidación de los contratos derivados debe realizarse en los términos del articulo 11 de la Ley 1150 de 2008</t>
  </si>
  <si>
    <t>Fortalecer las futuras contrataciones con la elaboración de estudios y diseños en fase 3 previos a la selección del contratista</t>
  </si>
  <si>
    <t>Solicitar concepto a la Interventoría frente al contrato No. 3820/2013, 3856 de 2013 y 1706 de 2014</t>
  </si>
  <si>
    <t>Informe de seguimiento frente el fenómeno visible de presencia de partículas deleznables en la superficie terminada y concepto sobre cumplimiento sobre requisitos de calidad sobre el proceso constructivo.</t>
  </si>
  <si>
    <t xml:space="preserve">Solicitar concepto a la Interventoría frente al contrato No. 3107 de 2013 
</t>
  </si>
  <si>
    <t>Se Elaborará un Memorando Circular a todas las Direcciones Territoriales, Interventores y Supervisores para que se exija al Municipio desde el inicio del convenio la devolución de los rendimientos financieros de manera mensual conforme al Decreto 4730 de 2005 art. 33.</t>
  </si>
  <si>
    <t xml:space="preserve">1. Memorando Circular, Reporte de seguimiento de rendimientos financieros.
2. Reporte de reintegro de los $7.16 millones del contrato 2233 de 2014.
</t>
  </si>
  <si>
    <t>Verificar el cumplimiento de lo establecido en la Cláusula mediante la cual se exige la utilización del Modelo de Pliego de Condiciones INVIAS</t>
  </si>
  <si>
    <t xml:space="preserve">Verificar  en los contratos que se encuentran suspendidos no se continúen realizando actividades. </t>
  </si>
  <si>
    <t xml:space="preserve">Memorando circular dirigido a los supervisores para que informen mensualmente sobre la verificación que no se estén ejecutando actividades en aquellos contratos que estén suspendidos </t>
  </si>
  <si>
    <t xml:space="preserve">Memorando Circular dirigido a las Direcciones Territoriales a fin de que se exija al Supervisor e Interventor realizar seguimiento al Municipio para el cumplimiento del reintegro de los rendimientos financieros de los convenios de manera mensual conforme lo estipula la Ley y el Convenio Interadministrativo. 
</t>
  </si>
  <si>
    <t>Actualizar la bitácora con los registros respectivos.</t>
  </si>
  <si>
    <t>Oficiar a la Interventoría para la entrega de los Informes de manera mensual y en el informe  final esté acompañada de toda la documentación para garantizar la calidad de la obra</t>
  </si>
  <si>
    <r>
      <t>Memorando Circular dirigido a las Direcciones Territoriales a fin de que se exija al Supervisor e Interventor realizar seguimiento al Municipio para el cumplimiento del reintegro de los rendimientos financieros de los convenios de manera</t>
    </r>
    <r>
      <rPr>
        <sz val="8"/>
        <rFont val="Arial"/>
        <family val="2"/>
      </rPr>
      <t xml:space="preserve"> mensual c</t>
    </r>
    <r>
      <rPr>
        <sz val="8"/>
        <color indexed="8"/>
        <rFont val="Arial"/>
        <family val="2"/>
      </rPr>
      <t>onforme lo estipula la Ley y el Convenio Interadministrativo</t>
    </r>
  </si>
  <si>
    <t>Oficiar a la Interventoría para la entrega de los Informes de manera mensual y en el informe  final se acompañe de toda la documentación incluida la bitácora.</t>
  </si>
  <si>
    <r>
      <t xml:space="preserve">Presentar informe por parte de la Interventoría a fin de evidenciar el cumplimiento del contrato derivado. </t>
    </r>
    <r>
      <rPr>
        <sz val="8"/>
        <color indexed="10"/>
        <rFont val="Arial"/>
        <family val="2"/>
      </rPr>
      <t/>
    </r>
  </si>
  <si>
    <t>Subsanar las observaciones presentadas por la Contraloría en relación con el avance de las obras del contrato  derivado</t>
  </si>
  <si>
    <t xml:space="preserve">Elaborar  Memorando Circular para las Direcciones Territoriales a fin de que el interventor cumpla con la entrega de los informes que contengan todos parámetros del formato del Manual de Interventoría. 
</t>
  </si>
  <si>
    <t xml:space="preserve">1. Impartir directriz a las Unidades Ejecutoras a cargo, para que realicen la programación de las metas acorde a las políticas y programas institucionales, realizando el respectivo seguimiento para garantizar su cumplimiento.
2. Realizar reportes en donde se señale el cumplimiento de la las metas programadas. 
</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</si>
  <si>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</si>
  <si>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 xml:space="preserve">Generar documento para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económico.
</t>
  </si>
  <si>
    <t>Clasificar los predios observados por la Contraloría identificando su calidad de uso público y/o fiscal. Realizar un análisis y  Estudio la normatividad y jurisprudencia sobre la materia  y proyectar los Oficios para la firma del área Competente</t>
  </si>
  <si>
    <t>Gestionar documento ante  todas las oficinas delegadas del Instituto Geográfico Agustín Codazzi, para que se actualice el nombre del titular de los bienes del INVIAS localizados en los terminales marítimos en los Distritos Especiales de Cartagena, Barranquilla y Santa Marta.</t>
  </si>
  <si>
    <t>Filtrar todas las cédulas catastrales del Sistema Administrativo y Control Predial de  los bienes del Invías localizados en los terminarles marítimos en los Distritos Especiales de Cartagena, Barranquilla y Santa Marta. Estudio jurídico, predial y catastral de los mismos.  Revisar frente a los registros 1 y 2  del Instituto Geográfico Agustín Codazzi de los bienes en mención para el cambio del nombre del propietario de los predios.  Proyectar los Oficios solicitando el cambio de nombre del propietario</t>
  </si>
  <si>
    <t>Evidenciar el reintegro realizado por el Municipio de los rendimientos financieros</t>
  </si>
  <si>
    <t>Entrega del Certificado SIFF mediante el cual se demuestra la consignación efectiva de los rendimientos financieros por parte del Municipio.</t>
  </si>
  <si>
    <r>
      <rPr>
        <b/>
        <sz val="8"/>
        <rFont val="Arial"/>
        <family val="2"/>
      </rPr>
      <t>1.</t>
    </r>
    <r>
      <rPr>
        <sz val="8"/>
        <rFont val="Arial"/>
        <family val="2"/>
      </rPr>
      <t xml:space="preserve"> Revisión y depuración en Planta central de la información judicial a través de coordinadora de Litigantes y Judiciales y del administrador del aplicativo e-kogui, y posterior levantamiento en campo para constatar la misma.
</t>
    </r>
    <r>
      <rPr>
        <b/>
        <sz val="8"/>
        <rFont val="Arial"/>
        <family val="2"/>
      </rPr>
      <t xml:space="preserve"> 2.</t>
    </r>
    <r>
      <rPr>
        <sz val="8"/>
        <rFont val="Arial"/>
        <family val="2"/>
      </rPr>
      <t xml:space="preserve"> Institucionalizar el encuentro anual de abogados, informando a las territoriales la responsabilidad en la actualización de la información litigiosa.</t>
    </r>
  </si>
  <si>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</si>
  <si>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Continuar con la identificación y registro de las partidas pendientes por depurar, dándole prioridad a las partidas mas antiguas</t>
  </si>
  <si>
    <t>1. Impartir directriz a las Direcciones Territoriales para que adelanten las gestiones necesarias ante las Autoridades Competentes para la recuperación de bienes inmuebles fiscales y de uso público de propiedad del Instituto, de igual forma solicitar a las UE y Direcciones Territoriales que presenten  dicha información a la Subdirección Financiera - Grupo de Contabilidad.
2. Verificar el cumplimiento de las acciones adelantadas ante las Autoridades Competentes para la recuperación de bienes inmuebles fiscales y de uso público de propiedad del Instituto, Identificando el envió de dicha información a la Subdirección Financiera.</t>
  </si>
  <si>
    <t xml:space="preserve">Inventario:
• Identificación corredores activos, inactivos, concesión.
•Consulta de escrituras
• Matriculas Inmobiliarias
• Códigos catastrales
• Aerofotografías
•¨Planos
Solicitud exclusión de impuestos
• Determinadas por los programas diseñados a nivel  Nacional  
Identificación de invasión de corredores férreos.
• Por obras civiles de carácter Nacional
• Por obras civiles de carácter Departamental
• Por obras civiles de carácter municipal
• Por invasiones de particulares.
</t>
  </si>
  <si>
    <t>La Entidad está dando cumplimiento al concepto 200910-135587 de la Contaduría General de la Nación, el cual no es tenido en cuenta por la Contraloría General de la República.</t>
  </si>
  <si>
    <t>Solicitar nuevamente concepto a la Contaduría General de la Nación, y de acuerdo con lo conceptuado dar aplicación al mismo.</t>
  </si>
  <si>
    <t>Gestionar los recursos para que las Direcciones Territoriales logren el pago del 100% de los recursos asignados para IPU , contribuciones y otras tasas sobre los bienes inmuebles a cargo del Invias,</t>
  </si>
  <si>
    <t xml:space="preserve">1. Mantener actualizada la base de datos del aplicativo Sistema de Administración y Control Predial. 
2. Hacer seguimiento a los Reportes Trimestrales allegados por las Direcciones Territoriales en relación con las declaraciones tributarias de pago de IPU, valorización y otras contribuciones de los bienes inmuebles fiscales del Invias. 
3. Circular a las Direcciones Territoriales la obligatoriedad de presentar informes de trimestrales de gestión y estado en pago de IPU, valorización y otras contribuciones. </t>
  </si>
  <si>
    <t>Calcular y Registrar  la Depreciación de acuerdo con lo  establecido en el Régimen de Contabilidad Pública.</t>
  </si>
  <si>
    <t>Memorando solicitándole a los gestores la  liquidación  de manera prioritaria que aquellos contratos terminados  que presenten anticipos e informarle a Contabilidad.</t>
  </si>
  <si>
    <t xml:space="preserve">Efectuar entrevista y realizar verificación con el fin de que la calificación guarde coherencia con lo observado.
</t>
  </si>
  <si>
    <t>La identificación de este riesgo se dió en el marco de la implementación de la política de administración del riesgo, orientando el ejercicio a los riesgos de gestión mas relevante desde el punto de vista gerencial.</t>
  </si>
  <si>
    <t>Revisar el contexto estratégico, la descripción del riesgo y los puntos de control, realizando los ajustes a que haya lugar.</t>
  </si>
  <si>
    <t>Registro de información de manera oportuna por parte de la  Subdirección Financiera.</t>
  </si>
  <si>
    <t>Registro de información de manera oportuna por parte de la Oficina Asesora Jurídica.</t>
  </si>
  <si>
    <t xml:space="preserve">Solicitar a la Agencia Nacional de Infraestructura información sobre cual de los pejes de la Red Vial Nacional serán tenidos en cuenta en los Proyectos 4G, aunarlo con la información de los peajes a cargo la Red Nacional de Carreteras para proyectar el Programa de ingresos anuales de manera mas ajustada. </t>
  </si>
  <si>
    <t>Oficiar a la Agencia Nacional de Infraestructura para que envié la proyección de contraprestación  de cada concesión portuaria previa a la elaboración del anteproyecto de presupuesto.</t>
  </si>
  <si>
    <t xml:space="preserve">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 </t>
  </si>
  <si>
    <t>Realizar reuniones de seguimiento con las Unidades Ejecutoras de recursos presupuestales, con el fin que los Ejecutores  adelanten las acciones pertinentes para comprometer las apropiaciones presupuestales s asignado en la vigencia.</t>
  </si>
  <si>
    <t>Con el Sistema Administrativo y Control Predial se identifican todos los bienes inmuebles fiscales objeto de pago de impuesto predial y las diferentes Direcciones Territoriales deben solicitar oportunamente la facturación para su trámite de pagos sin moras y sanciones. Las Direcciones Territoriales presentaran reportes trimestrales para control de la Subdirección Administrativa y actualización del aplicativo en abril - julio - Septiembre y  Diciembre antes del cierre vigencia,</t>
  </si>
  <si>
    <r>
      <t>H2-1D16</t>
    </r>
    <r>
      <rPr>
        <b/>
        <sz val="8"/>
        <color indexed="8"/>
        <rFont val="Arial"/>
        <family val="2"/>
      </rPr>
      <t xml:space="preserve"> CONTRATO DE OBRA 4059 DE 2013</t>
    </r>
    <r>
      <rPr>
        <sz val="8"/>
        <color indexed="8"/>
        <rFont val="Arial"/>
        <family val="2"/>
      </rPr>
      <t>. inicio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t>
    </r>
  </si>
  <si>
    <r>
      <t>Introducir en los pliegos de condición en el ítem de CONDICIONES DEL CONTRATO - Documentos que debe entregar el CONSULTOR, un enunciado que diga: "</t>
    </r>
    <r>
      <rPr>
        <b/>
        <sz val="8"/>
        <rFont val="Arial"/>
        <family val="2"/>
      </rPr>
      <t xml:space="preserve"> </t>
    </r>
    <r>
      <rPr>
        <b/>
        <i/>
        <sz val="8"/>
        <rFont val="Arial"/>
        <family val="2"/>
      </rPr>
      <t>Nota 1:</t>
    </r>
    <r>
      <rPr>
        <i/>
        <sz val="8"/>
        <rFont val="Arial"/>
        <family val="2"/>
      </rPr>
      <t xml:space="preserve"> Las hojas de vida del personal necesario para impartir la orden de inicio del contrato deberán ser aprobadas por la firma interventora y avaladas por la unidad ejecutora en un término no mayor a quince (15) días calendario</t>
    </r>
    <r>
      <rPr>
        <sz val="8"/>
        <rFont val="Arial"/>
        <family val="2"/>
      </rPr>
      <t xml:space="preserve">.", con el fin de mejorar el tiempo transcurrido desde el momento de suscripción del contrato y la orden de inicio del contrato, la cual no puede ser superior a un mes. </t>
    </r>
  </si>
  <si>
    <t xml:space="preserve">1. Incluir en los pliegos de condiciones de los nuevos procesos contractuales de Consultoría a ser publicados, un plazo de 15 días para aprobación de Hojas de Vida. </t>
  </si>
  <si>
    <t xml:space="preserve">1. Pliegos de Contratos de Consultoría ajustados </t>
  </si>
  <si>
    <t>Requerir mensualmente los informes a los Supervisores de los contratos de Interventoría de acuerdo a lo Indicado en el manual de contratación del Invías</t>
  </si>
  <si>
    <t>Efectuar Mesa de trabajo e informe proceso sancionatorio</t>
  </si>
  <si>
    <r>
      <rPr>
        <b/>
        <sz val="8"/>
        <rFont val="Arial"/>
        <family val="2"/>
      </rPr>
      <t>Acción 1 -</t>
    </r>
    <r>
      <rPr>
        <sz val="8"/>
        <rFont val="Arial"/>
        <family val="2"/>
      </rPr>
      <t xml:space="preserve">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r>
  </si>
  <si>
    <t>Solicitar a la Dirección de Contratación  del Instituto Nacional de Vías mediante memorando, para que en los Convenios Interadministrativos, se incluya la acción de mejora  en la clausula: OBLIGACIONES DEL ENTE TERRITORIAL.</t>
  </si>
  <si>
    <r>
      <rPr>
        <b/>
        <sz val="8"/>
        <rFont val="Arial"/>
        <family val="2"/>
      </rPr>
      <t xml:space="preserve">Acción 2. </t>
    </r>
    <r>
      <rPr>
        <sz val="8"/>
        <rFont val="Arial"/>
        <family val="2"/>
      </rPr>
      <t xml:space="preserve">Seguimiento al cumplimiento de la Directriz de la Dirección General a las Unidades Ejecutoras de precisar  en los estudios previos la fuente de donde se tomaron los datos para la elaboración de cálculos del presupuesto e incluir los respectivos soportes.  </t>
    </r>
  </si>
  <si>
    <t xml:space="preserve">Realizar reportes semestrales de cumplimiento de la Directriz de la Dirección General a las Unidades Ejecutoras de precisar  en los estudios previos la fuente de donde se tomaron los datos para la elaboración de cálculos del presupuesto e incluir los respectivos soportes.   </t>
  </si>
  <si>
    <t>Modificar el convenio No. 649 de 2013 realizando la corrección de la CLÁUSULA SEPTIMA , numeral 4, referente a indicar que es el artículo 33 del Decreto 4730 de 2005, norma que regula los  rendimientos financieros.</t>
  </si>
  <si>
    <r>
      <rPr>
        <b/>
        <sz val="8"/>
        <rFont val="Arial"/>
        <family val="2"/>
      </rPr>
      <t>Acción 2</t>
    </r>
    <r>
      <rPr>
        <sz val="8"/>
        <rFont val="Arial"/>
        <family val="2"/>
      </rPr>
      <t>. Establecer los formatos  de Informes mensuales de Gestor de Proyecto y de Supervisor de Contrato, acorde con las funciones establecidas para estos roles en el Manual de Contratación.</t>
    </r>
  </si>
  <si>
    <t>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t>
  </si>
  <si>
    <t xml:space="preserve">H6EVP -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t>
  </si>
  <si>
    <r>
      <rPr>
        <b/>
        <sz val="8"/>
        <rFont val="Arial"/>
        <family val="2"/>
      </rPr>
      <t>Acción 1 -</t>
    </r>
    <r>
      <rPr>
        <sz val="8"/>
        <rFont val="Arial"/>
        <family val="2"/>
      </rPr>
      <t xml:space="preserve">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r>
  </si>
  <si>
    <t>Solicitar a la Dirección de Contratación  del Instituto Nacional de Vías mediante memorando, para que en los Convenios Interadministrativos, se incluya la acción de mejora en la clausula: OBLIGACIONES DEL ENTE TERRITORIAL.</t>
  </si>
  <si>
    <t xml:space="preserve"> Evidenciar que el Convenio 2664-13 no requería Conpes. </t>
  </si>
  <si>
    <t xml:space="preserve">Elaboración de Oficio Solicitando al DNP las razones por las cuales el Convenio 2664-13 no requería Conpes. </t>
  </si>
  <si>
    <t>Socializar en la etapa precontractual  con los entes territoriales que estén involucrados en el proyecto a ejecutar, para evitar que se de duplicidad de intervención.</t>
  </si>
  <si>
    <t>Establecer los formatos estandarizados, de Informes mensuales de Gestor de Proyecto y de Supervisor de Contrato, acorde con las funciones establecidas para estos roles en el Manual de Contratación.</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</si>
  <si>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</si>
  <si>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Verificación con informe trimestral del cumplimiento de que todos los contratos salgan con estudios en fase de factibilidad.</t>
  </si>
  <si>
    <t>Acción 1 - Verificar con informe trimestral el cumplimiento de que todos los procesos  contemplen el riesgo predial.</t>
  </si>
  <si>
    <t>Acción 2 - Establecer Directriz de la Dirección General indicado que se debe contemplar en todos los procesos de selección el riesgo predial.</t>
  </si>
  <si>
    <t>Acción 1 - Cumplir con lo dispuesto para el pago de la gestión predial  en el apéndice predial del contrato No. 654 de 2014.</t>
  </si>
  <si>
    <t>H15ECP -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t>
  </si>
  <si>
    <t>Acción 1 - Evidenciar ante la CGR, mediante copia del oficio, que el pago adicional realizado por el contratista no seria objeto de reconocimiento económico con recursos del Contrato.</t>
  </si>
  <si>
    <t>H15ECP Acción 2 -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Invias informa que se ha dado retrasos en la entrega de dichas franjas por parte de los Mejoratarios de Vuelta de Candelilla.</t>
  </si>
  <si>
    <t>Acción 2 - Solicitar a la interventoría apremiar al contratista para el pago del valor de mejoras y así proceder a aprobar y suscribir contrato de compraventa de mejoras.</t>
  </si>
  <si>
    <t>Reiterar a la interventoría la prioridad del pago en la adquisición de mejoras, con fundamento en las necesidades técnicamente diagnosticadas y dar viabilidad al proyecto</t>
  </si>
  <si>
    <t>H15ECP Acción 3 -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t>
  </si>
  <si>
    <t>Acción 3 - Oficiar a la interventoría para que requiera al contratista un informe  jurídico, con fundamento en las sentencias judiciales de primera y segunda instancia del proceso.</t>
  </si>
  <si>
    <t>Solicitar a la Interventoría  informar con periodicidad semestral acerca del estado actual del proceso de demanda.</t>
  </si>
  <si>
    <t>H15ECP Acción 4 -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t>
  </si>
  <si>
    <t>Lo anterior presuntamente fue ocasionado por debilidades en la no oportuna actualización de los expedientes por parte del Instituto Nacional de Vías- Invías</t>
  </si>
  <si>
    <t>Acción 4 - Solicitar a la interventoría para que dentro de sus funciones elabore un Informe individualizado por fichas prediales</t>
  </si>
  <si>
    <t xml:space="preserve">Requerir a la  Interventoría un informe en el cual valide que el cronograma de obra se ajusta  a los numerales 7.11 y 7.34 del pliego de condiciones del contrato 654 de 2014 </t>
  </si>
  <si>
    <t>H16ECP Acción 4 -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dió el 12 de noviembre de 2015 (once meses después de firmada la Orden de Inicio): En consecuencia, se permitió el avance físico del proyecto ( del 04 de enero al 12 de Noviembre de 2015) con una licencia ambiental en cabeza del Invías.</t>
  </si>
  <si>
    <t xml:space="preserve">Acción 4 - Modificación del apéndice ambiental en lo correspondiente a los tiempos </t>
  </si>
  <si>
    <t xml:space="preserve"> Establecer plazos para radicación de las cesiones de Licencias Ambientales, parciales o total ante la Autoridad Ambiental, en los Apéndices ambientales y prediales del pliego.</t>
  </si>
  <si>
    <t>Apéndice ambiental incluido plazos de cesión de la licencia ambiental</t>
  </si>
  <si>
    <t>Evidenciar mediante  informe de la interventoría, que al momento de la visita de la Contraloría General de la República al sitio de ejecución de las obras contaba solo con el personal necesario para realizar su labor.</t>
  </si>
  <si>
    <t xml:space="preserve">H18ECP -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t>
  </si>
  <si>
    <t xml:space="preserve">Elaborar directriz para el cumplimiento de los requisitos técnicos y jurídicos para el ingreso al Comité de Adiciones y Prorrogas por las Unidades Ejecutoras. </t>
  </si>
  <si>
    <t>Presuntamente la falta de implementación de tiempos y la no aplicación a lo establecido en el cronograma de obra.</t>
  </si>
  <si>
    <t>Implementar cronograma gestión predial dentro del apéndice</t>
  </si>
  <si>
    <t xml:space="preserve">Solicitar informe a la Interventoría sobre verificación, evaluación, comprobación, inspección y revisión de las fichas prediales. </t>
  </si>
  <si>
    <t>Verificar el cumplimiento de las obligaciones de la interventoría</t>
  </si>
  <si>
    <t>Inconsistencias (pendientes en la gestión predial) para para cierre predial oportunamente</t>
  </si>
  <si>
    <t xml:space="preserve">Información suministrada en el informe de la CGR </t>
  </si>
  <si>
    <t xml:space="preserve">       
La Subdirección Administrativa cumplió con el 100%</t>
  </si>
  <si>
    <t>H5R14 -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t>
  </si>
  <si>
    <t>H146R14 -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</si>
  <si>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1. Impartir directriz a las Unidades Ejecutoras a cargo, para que en los procesos licitatorios que adelanten, se tengan en cuenta todos los aspectos establecidos en la Ley 1682 de 2013, socializando las metodologías e instrucciones impartidas por la Subdirección de Medio Ambiente.
2. Realizar reportes en donde se señale el cumplimiento de la metodología.
3.  Informe de la metodología predial usada específicamente en el proceso licitatorio del "Programa Vías para la Equidad"</t>
  </si>
  <si>
    <t>La actividad pactada era 4 informes trimestrales, pero se viabilizó porcentaje por número de partidas depuradas. Del total de 4533 partidas, se han depurado 4353.</t>
  </si>
  <si>
    <t>La actividad pactada era 4 informes de conciliaciones trimestrales, pero se viabilizó porcentaje en función de los recursos depurados. Falta por identificar 2,769 a mayo de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</si>
</sst>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0;[Red]0"/>
    <numFmt numFmtId="165" formatCode="yyyy\-mm\-dd;@"/>
    <numFmt numFmtId="166" formatCode="0&quot;%&quot;"/>
    <numFmt numFmtId="167" formatCode="yyyy/mm/dd;@"/>
  </numFmts>
  <fonts count="29" x14ac:knownFonts="1">
    <font>
      <sz val="10"/>
      <name val="Arial"/>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b/>
      <sz val="9"/>
      <color indexed="81"/>
      <name val="Tahoma"/>
      <family val="2"/>
    </font>
    <font>
      <sz val="9"/>
      <color indexed="81"/>
      <name val="Tahoma"/>
      <family val="2"/>
    </font>
    <font>
      <b/>
      <sz val="10"/>
      <color indexed="9"/>
      <name val="Arial"/>
      <family val="2"/>
    </font>
    <font>
      <sz val="11"/>
      <color theme="1"/>
      <name val="Calibri"/>
      <family val="2"/>
      <scheme val="minor"/>
    </font>
    <font>
      <sz val="10"/>
      <color theme="1"/>
      <name val="Arial"/>
      <family val="2"/>
    </font>
    <font>
      <sz val="10"/>
      <name val="Arial"/>
      <family val="2"/>
    </font>
    <font>
      <sz val="8"/>
      <color indexed="8"/>
      <name val="Arial"/>
      <family val="2"/>
    </font>
    <font>
      <sz val="8"/>
      <color rgb="FF030303"/>
      <name val="Arial"/>
      <family val="2"/>
    </font>
    <font>
      <sz val="8"/>
      <color theme="1"/>
      <name val="Arial"/>
      <family val="2"/>
    </font>
    <font>
      <b/>
      <i/>
      <sz val="8"/>
      <name val="Arial"/>
      <family val="2"/>
    </font>
    <font>
      <sz val="10"/>
      <name val="Arial"/>
      <family val="2"/>
    </font>
    <font>
      <b/>
      <sz val="8"/>
      <color indexed="8"/>
      <name val="Arial"/>
      <family val="2"/>
    </font>
    <font>
      <sz val="8"/>
      <color rgb="FF1F497D"/>
      <name val="Arial"/>
      <family val="2"/>
    </font>
    <font>
      <sz val="8"/>
      <color indexed="56"/>
      <name val="Arial"/>
      <family val="2"/>
    </font>
    <font>
      <sz val="8"/>
      <color indexed="10"/>
      <name val="Arial"/>
      <family val="2"/>
    </font>
    <font>
      <i/>
      <sz val="8"/>
      <name val="Arial"/>
      <family val="2"/>
    </font>
    <font>
      <b/>
      <sz val="18"/>
      <name val="Arial"/>
      <family val="2"/>
    </font>
    <font>
      <sz val="8"/>
      <color theme="0" tint="-0.34998626667073579"/>
      <name val="Arial"/>
      <family val="2"/>
    </font>
    <font>
      <b/>
      <sz val="8"/>
      <color theme="0" tint="-0.34998626667073579"/>
      <name val="Arial"/>
      <family val="2"/>
    </font>
    <font>
      <b/>
      <sz val="10"/>
      <color rgb="FFC00000"/>
      <name val="Arial"/>
      <family val="2"/>
    </font>
  </fonts>
  <fills count="7">
    <fill>
      <patternFill patternType="none"/>
    </fill>
    <fill>
      <patternFill patternType="gray125"/>
    </fill>
    <fill>
      <patternFill patternType="solid">
        <fgColor indexed="54"/>
        <bgColor indexed="64"/>
      </patternFill>
    </fill>
    <fill>
      <patternFill patternType="solid">
        <fgColor rgb="FFFFFF00"/>
        <bgColor rgb="FF000000"/>
      </patternFill>
    </fill>
    <fill>
      <patternFill patternType="solid">
        <fgColor rgb="FFCCC0DA"/>
        <bgColor rgb="FF000000"/>
      </patternFill>
    </fill>
    <fill>
      <patternFill patternType="solid">
        <fgColor theme="6" tint="0.59999389629810485"/>
        <bgColor indexed="64"/>
      </patternFill>
    </fill>
    <fill>
      <patternFill patternType="solid">
        <fgColor rgb="FFFFFFFF"/>
        <bgColor rgb="FF000000"/>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7">
    <xf numFmtId="0" fontId="0" fillId="0" borderId="0"/>
    <xf numFmtId="0" fontId="2" fillId="0" borderId="0"/>
    <xf numFmtId="0" fontId="6" fillId="0" borderId="0">
      <alignment vertical="top"/>
    </xf>
    <xf numFmtId="0" fontId="2" fillId="0" borderId="0"/>
    <xf numFmtId="0" fontId="2" fillId="0" borderId="0"/>
    <xf numFmtId="0" fontId="2" fillId="0" borderId="0"/>
    <xf numFmtId="0" fontId="12" fillId="0" borderId="0"/>
    <xf numFmtId="0" fontId="2" fillId="0" borderId="0"/>
    <xf numFmtId="0" fontId="7" fillId="0" borderId="0"/>
    <xf numFmtId="0" fontId="2" fillId="0" borderId="0"/>
    <xf numFmtId="0" fontId="12" fillId="0" borderId="0">
      <alignment vertical="top"/>
    </xf>
    <xf numFmtId="0" fontId="6" fillId="0" borderId="0"/>
    <xf numFmtId="0" fontId="8" fillId="0" borderId="0"/>
    <xf numFmtId="9" fontId="12" fillId="0" borderId="0" applyFont="0" applyFill="0" applyBorder="0" applyAlignment="0" applyProtection="0"/>
    <xf numFmtId="9" fontId="14" fillId="0" borderId="0" applyFont="0" applyFill="0" applyBorder="0" applyAlignment="0" applyProtection="0"/>
    <xf numFmtId="43" fontId="19" fillId="0" borderId="0" applyFont="0" applyFill="0" applyBorder="0" applyAlignment="0" applyProtection="0"/>
    <xf numFmtId="0" fontId="2" fillId="0" borderId="0"/>
  </cellStyleXfs>
  <cellXfs count="123">
    <xf numFmtId="0" fontId="0" fillId="0" borderId="0" xfId="0"/>
    <xf numFmtId="0" fontId="3" fillId="0" borderId="1" xfId="0" applyFont="1" applyFill="1" applyBorder="1" applyAlignment="1">
      <alignment horizontal="center" vertical="center" wrapText="1"/>
    </xf>
    <xf numFmtId="0" fontId="1" fillId="0" borderId="0" xfId="0" applyFont="1" applyFill="1" applyBorder="1" applyAlignment="1">
      <alignment horizontal="justify" vertical="center"/>
    </xf>
    <xf numFmtId="0" fontId="1" fillId="0" borderId="0" xfId="0" applyFont="1" applyFill="1" applyBorder="1"/>
    <xf numFmtId="0" fontId="3" fillId="0" borderId="0" xfId="0" applyFont="1" applyFill="1" applyBorder="1"/>
    <xf numFmtId="165" fontId="1" fillId="0" borderId="0" xfId="0" applyNumberFormat="1" applyFont="1" applyFill="1" applyBorder="1"/>
    <xf numFmtId="0" fontId="13" fillId="0" borderId="1" xfId="0" applyFont="1" applyFill="1" applyBorder="1" applyAlignment="1">
      <alignment horizontal="center" vertical="center" wrapText="1"/>
    </xf>
    <xf numFmtId="0" fontId="0" fillId="0" borderId="0" xfId="0" applyAlignment="1">
      <alignment horizontal="center" vertical="center"/>
    </xf>
    <xf numFmtId="9" fontId="0" fillId="0" borderId="0" xfId="14" applyFont="1"/>
    <xf numFmtId="9" fontId="1" fillId="0" borderId="0" xfId="14" applyFont="1" applyFill="1" applyBorder="1"/>
    <xf numFmtId="0" fontId="1" fillId="0" borderId="0" xfId="0" applyFont="1" applyFill="1" applyBorder="1" applyAlignment="1"/>
    <xf numFmtId="0" fontId="1" fillId="0" borderId="1" xfId="0" applyFont="1" applyFill="1" applyBorder="1" applyAlignment="1">
      <alignment horizontal="center" vertical="center" wrapText="1"/>
    </xf>
    <xf numFmtId="0" fontId="1" fillId="0" borderId="1" xfId="0" applyNumberFormat="1" applyFont="1" applyFill="1" applyBorder="1" applyAlignment="1">
      <alignment horizontal="justify" vertical="center" wrapText="1"/>
    </xf>
    <xf numFmtId="0" fontId="1" fillId="0" borderId="1" xfId="0" applyNumberFormat="1" applyFont="1" applyFill="1" applyBorder="1" applyAlignment="1">
      <alignment horizontal="center" vertical="center" wrapText="1"/>
    </xf>
    <xf numFmtId="167" fontId="1"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1" fillId="0" borderId="1" xfId="0" applyFont="1" applyFill="1" applyBorder="1" applyAlignment="1">
      <alignment horizontal="justify" vertical="center" wrapText="1"/>
    </xf>
    <xf numFmtId="9" fontId="1" fillId="0" borderId="1" xfId="0" applyNumberFormat="1" applyFont="1" applyFill="1" applyBorder="1" applyAlignment="1">
      <alignment horizontal="justify" vertical="center" wrapText="1"/>
    </xf>
    <xf numFmtId="1" fontId="1" fillId="0" borderId="1" xfId="0" applyNumberFormat="1" applyFont="1" applyFill="1" applyBorder="1" applyAlignment="1">
      <alignment horizontal="center" vertical="center" wrapText="1"/>
    </xf>
    <xf numFmtId="4" fontId="1" fillId="0" borderId="9" xfId="0" applyNumberFormat="1" applyFont="1" applyFill="1" applyBorder="1"/>
    <xf numFmtId="0" fontId="1" fillId="0" borderId="9" xfId="0" applyFont="1" applyFill="1" applyBorder="1"/>
    <xf numFmtId="0" fontId="1" fillId="0" borderId="11" xfId="0" applyFont="1" applyFill="1" applyBorder="1" applyAlignment="1"/>
    <xf numFmtId="0" fontId="1" fillId="0" borderId="11" xfId="0" applyFont="1" applyFill="1" applyBorder="1"/>
    <xf numFmtId="0" fontId="1" fillId="0" borderId="12" xfId="0" applyFont="1" applyFill="1" applyBorder="1" applyAlignment="1"/>
    <xf numFmtId="0" fontId="1" fillId="0" borderId="0" xfId="0" applyFont="1" applyFill="1" applyBorder="1" applyAlignment="1">
      <alignment horizontal="center"/>
    </xf>
    <xf numFmtId="0" fontId="1" fillId="0" borderId="6" xfId="0" applyFont="1" applyFill="1" applyBorder="1" applyAlignment="1"/>
    <xf numFmtId="165" fontId="1" fillId="0" borderId="6" xfId="0" applyNumberFormat="1" applyFont="1" applyFill="1" applyBorder="1" applyAlignment="1"/>
    <xf numFmtId="0" fontId="1" fillId="6" borderId="0" xfId="0" applyFont="1" applyFill="1" applyBorder="1"/>
    <xf numFmtId="0" fontId="3" fillId="0" borderId="12" xfId="0" applyFont="1" applyFill="1" applyBorder="1"/>
    <xf numFmtId="0" fontId="1" fillId="0" borderId="12" xfId="0" applyFont="1" applyFill="1" applyBorder="1"/>
    <xf numFmtId="0" fontId="1" fillId="0" borderId="13" xfId="0" applyFont="1" applyFill="1" applyBorder="1"/>
    <xf numFmtId="0" fontId="1" fillId="0" borderId="14" xfId="0" applyFont="1" applyFill="1" applyBorder="1"/>
    <xf numFmtId="0" fontId="1" fillId="0" borderId="14" xfId="0" applyFont="1" applyFill="1" applyBorder="1" applyAlignment="1">
      <alignment horizontal="justify" vertical="center"/>
    </xf>
    <xf numFmtId="0" fontId="1" fillId="0" borderId="16" xfId="0" applyFont="1" applyFill="1" applyBorder="1"/>
    <xf numFmtId="0" fontId="0" fillId="0" borderId="0" xfId="0" applyBorder="1" applyAlignment="1">
      <alignment horizontal="center" vertical="center"/>
    </xf>
    <xf numFmtId="9" fontId="1" fillId="0" borderId="11" xfId="14" applyFont="1" applyFill="1" applyBorder="1"/>
    <xf numFmtId="0" fontId="1" fillId="0" borderId="0" xfId="0" applyFont="1" applyFill="1" applyBorder="1" applyAlignment="1">
      <alignment horizontal="center" vertical="center"/>
    </xf>
    <xf numFmtId="0" fontId="3" fillId="5" borderId="0" xfId="0" applyNumberFormat="1" applyFont="1" applyFill="1" applyBorder="1" applyAlignment="1">
      <alignment horizontal="center" vertical="center" wrapText="1"/>
    </xf>
    <xf numFmtId="4" fontId="0" fillId="0" borderId="18" xfId="0" applyNumberFormat="1" applyBorder="1" applyAlignment="1">
      <alignment horizontal="center" vertical="center"/>
    </xf>
    <xf numFmtId="0" fontId="2" fillId="0" borderId="5" xfId="0" applyFont="1" applyFill="1" applyBorder="1" applyAlignment="1">
      <alignment horizontal="center" vertical="center"/>
    </xf>
    <xf numFmtId="0" fontId="2" fillId="0" borderId="1" xfId="0" applyFont="1" applyFill="1" applyBorder="1" applyAlignment="1">
      <alignment horizontal="center" vertical="center" wrapText="1"/>
    </xf>
    <xf numFmtId="0" fontId="15" fillId="0" borderId="1" xfId="0" applyFont="1" applyFill="1" applyBorder="1" applyAlignment="1">
      <alignment horizontal="justify" vertical="center" wrapText="1"/>
    </xf>
    <xf numFmtId="0" fontId="1" fillId="0" borderId="1" xfId="0" applyFont="1" applyFill="1" applyBorder="1" applyAlignment="1">
      <alignment horizontal="center" vertical="center"/>
    </xf>
    <xf numFmtId="167" fontId="1" fillId="0" borderId="1" xfId="16" applyNumberFormat="1" applyFont="1" applyFill="1" applyBorder="1" applyAlignment="1">
      <alignment horizontal="center" vertical="center" wrapText="1"/>
    </xf>
    <xf numFmtId="164" fontId="1" fillId="0" borderId="1" xfId="0" applyNumberFormat="1" applyFont="1" applyFill="1" applyBorder="1" applyAlignment="1">
      <alignment horizontal="center" vertical="center" wrapText="1"/>
    </xf>
    <xf numFmtId="9" fontId="1" fillId="0" borderId="1" xfId="0" applyNumberFormat="1" applyFont="1" applyFill="1" applyBorder="1" applyAlignment="1">
      <alignment horizontal="center" vertical="center" wrapText="1"/>
    </xf>
    <xf numFmtId="0" fontId="21" fillId="0" borderId="1" xfId="0" applyFont="1" applyFill="1" applyBorder="1" applyAlignment="1">
      <alignment horizontal="justify" vertical="center" wrapText="1"/>
    </xf>
    <xf numFmtId="14" fontId="1" fillId="0" borderId="1" xfId="0" applyNumberFormat="1" applyFont="1" applyFill="1" applyBorder="1" applyAlignment="1">
      <alignment horizontal="center" vertical="center"/>
    </xf>
    <xf numFmtId="0" fontId="1" fillId="0" borderId="1" xfId="16" applyNumberFormat="1" applyFont="1" applyFill="1" applyBorder="1" applyAlignment="1">
      <alignment horizontal="justify" vertical="center" wrapText="1"/>
    </xf>
    <xf numFmtId="0" fontId="1" fillId="0" borderId="1" xfId="16" applyNumberFormat="1" applyFont="1" applyFill="1" applyBorder="1" applyAlignment="1">
      <alignment horizontal="center" vertical="center" wrapText="1"/>
    </xf>
    <xf numFmtId="0" fontId="1" fillId="0" borderId="1" xfId="16"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1" fillId="0" borderId="1" xfId="16" applyFont="1" applyFill="1" applyBorder="1" applyAlignment="1">
      <alignment horizontal="justify" vertical="center" wrapText="1"/>
    </xf>
    <xf numFmtId="0" fontId="1" fillId="0" borderId="1" xfId="0" applyNumberFormat="1" applyFont="1" applyFill="1" applyBorder="1" applyAlignment="1">
      <alignment horizontal="left" vertical="center" wrapText="1"/>
    </xf>
    <xf numFmtId="0" fontId="1" fillId="0" borderId="1" xfId="0" applyNumberFormat="1" applyFont="1" applyFill="1" applyBorder="1" applyAlignment="1">
      <alignment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justify" vertical="center" wrapText="1"/>
    </xf>
    <xf numFmtId="0" fontId="1" fillId="0" borderId="1" xfId="12" applyNumberFormat="1" applyFont="1" applyFill="1" applyBorder="1" applyAlignment="1">
      <alignment horizontal="justify" vertical="center" wrapText="1"/>
    </xf>
    <xf numFmtId="0" fontId="1" fillId="0" borderId="1" xfId="12" applyNumberFormat="1" applyFont="1" applyFill="1" applyBorder="1" applyAlignment="1">
      <alignment horizontal="center" vertical="center" wrapText="1"/>
    </xf>
    <xf numFmtId="0" fontId="1" fillId="0" borderId="1" xfId="12" applyFont="1" applyFill="1" applyBorder="1" applyAlignment="1">
      <alignment horizontal="center" vertical="center" wrapText="1"/>
    </xf>
    <xf numFmtId="167" fontId="1" fillId="0" borderId="1" xfId="12" applyNumberFormat="1" applyFont="1" applyFill="1" applyBorder="1" applyAlignment="1">
      <alignment horizontal="center" vertical="center" wrapText="1"/>
    </xf>
    <xf numFmtId="0" fontId="1" fillId="0" borderId="1" xfId="0" applyFont="1" applyFill="1" applyBorder="1" applyAlignment="1">
      <alignment vertical="center" wrapText="1"/>
    </xf>
    <xf numFmtId="0" fontId="15" fillId="0" borderId="1" xfId="0" applyFont="1" applyFill="1" applyBorder="1" applyAlignment="1">
      <alignment horizontal="justify" wrapText="1"/>
    </xf>
    <xf numFmtId="43" fontId="1" fillId="0" borderId="1" xfId="15" applyFont="1" applyFill="1" applyBorder="1" applyAlignment="1">
      <alignment horizontal="center" vertical="center" wrapText="1"/>
    </xf>
    <xf numFmtId="0" fontId="15" fillId="0" borderId="1" xfId="0" applyFont="1" applyFill="1" applyBorder="1" applyAlignment="1">
      <alignment horizontal="justify" vertical="top" wrapText="1"/>
    </xf>
    <xf numFmtId="0" fontId="1" fillId="0" borderId="1" xfId="0" applyFont="1" applyFill="1" applyBorder="1" applyAlignment="1">
      <alignment horizontal="justify" vertical="top" wrapText="1"/>
    </xf>
    <xf numFmtId="0" fontId="15" fillId="0" borderId="1" xfId="0" applyFont="1" applyFill="1" applyBorder="1" applyAlignment="1">
      <alignment vertical="top" wrapText="1"/>
    </xf>
    <xf numFmtId="0" fontId="1" fillId="0" borderId="2" xfId="0" applyNumberFormat="1" applyFont="1" applyFill="1" applyBorder="1" applyAlignment="1">
      <alignment horizontal="justify" vertical="center" wrapText="1"/>
    </xf>
    <xf numFmtId="0" fontId="1" fillId="0" borderId="2" xfId="0" applyFont="1" applyFill="1" applyBorder="1" applyAlignment="1">
      <alignment horizontal="center" vertical="center" wrapText="1"/>
    </xf>
    <xf numFmtId="167" fontId="1" fillId="0" borderId="2"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1" fillId="0" borderId="1" xfId="0" applyFont="1" applyFill="1" applyBorder="1" applyAlignment="1">
      <alignment vertical="center" wrapText="1" shrinkToFit="1"/>
    </xf>
    <xf numFmtId="0" fontId="1" fillId="0" borderId="1" xfId="1" applyNumberFormat="1" applyFont="1" applyFill="1" applyBorder="1" applyAlignment="1">
      <alignment horizontal="justify" vertical="center" wrapText="1"/>
    </xf>
    <xf numFmtId="0" fontId="1" fillId="0" borderId="1" xfId="1" applyNumberFormat="1" applyFont="1" applyFill="1" applyBorder="1" applyAlignment="1">
      <alignment horizontal="center" vertical="center" wrapText="1"/>
    </xf>
    <xf numFmtId="167" fontId="1" fillId="0" borderId="1" xfId="1" applyNumberFormat="1" applyFont="1" applyFill="1" applyBorder="1" applyAlignment="1">
      <alignment horizontal="center" vertical="center" wrapText="1"/>
    </xf>
    <xf numFmtId="0" fontId="1" fillId="0" borderId="1" xfId="1" applyFont="1" applyFill="1" applyBorder="1" applyAlignment="1">
      <alignment horizontal="justify" vertical="center" wrapText="1"/>
    </xf>
    <xf numFmtId="0" fontId="1" fillId="0" borderId="1" xfId="1" applyFont="1" applyFill="1" applyBorder="1" applyAlignment="1">
      <alignment horizontal="center" vertical="center" wrapText="1"/>
    </xf>
    <xf numFmtId="0" fontId="1" fillId="0" borderId="1" xfId="0" applyNumberFormat="1" applyFont="1" applyFill="1" applyBorder="1" applyAlignment="1">
      <alignment horizontal="justify" vertical="top" wrapText="1"/>
    </xf>
    <xf numFmtId="0" fontId="1" fillId="0" borderId="4" xfId="0" applyNumberFormat="1" applyFont="1" applyFill="1" applyBorder="1" applyAlignment="1">
      <alignment horizontal="justify" vertical="center" wrapText="1"/>
    </xf>
    <xf numFmtId="166" fontId="1" fillId="0" borderId="1" xfId="14" applyNumberFormat="1" applyFont="1" applyFill="1" applyBorder="1" applyAlignment="1">
      <alignment horizontal="center" vertical="center" wrapText="1"/>
    </xf>
    <xf numFmtId="0" fontId="0" fillId="0" borderId="0" xfId="0" applyAlignment="1">
      <alignment horizontal="center"/>
    </xf>
    <xf numFmtId="0" fontId="1" fillId="0" borderId="23"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xf numFmtId="10" fontId="25" fillId="0" borderId="18" xfId="14" applyNumberFormat="1" applyFont="1" applyBorder="1" applyAlignment="1">
      <alignment horizontal="center" vertical="center"/>
    </xf>
    <xf numFmtId="10" fontId="25" fillId="0" borderId="24" xfId="14" applyNumberFormat="1" applyFont="1" applyBorder="1" applyAlignment="1">
      <alignment horizontal="center" vertical="center"/>
    </xf>
    <xf numFmtId="0" fontId="2" fillId="0" borderId="7" xfId="0" applyFont="1" applyFill="1" applyBorder="1" applyAlignment="1">
      <alignment horizontal="center" vertical="center"/>
    </xf>
    <xf numFmtId="0" fontId="3" fillId="3"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165" fontId="3" fillId="3" borderId="1" xfId="0" applyNumberFormat="1" applyFont="1" applyFill="1" applyBorder="1" applyAlignment="1">
      <alignment horizontal="center" vertical="center" wrapText="1"/>
    </xf>
    <xf numFmtId="0" fontId="3" fillId="4" borderId="2" xfId="0" applyFont="1" applyFill="1" applyBorder="1" applyAlignment="1">
      <alignment horizontal="center" vertical="center" wrapText="1"/>
    </xf>
    <xf numFmtId="9" fontId="3" fillId="0" borderId="1" xfId="14"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2" borderId="1" xfId="0" applyFont="1" applyFill="1" applyBorder="1" applyAlignment="1" applyProtection="1">
      <alignment horizontal="center" vertical="center" wrapText="1"/>
    </xf>
    <xf numFmtId="0" fontId="26" fillId="0" borderId="0" xfId="0" applyFont="1" applyFill="1" applyBorder="1" applyAlignment="1">
      <alignment horizontal="center" vertical="center"/>
    </xf>
    <xf numFmtId="0" fontId="11" fillId="2" borderId="5" xfId="0" applyFont="1" applyFill="1" applyBorder="1" applyAlignment="1" applyProtection="1">
      <alignment horizontal="center" vertical="center" wrapText="1"/>
    </xf>
    <xf numFmtId="0" fontId="0" fillId="0" borderId="0" xfId="0" applyBorder="1" applyAlignment="1">
      <alignment horizontal="center"/>
    </xf>
    <xf numFmtId="0" fontId="27" fillId="0" borderId="0" xfId="0" applyFont="1" applyFill="1" applyBorder="1" applyAlignment="1">
      <alignment horizontal="center" vertical="center" wrapText="1"/>
    </xf>
    <xf numFmtId="0" fontId="28" fillId="0" borderId="0" xfId="0" applyFont="1" applyFill="1" applyBorder="1" applyAlignment="1">
      <alignment horizontal="center" vertical="center"/>
    </xf>
    <xf numFmtId="15" fontId="28" fillId="0" borderId="0" xfId="0" applyNumberFormat="1" applyFont="1" applyFill="1" applyBorder="1" applyAlignment="1">
      <alignment horizontal="center" vertical="center"/>
    </xf>
    <xf numFmtId="0" fontId="3" fillId="0" borderId="22" xfId="0" applyFont="1" applyFill="1" applyBorder="1" applyAlignment="1">
      <alignment horizontal="center"/>
    </xf>
    <xf numFmtId="0" fontId="3" fillId="0" borderId="23" xfId="0" applyFont="1" applyFill="1" applyBorder="1" applyAlignment="1">
      <alignment horizontal="center"/>
    </xf>
    <xf numFmtId="0" fontId="3" fillId="0" borderId="17" xfId="0" applyFont="1" applyFill="1" applyBorder="1" applyAlignment="1">
      <alignment horizontal="center"/>
    </xf>
    <xf numFmtId="0" fontId="3" fillId="0" borderId="21" xfId="0" applyFont="1" applyFill="1" applyBorder="1" applyAlignment="1">
      <alignment horizontal="center"/>
    </xf>
    <xf numFmtId="0" fontId="1" fillId="0" borderId="15" xfId="0" applyFont="1" applyFill="1" applyBorder="1" applyAlignment="1">
      <alignment horizontal="center" vertical="center"/>
    </xf>
    <xf numFmtId="0" fontId="1" fillId="0" borderId="16" xfId="0" applyFont="1" applyFill="1" applyBorder="1" applyAlignment="1">
      <alignment horizontal="center" vertical="center"/>
    </xf>
    <xf numFmtId="0" fontId="1" fillId="0" borderId="3" xfId="0" applyFont="1" applyFill="1" applyBorder="1" applyAlignment="1">
      <alignment horizontal="center" vertical="center"/>
    </xf>
    <xf numFmtId="0" fontId="3" fillId="0" borderId="8" xfId="0" applyFont="1" applyFill="1" applyBorder="1" applyAlignment="1">
      <alignment horizontal="left" vertical="center" wrapText="1"/>
    </xf>
    <xf numFmtId="0" fontId="3" fillId="0" borderId="9" xfId="0" applyFont="1" applyFill="1" applyBorder="1" applyAlignment="1">
      <alignment horizontal="left" vertical="center" wrapText="1"/>
    </xf>
    <xf numFmtId="0" fontId="18" fillId="0" borderId="10" xfId="0" applyFont="1" applyFill="1" applyBorder="1" applyAlignment="1"/>
    <xf numFmtId="0" fontId="1" fillId="0" borderId="11" xfId="0" applyFont="1" applyFill="1" applyBorder="1" applyAlignment="1"/>
    <xf numFmtId="0" fontId="1" fillId="0" borderId="15" xfId="0" applyFont="1" applyFill="1" applyBorder="1" applyAlignment="1">
      <alignment horizontal="center"/>
    </xf>
    <xf numFmtId="0" fontId="1" fillId="0" borderId="3" xfId="0" applyFont="1" applyFill="1" applyBorder="1" applyAlignment="1">
      <alignment horizontal="center"/>
    </xf>
    <xf numFmtId="0" fontId="1" fillId="0" borderId="15"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0" xfId="0" applyFont="1" applyFill="1" applyBorder="1" applyAlignment="1">
      <alignment horizontal="center"/>
    </xf>
    <xf numFmtId="0" fontId="3" fillId="0" borderId="0" xfId="0" applyFont="1" applyFill="1" applyBorder="1" applyAlignment="1">
      <alignment horizontal="left"/>
    </xf>
    <xf numFmtId="0" fontId="3" fillId="0" borderId="15" xfId="0" applyFont="1" applyFill="1" applyBorder="1" applyAlignment="1">
      <alignment horizontal="center"/>
    </xf>
    <xf numFmtId="0" fontId="3" fillId="0" borderId="16" xfId="0" applyFont="1" applyFill="1" applyBorder="1" applyAlignment="1">
      <alignment horizontal="center"/>
    </xf>
    <xf numFmtId="0" fontId="3" fillId="0" borderId="3" xfId="0" applyFont="1" applyFill="1" applyBorder="1" applyAlignment="1">
      <alignment horizontal="center"/>
    </xf>
    <xf numFmtId="0" fontId="3" fillId="0" borderId="18" xfId="0" applyFont="1" applyFill="1" applyBorder="1" applyAlignment="1">
      <alignment horizontal="center"/>
    </xf>
    <xf numFmtId="0" fontId="3" fillId="0" borderId="19" xfId="0" applyFont="1" applyFill="1" applyBorder="1" applyAlignment="1">
      <alignment horizontal="center"/>
    </xf>
    <xf numFmtId="0" fontId="3" fillId="0" borderId="20" xfId="0" applyFont="1" applyFill="1" applyBorder="1" applyAlignment="1">
      <alignment horizontal="center"/>
    </xf>
  </cellXfs>
  <cellStyles count="17">
    <cellStyle name="Millares" xfId="15" builtinId="3"/>
    <cellStyle name="Normal" xfId="0" builtinId="0"/>
    <cellStyle name="Normal 13 2" xfId="1"/>
    <cellStyle name="Normal 2" xfId="2"/>
    <cellStyle name="Normal 2 3 2" xfId="3"/>
    <cellStyle name="Normal 3" xfId="4"/>
    <cellStyle name="Normal 4" xfId="5"/>
    <cellStyle name="Normal 4 2" xfId="6"/>
    <cellStyle name="Normal 4 3" xfId="7"/>
    <cellStyle name="Normal 5" xfId="8"/>
    <cellStyle name="Normal 5 2" xfId="9"/>
    <cellStyle name="Normal 6" xfId="10"/>
    <cellStyle name="Normal 7" xfId="11"/>
    <cellStyle name="Normal 7 2" xfId="16"/>
    <cellStyle name="Normal 8" xfId="12"/>
    <cellStyle name="Porcentaje" xfId="14" builtinId="5"/>
    <cellStyle name="Porcentaje 2 3" xfId="13"/>
  </cellStyles>
  <dxfs count="35">
    <dxf>
      <fill>
        <patternFill>
          <bgColor rgb="FFFFC000"/>
        </patternFill>
      </fill>
    </dxf>
    <dxf>
      <fill>
        <patternFill>
          <bgColor rgb="FFFFFF00"/>
        </patternFill>
      </fill>
    </dxf>
    <dxf>
      <fill>
        <patternFill>
          <bgColor theme="7"/>
        </patternFill>
      </fill>
    </dxf>
    <dxf>
      <fill>
        <patternFill>
          <bgColor theme="4" tint="0.39994506668294322"/>
        </patternFill>
      </fill>
    </dxf>
    <dxf>
      <fill>
        <patternFill>
          <bgColor theme="6" tint="0.39994506668294322"/>
        </patternFill>
      </fill>
    </dxf>
    <dxf>
      <fill>
        <patternFill>
          <bgColor theme="5"/>
        </patternFill>
      </fill>
    </dxf>
    <dxf>
      <fill>
        <patternFill>
          <bgColor theme="7"/>
        </patternFill>
      </fill>
    </dxf>
    <dxf>
      <fill>
        <patternFill>
          <bgColor rgb="FFFFFF00"/>
        </patternFill>
      </fill>
    </dxf>
    <dxf>
      <fill>
        <patternFill>
          <bgColor theme="7"/>
        </patternFill>
      </fill>
    </dxf>
    <dxf>
      <fill>
        <patternFill>
          <bgColor theme="4" tint="0.39994506668294322"/>
        </patternFill>
      </fill>
    </dxf>
    <dxf>
      <fill>
        <patternFill>
          <bgColor theme="6" tint="0.39994506668294322"/>
        </patternFill>
      </fill>
    </dxf>
    <dxf>
      <fill>
        <patternFill>
          <bgColor theme="5"/>
        </patternFill>
      </fill>
    </dxf>
    <dxf>
      <fill>
        <patternFill>
          <bgColor rgb="FFFFFF00"/>
        </patternFill>
      </fill>
    </dxf>
    <dxf>
      <fill>
        <patternFill>
          <bgColor theme="7"/>
        </patternFill>
      </fill>
    </dxf>
    <dxf>
      <fill>
        <patternFill>
          <bgColor theme="4" tint="0.39994506668294322"/>
        </patternFill>
      </fill>
    </dxf>
    <dxf>
      <fill>
        <patternFill>
          <bgColor theme="6" tint="0.39994506668294322"/>
        </patternFill>
      </fill>
    </dxf>
    <dxf>
      <fill>
        <patternFill>
          <bgColor theme="5"/>
        </patternFill>
      </fill>
    </dxf>
    <dxf>
      <fill>
        <patternFill>
          <bgColor theme="5"/>
        </patternFill>
      </fill>
    </dxf>
    <dxf>
      <fill>
        <patternFill>
          <bgColor rgb="FFFFFF00"/>
        </patternFill>
      </fill>
    </dxf>
    <dxf>
      <fill>
        <patternFill>
          <bgColor theme="6" tint="0.39994506668294322"/>
        </patternFill>
      </fill>
    </dxf>
    <dxf>
      <fill>
        <patternFill>
          <bgColor theme="3" tint="0.59996337778862885"/>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1" defaultTableStyle="TableStyleMedium9" defaultPivotStyle="PivotStyleLight16">
    <tableStyle name="Seguimiento OCI" table="0" count="14">
      <tableStyleElement type="wholeTable" dxfId="34"/>
      <tableStyleElement type="headerRow" dxfId="33"/>
      <tableStyleElement type="totalRow" dxfId="32"/>
      <tableStyleElement type="firstColumn" dxfId="31"/>
      <tableStyleElement type="firstRowStripe" dxfId="30"/>
      <tableStyleElement type="secondRowStripe" dxfId="29"/>
      <tableStyleElement type="firstColumnStripe" dxfId="28"/>
      <tableStyleElement type="firstSubtotalColumn" dxfId="27"/>
      <tableStyleElement type="firstSubtotalRow" dxfId="26"/>
      <tableStyleElement type="secondSubtotalRow" dxfId="25"/>
      <tableStyleElement type="firstRowSubheading" dxfId="24"/>
      <tableStyleElement type="secondRowSubheading" dxfId="23"/>
      <tableStyleElement type="pageFieldLabels" dxfId="22"/>
      <tableStyleElement type="pageFieldValues" dxfId="21"/>
    </tableStyle>
  </tableStyles>
  <colors>
    <mruColors>
      <color rgb="FFFFCC00"/>
      <color rgb="FFCDC800"/>
      <color rgb="FF794A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tabColor rgb="FF00B0F0"/>
    <pageSetUpPr fitToPage="1"/>
  </sheetPr>
  <dimension ref="A1:AI384"/>
  <sheetViews>
    <sheetView showGridLines="0" tabSelected="1" view="pageBreakPreview" zoomScale="80" zoomScaleNormal="100" zoomScaleSheetLayoutView="80" zoomScalePageLayoutView="60" workbookViewId="0">
      <pane ySplit="1" topLeftCell="A167" activePane="bottomLeft" state="frozen"/>
      <selection pane="bottomLeft" activeCell="A169" sqref="A169"/>
    </sheetView>
  </sheetViews>
  <sheetFormatPr baseColWidth="10" defaultRowHeight="12.75" x14ac:dyDescent="0.2"/>
  <cols>
    <col min="1" max="1" width="5.140625" customWidth="1"/>
    <col min="2" max="2" width="9.5703125" bestFit="1" customWidth="1"/>
    <col min="3" max="3" width="23.7109375" customWidth="1"/>
    <col min="4" max="4" width="25.7109375" customWidth="1"/>
    <col min="5" max="5" width="24.7109375" customWidth="1"/>
    <col min="6" max="6" width="20.42578125" customWidth="1"/>
    <col min="7" max="7" width="12.85546875" bestFit="1" customWidth="1"/>
    <col min="8" max="8" width="10.85546875" customWidth="1"/>
    <col min="14" max="14" width="11.42578125" customWidth="1"/>
    <col min="15" max="15" width="11.42578125" style="8"/>
    <col min="18" max="18" width="14.42578125" bestFit="1" customWidth="1"/>
    <col min="20" max="21" width="14.5703125" style="7" bestFit="1" customWidth="1"/>
    <col min="22" max="22" width="14.5703125" style="7" customWidth="1"/>
    <col min="23" max="25" width="14.5703125" style="7" bestFit="1" customWidth="1"/>
    <col min="26" max="26" width="12" style="34" customWidth="1"/>
    <col min="27" max="27" width="9.42578125" style="34" customWidth="1"/>
    <col min="28" max="28" width="9" style="34" customWidth="1"/>
    <col min="29" max="29" width="9.42578125" style="7" customWidth="1"/>
    <col min="30" max="30" width="20" bestFit="1" customWidth="1"/>
  </cols>
  <sheetData>
    <row r="1" spans="1:35" s="80" customFormat="1" ht="67.5" x14ac:dyDescent="0.2">
      <c r="A1" s="1" t="s">
        <v>5</v>
      </c>
      <c r="B1" s="87" t="s">
        <v>24</v>
      </c>
      <c r="C1" s="88" t="s">
        <v>25</v>
      </c>
      <c r="D1" s="87" t="s">
        <v>26</v>
      </c>
      <c r="E1" s="87" t="s">
        <v>27</v>
      </c>
      <c r="F1" s="87" t="s">
        <v>28</v>
      </c>
      <c r="G1" s="87" t="s">
        <v>29</v>
      </c>
      <c r="H1" s="87" t="s">
        <v>30</v>
      </c>
      <c r="I1" s="89" t="s">
        <v>31</v>
      </c>
      <c r="J1" s="89" t="s">
        <v>32</v>
      </c>
      <c r="K1" s="87" t="s">
        <v>33</v>
      </c>
      <c r="L1" s="90" t="s">
        <v>34</v>
      </c>
      <c r="M1" s="87" t="s">
        <v>35</v>
      </c>
      <c r="N1" s="87" t="s">
        <v>36</v>
      </c>
      <c r="O1" s="91" t="s">
        <v>6</v>
      </c>
      <c r="P1" s="1" t="s">
        <v>8</v>
      </c>
      <c r="Q1" s="1" t="s">
        <v>7</v>
      </c>
      <c r="R1" s="1" t="s">
        <v>9</v>
      </c>
      <c r="S1" s="92" t="s">
        <v>112</v>
      </c>
      <c r="T1" s="93" t="s">
        <v>1425</v>
      </c>
      <c r="U1" s="93" t="s">
        <v>1426</v>
      </c>
      <c r="V1" s="93" t="s">
        <v>1429</v>
      </c>
      <c r="W1" s="93" t="s">
        <v>116</v>
      </c>
      <c r="X1" s="93" t="s">
        <v>110</v>
      </c>
      <c r="Y1" s="95" t="s">
        <v>111</v>
      </c>
      <c r="Z1" s="97" t="s">
        <v>1427</v>
      </c>
      <c r="AA1" s="97" t="s">
        <v>1428</v>
      </c>
      <c r="AB1" s="97" t="s">
        <v>1435</v>
      </c>
      <c r="AC1" s="97" t="s">
        <v>1436</v>
      </c>
      <c r="AD1" s="98" t="s">
        <v>1622</v>
      </c>
      <c r="AE1" s="99">
        <f ca="1">TODAY()</f>
        <v>43012</v>
      </c>
      <c r="AF1" s="96"/>
    </row>
    <row r="2" spans="1:35" s="3" customFormat="1" ht="231.75" customHeight="1" x14ac:dyDescent="0.2">
      <c r="A2" s="51">
        <v>1</v>
      </c>
      <c r="B2" s="13" t="s">
        <v>73</v>
      </c>
      <c r="C2" s="41" t="s">
        <v>1607</v>
      </c>
      <c r="D2" s="12" t="s">
        <v>117</v>
      </c>
      <c r="E2" s="12" t="s">
        <v>118</v>
      </c>
      <c r="F2" s="16" t="s">
        <v>1608</v>
      </c>
      <c r="G2" s="42" t="s">
        <v>119</v>
      </c>
      <c r="H2" s="11">
        <v>1</v>
      </c>
      <c r="I2" s="14">
        <v>42460</v>
      </c>
      <c r="J2" s="43">
        <v>42735</v>
      </c>
      <c r="K2" s="44">
        <f t="shared" ref="K2:K66" si="0">(+J2-I2)/7</f>
        <v>39.285714285714285</v>
      </c>
      <c r="L2" s="6" t="s">
        <v>23</v>
      </c>
      <c r="M2" s="11">
        <v>1</v>
      </c>
      <c r="N2" s="11"/>
      <c r="O2" s="79">
        <f t="shared" ref="O2:O65" si="1">IF(M2/H2&gt;1,100,+M2/H2*100)</f>
        <v>100</v>
      </c>
      <c r="P2" s="18">
        <f t="shared" ref="P2:P65" si="2">+K2*O2/100</f>
        <v>39.285714285714285</v>
      </c>
      <c r="Q2" s="18">
        <f t="shared" ref="Q2:Q65" ca="1" si="3">IF(J2&lt;=$AE$1,P2,0)</f>
        <v>39.285714285714285</v>
      </c>
      <c r="R2" s="18">
        <f t="shared" ref="R2:R65" ca="1" si="4">IF($AE$1&gt;=J2,K2,0)</f>
        <v>39.285714285714285</v>
      </c>
      <c r="S2" s="11" t="str">
        <f>IF(U2="CUMPLIDO","SI","NO")</f>
        <v>SI</v>
      </c>
      <c r="T2" s="39" t="str">
        <f>IF(O2=100,"CUMPLIDO",IF(J2-$AE$1&lt;0,"VENCIDO",IF(J2-$AE$1&lt;=30,"PRÓXIMO A VENCER",IF(O2&gt;0,"CON AVANCE","EN TERMINO"))))</f>
        <v>CUMPLIDO</v>
      </c>
      <c r="U2" s="39" t="str">
        <f>IF(A2&lt;&gt;"",IF(AA2=1,"VENCIDO",IF(AA2=2,"PRÓXIMO A VENCER",IF(AA2=3,"EN TERMINO",IF(AA2=4,"CON AVANCE",IF(AA2=5,"CUMPLIDO",))))),"")</f>
        <v>CUMPLIDO</v>
      </c>
      <c r="V2" s="39" t="s">
        <v>1430</v>
      </c>
      <c r="W2" s="39" t="s">
        <v>1067</v>
      </c>
      <c r="X2" s="39">
        <f t="shared" ref="X2:X65" si="5">IF(A2&lt;&gt;"",1,X1+1)</f>
        <v>1</v>
      </c>
      <c r="Y2" s="39" t="str">
        <f t="shared" ref="Y2" si="6">CONCATENATE(W2," - ",X2)</f>
        <v>H1R14 - 1</v>
      </c>
      <c r="Z2" s="94">
        <f>IF(T2="VENCIDO",1,IF(T2="PRÓXIMO A VENCER",2,IF(T2="EN TERMINO",3,IF(T2="CON AVANCE",4,IF(T2="CUMPLIDO",5,)))))</f>
        <v>5</v>
      </c>
      <c r="AA2" s="94">
        <f>IF(X3=X2+1,MIN(Z2,AA3),Z2)</f>
        <v>5</v>
      </c>
      <c r="AB2" s="94" t="str">
        <f t="shared" ref="AB2:AB65" si="7">IF(A2&lt;&gt;"",MID(C2,1,FIND(" ",C2,1)-1),AB1)</f>
        <v>H1R14</v>
      </c>
      <c r="AC2" s="94" t="str">
        <f t="shared" ref="AC2" si="8">IFERROR(MID(AB2,1,FIND(".",AB2,1)-1),AB2)</f>
        <v>H1R14</v>
      </c>
    </row>
    <row r="3" spans="1:35" s="3" customFormat="1" ht="313.5" customHeight="1" x14ac:dyDescent="0.2">
      <c r="A3" s="51">
        <v>2</v>
      </c>
      <c r="B3" s="13" t="s">
        <v>62</v>
      </c>
      <c r="C3" s="41" t="s">
        <v>1354</v>
      </c>
      <c r="D3" s="12" t="s">
        <v>120</v>
      </c>
      <c r="E3" s="46" t="s">
        <v>1355</v>
      </c>
      <c r="F3" s="16" t="s">
        <v>121</v>
      </c>
      <c r="G3" s="11" t="s">
        <v>41</v>
      </c>
      <c r="H3" s="11">
        <v>1</v>
      </c>
      <c r="I3" s="14">
        <v>42430</v>
      </c>
      <c r="J3" s="43">
        <v>42674</v>
      </c>
      <c r="K3" s="44">
        <f t="shared" si="0"/>
        <v>34.857142857142854</v>
      </c>
      <c r="L3" s="6" t="s">
        <v>1438</v>
      </c>
      <c r="M3" s="11">
        <v>1</v>
      </c>
      <c r="N3" s="11"/>
      <c r="O3" s="79">
        <f t="shared" si="1"/>
        <v>100</v>
      </c>
      <c r="P3" s="18">
        <f t="shared" si="2"/>
        <v>34.857142857142854</v>
      </c>
      <c r="Q3" s="18">
        <f t="shared" ca="1" si="3"/>
        <v>34.857142857142854</v>
      </c>
      <c r="R3" s="18">
        <f t="shared" ca="1" si="4"/>
        <v>34.857142857142854</v>
      </c>
      <c r="S3" s="11" t="str">
        <f t="shared" ref="S3:S66" si="9">IF(U3="CUMPLIDO","SI","NO")</f>
        <v>SI</v>
      </c>
      <c r="T3" s="39" t="str">
        <f t="shared" ref="T3:T66" si="10">IF(O3=100,"CUMPLIDO",IF(J3-$AE$1&lt;0,"VENCIDO",IF(J3-$AE$1&lt;=30,"PRÓXIMO A VENCER",IF(O3&gt;0,"CON AVANCE","EN TERMINO"))))</f>
        <v>CUMPLIDO</v>
      </c>
      <c r="U3" s="39" t="str">
        <f t="shared" ref="U3:U66" si="11">IF(A3&lt;&gt;"",IF(AA3=1,"VENCIDO",IF(AA3=2,"PRÓXIMO A VENCER",IF(AA3=3,"EN TERMINO",IF(AA3=4,"CON AVANCE",IF(AA3=5,"CUMPLIDO",))))),"")</f>
        <v>CUMPLIDO</v>
      </c>
      <c r="V3" s="39" t="s">
        <v>1430</v>
      </c>
      <c r="W3" s="39" t="s">
        <v>1068</v>
      </c>
      <c r="X3" s="39">
        <f t="shared" si="5"/>
        <v>1</v>
      </c>
      <c r="Y3" s="39" t="str">
        <f t="shared" ref="Y3:Y66" si="12">CONCATENATE(W3," - ",X3)</f>
        <v>H2R14 - 1</v>
      </c>
      <c r="Z3" s="94">
        <f t="shared" ref="Z3:Z66" si="13">IF(T3="VENCIDO",1,IF(T3="PRÓXIMO A VENCER",2,IF(T3="EN TERMINO",3,IF(T3="CON AVANCE",4,IF(T3="CUMPLIDO",5,)))))</f>
        <v>5</v>
      </c>
      <c r="AA3" s="94">
        <f t="shared" ref="AA3:AA66" si="14">IF(X4=X3+1,MIN(Z3,AA4),Z3)</f>
        <v>5</v>
      </c>
      <c r="AB3" s="94" t="str">
        <f t="shared" si="7"/>
        <v>H2R14</v>
      </c>
      <c r="AC3" s="94" t="str">
        <f t="shared" ref="AC3:AC66" si="15">IFERROR(MID(AB3,1,FIND(".",AB3,1)-1),AB3)</f>
        <v>H2R14</v>
      </c>
    </row>
    <row r="4" spans="1:35" s="3" customFormat="1" ht="172.5" customHeight="1" x14ac:dyDescent="0.2">
      <c r="A4" s="51">
        <v>3</v>
      </c>
      <c r="B4" s="13" t="s">
        <v>62</v>
      </c>
      <c r="C4" s="41" t="s">
        <v>122</v>
      </c>
      <c r="D4" s="12" t="s">
        <v>123</v>
      </c>
      <c r="E4" s="12" t="s">
        <v>124</v>
      </c>
      <c r="F4" s="12" t="s">
        <v>125</v>
      </c>
      <c r="G4" s="12" t="s">
        <v>126</v>
      </c>
      <c r="H4" s="11">
        <v>2</v>
      </c>
      <c r="I4" s="14">
        <v>42428</v>
      </c>
      <c r="J4" s="14">
        <v>42643</v>
      </c>
      <c r="K4" s="44">
        <f t="shared" si="0"/>
        <v>30.714285714285715</v>
      </c>
      <c r="L4" s="6" t="s">
        <v>20</v>
      </c>
      <c r="M4" s="11">
        <v>2</v>
      </c>
      <c r="N4" s="11"/>
      <c r="O4" s="79">
        <f t="shared" si="1"/>
        <v>100</v>
      </c>
      <c r="P4" s="18">
        <f t="shared" si="2"/>
        <v>30.714285714285715</v>
      </c>
      <c r="Q4" s="18">
        <f t="shared" ca="1" si="3"/>
        <v>30.714285714285715</v>
      </c>
      <c r="R4" s="18">
        <f t="shared" ca="1" si="4"/>
        <v>30.714285714285715</v>
      </c>
      <c r="S4" s="11" t="str">
        <f t="shared" si="9"/>
        <v>SI</v>
      </c>
      <c r="T4" s="39" t="str">
        <f t="shared" si="10"/>
        <v>CUMPLIDO</v>
      </c>
      <c r="U4" s="39" t="str">
        <f t="shared" si="11"/>
        <v>CUMPLIDO</v>
      </c>
      <c r="V4" s="39" t="s">
        <v>1430</v>
      </c>
      <c r="W4" s="39" t="s">
        <v>1069</v>
      </c>
      <c r="X4" s="39">
        <f t="shared" si="5"/>
        <v>1</v>
      </c>
      <c r="Y4" s="39" t="str">
        <f t="shared" si="12"/>
        <v>H3R14 - 1</v>
      </c>
      <c r="Z4" s="94">
        <f t="shared" si="13"/>
        <v>5</v>
      </c>
      <c r="AA4" s="94">
        <f t="shared" si="14"/>
        <v>5</v>
      </c>
      <c r="AB4" s="94" t="str">
        <f t="shared" si="7"/>
        <v>H3R14</v>
      </c>
      <c r="AC4" s="94" t="str">
        <f t="shared" si="15"/>
        <v>H3R14</v>
      </c>
    </row>
    <row r="5" spans="1:35" s="3" customFormat="1" ht="281.25" x14ac:dyDescent="0.2">
      <c r="A5" s="51">
        <v>4</v>
      </c>
      <c r="B5" s="13" t="s">
        <v>62</v>
      </c>
      <c r="C5" s="41" t="s">
        <v>127</v>
      </c>
      <c r="D5" s="12" t="s">
        <v>128</v>
      </c>
      <c r="E5" s="12" t="s">
        <v>129</v>
      </c>
      <c r="F5" s="12" t="s">
        <v>1623</v>
      </c>
      <c r="G5" s="13" t="s">
        <v>44</v>
      </c>
      <c r="H5" s="11">
        <v>1</v>
      </c>
      <c r="I5" s="47">
        <v>42460</v>
      </c>
      <c r="J5" s="14">
        <v>42490</v>
      </c>
      <c r="K5" s="44">
        <f t="shared" si="0"/>
        <v>4.2857142857142856</v>
      </c>
      <c r="L5" s="6" t="s">
        <v>23</v>
      </c>
      <c r="M5" s="11">
        <v>1</v>
      </c>
      <c r="N5" s="11"/>
      <c r="O5" s="79">
        <f t="shared" si="1"/>
        <v>100</v>
      </c>
      <c r="P5" s="18">
        <f t="shared" si="2"/>
        <v>4.2857142857142856</v>
      </c>
      <c r="Q5" s="18">
        <f t="shared" ca="1" si="3"/>
        <v>4.2857142857142856</v>
      </c>
      <c r="R5" s="18">
        <f t="shared" ca="1" si="4"/>
        <v>4.2857142857142856</v>
      </c>
      <c r="S5" s="11" t="str">
        <f t="shared" si="9"/>
        <v>SI</v>
      </c>
      <c r="T5" s="39" t="str">
        <f t="shared" si="10"/>
        <v>CUMPLIDO</v>
      </c>
      <c r="U5" s="39" t="str">
        <f t="shared" si="11"/>
        <v>CUMPLIDO</v>
      </c>
      <c r="V5" s="39" t="s">
        <v>1430</v>
      </c>
      <c r="W5" s="39" t="s">
        <v>1070</v>
      </c>
      <c r="X5" s="39">
        <f t="shared" si="5"/>
        <v>1</v>
      </c>
      <c r="Y5" s="39" t="str">
        <f t="shared" si="12"/>
        <v>H4R14 - 1</v>
      </c>
      <c r="Z5" s="94">
        <f t="shared" si="13"/>
        <v>5</v>
      </c>
      <c r="AA5" s="94">
        <f t="shared" si="14"/>
        <v>5</v>
      </c>
      <c r="AB5" s="94" t="str">
        <f t="shared" si="7"/>
        <v>H4R14</v>
      </c>
      <c r="AC5" s="94" t="str">
        <f t="shared" si="15"/>
        <v>H4R14</v>
      </c>
    </row>
    <row r="6" spans="1:35" s="3" customFormat="1" ht="225" customHeight="1" x14ac:dyDescent="0.2">
      <c r="A6" s="51">
        <v>5</v>
      </c>
      <c r="B6" s="13" t="s">
        <v>79</v>
      </c>
      <c r="C6" s="41" t="s">
        <v>1867</v>
      </c>
      <c r="D6" s="12" t="s">
        <v>130</v>
      </c>
      <c r="E6" s="48" t="s">
        <v>131</v>
      </c>
      <c r="F6" s="48" t="s">
        <v>1624</v>
      </c>
      <c r="G6" s="49" t="s">
        <v>132</v>
      </c>
      <c r="H6" s="50">
        <v>1</v>
      </c>
      <c r="I6" s="43">
        <v>42460</v>
      </c>
      <c r="J6" s="43">
        <v>42551</v>
      </c>
      <c r="K6" s="44">
        <f t="shared" si="0"/>
        <v>13</v>
      </c>
      <c r="L6" s="6" t="s">
        <v>1439</v>
      </c>
      <c r="M6" s="11">
        <v>1</v>
      </c>
      <c r="N6" s="11"/>
      <c r="O6" s="79">
        <f t="shared" si="1"/>
        <v>100</v>
      </c>
      <c r="P6" s="18">
        <f t="shared" si="2"/>
        <v>13</v>
      </c>
      <c r="Q6" s="18">
        <f t="shared" ca="1" si="3"/>
        <v>13</v>
      </c>
      <c r="R6" s="18">
        <f t="shared" ca="1" si="4"/>
        <v>13</v>
      </c>
      <c r="S6" s="11" t="str">
        <f t="shared" ca="1" si="9"/>
        <v>NO</v>
      </c>
      <c r="T6" s="39" t="str">
        <f t="shared" si="10"/>
        <v>CUMPLIDO</v>
      </c>
      <c r="U6" s="39" t="str">
        <f t="shared" ca="1" si="11"/>
        <v>VENCIDO</v>
      </c>
      <c r="V6" s="39" t="s">
        <v>1430</v>
      </c>
      <c r="W6" s="39" t="s">
        <v>1071</v>
      </c>
      <c r="X6" s="39">
        <f t="shared" si="5"/>
        <v>1</v>
      </c>
      <c r="Y6" s="39" t="str">
        <f t="shared" si="12"/>
        <v>H5R14 - 1</v>
      </c>
      <c r="Z6" s="94">
        <f t="shared" si="13"/>
        <v>5</v>
      </c>
      <c r="AA6" s="94">
        <f t="shared" ca="1" si="14"/>
        <v>1</v>
      </c>
      <c r="AB6" s="94" t="str">
        <f t="shared" si="7"/>
        <v>H5R14</v>
      </c>
      <c r="AC6" s="94" t="str">
        <f t="shared" si="15"/>
        <v>H5R14</v>
      </c>
      <c r="AH6" s="83"/>
      <c r="AI6"/>
    </row>
    <row r="7" spans="1:35" s="3" customFormat="1" ht="78.75" x14ac:dyDescent="0.2">
      <c r="A7" s="51"/>
      <c r="B7" s="13" t="s">
        <v>79</v>
      </c>
      <c r="C7" s="41" t="s">
        <v>133</v>
      </c>
      <c r="D7" s="12" t="s">
        <v>134</v>
      </c>
      <c r="E7" s="48" t="s">
        <v>135</v>
      </c>
      <c r="F7" s="48" t="s">
        <v>136</v>
      </c>
      <c r="G7" s="49" t="s">
        <v>17</v>
      </c>
      <c r="H7" s="50">
        <v>2</v>
      </c>
      <c r="I7" s="43">
        <v>42551</v>
      </c>
      <c r="J7" s="43">
        <v>42916</v>
      </c>
      <c r="K7" s="44">
        <f t="shared" si="0"/>
        <v>52.142857142857146</v>
      </c>
      <c r="L7" s="6" t="s">
        <v>55</v>
      </c>
      <c r="M7" s="11"/>
      <c r="N7" s="11"/>
      <c r="O7" s="79">
        <f t="shared" si="1"/>
        <v>0</v>
      </c>
      <c r="P7" s="18">
        <f t="shared" si="2"/>
        <v>0</v>
      </c>
      <c r="Q7" s="18">
        <f t="shared" ca="1" si="3"/>
        <v>0</v>
      </c>
      <c r="R7" s="18">
        <f t="shared" ca="1" si="4"/>
        <v>52.142857142857146</v>
      </c>
      <c r="S7" s="11" t="str">
        <f t="shared" si="9"/>
        <v>NO</v>
      </c>
      <c r="T7" s="39" t="str">
        <f t="shared" ca="1" si="10"/>
        <v>VENCIDO</v>
      </c>
      <c r="U7" s="39" t="str">
        <f t="shared" si="11"/>
        <v/>
      </c>
      <c r="V7" s="39" t="s">
        <v>1430</v>
      </c>
      <c r="W7" s="39" t="s">
        <v>1071</v>
      </c>
      <c r="X7" s="39">
        <f t="shared" si="5"/>
        <v>2</v>
      </c>
      <c r="Y7" s="39" t="str">
        <f t="shared" si="12"/>
        <v>H5R14 - 2</v>
      </c>
      <c r="Z7" s="94">
        <f t="shared" ca="1" si="13"/>
        <v>1</v>
      </c>
      <c r="AA7" s="94">
        <f t="shared" ca="1" si="14"/>
        <v>1</v>
      </c>
      <c r="AB7" s="94" t="str">
        <f t="shared" si="7"/>
        <v>H5R14</v>
      </c>
      <c r="AC7" s="94" t="str">
        <f t="shared" si="15"/>
        <v>H5R14</v>
      </c>
    </row>
    <row r="8" spans="1:35" s="3" customFormat="1" ht="152.25" customHeight="1" x14ac:dyDescent="0.2">
      <c r="A8" s="51">
        <v>6</v>
      </c>
      <c r="B8" s="13" t="s">
        <v>62</v>
      </c>
      <c r="C8" s="41" t="s">
        <v>1609</v>
      </c>
      <c r="D8" s="12" t="s">
        <v>137</v>
      </c>
      <c r="E8" s="48" t="s">
        <v>138</v>
      </c>
      <c r="F8" s="48" t="s">
        <v>1625</v>
      </c>
      <c r="G8" s="49" t="s">
        <v>139</v>
      </c>
      <c r="H8" s="50">
        <v>3</v>
      </c>
      <c r="I8" s="43">
        <v>42430</v>
      </c>
      <c r="J8" s="43">
        <v>42735</v>
      </c>
      <c r="K8" s="44">
        <f t="shared" si="0"/>
        <v>43.571428571428569</v>
      </c>
      <c r="L8" s="6" t="s">
        <v>39</v>
      </c>
      <c r="M8" s="11">
        <v>3</v>
      </c>
      <c r="N8" s="11"/>
      <c r="O8" s="79">
        <f t="shared" si="1"/>
        <v>100</v>
      </c>
      <c r="P8" s="18">
        <f t="shared" si="2"/>
        <v>43.571428571428569</v>
      </c>
      <c r="Q8" s="18">
        <f t="shared" ca="1" si="3"/>
        <v>43.571428571428569</v>
      </c>
      <c r="R8" s="18">
        <f t="shared" ca="1" si="4"/>
        <v>43.571428571428569</v>
      </c>
      <c r="S8" s="11" t="str">
        <f t="shared" si="9"/>
        <v>SI</v>
      </c>
      <c r="T8" s="39" t="str">
        <f t="shared" si="10"/>
        <v>CUMPLIDO</v>
      </c>
      <c r="U8" s="39" t="str">
        <f t="shared" si="11"/>
        <v>CUMPLIDO</v>
      </c>
      <c r="V8" s="39" t="s">
        <v>1430</v>
      </c>
      <c r="W8" s="39" t="s">
        <v>1072</v>
      </c>
      <c r="X8" s="39">
        <f t="shared" si="5"/>
        <v>1</v>
      </c>
      <c r="Y8" s="39" t="str">
        <f t="shared" si="12"/>
        <v>H6R14 - 1</v>
      </c>
      <c r="Z8" s="94">
        <f t="shared" si="13"/>
        <v>5</v>
      </c>
      <c r="AA8" s="94">
        <f t="shared" si="14"/>
        <v>5</v>
      </c>
      <c r="AB8" s="94" t="str">
        <f t="shared" si="7"/>
        <v>H6R14</v>
      </c>
      <c r="AC8" s="94" t="str">
        <f t="shared" si="15"/>
        <v>H6R14</v>
      </c>
    </row>
    <row r="9" spans="1:35" s="3" customFormat="1" ht="232.5" customHeight="1" x14ac:dyDescent="0.2">
      <c r="A9" s="51">
        <v>7</v>
      </c>
      <c r="B9" s="13" t="s">
        <v>62</v>
      </c>
      <c r="C9" s="41" t="s">
        <v>140</v>
      </c>
      <c r="D9" s="12" t="s">
        <v>141</v>
      </c>
      <c r="E9" s="48" t="s">
        <v>142</v>
      </c>
      <c r="F9" s="48" t="s">
        <v>143</v>
      </c>
      <c r="G9" s="49" t="s">
        <v>144</v>
      </c>
      <c r="H9" s="50">
        <v>1</v>
      </c>
      <c r="I9" s="43">
        <v>42401</v>
      </c>
      <c r="J9" s="43">
        <v>42428</v>
      </c>
      <c r="K9" s="44">
        <f t="shared" si="0"/>
        <v>3.8571428571428572</v>
      </c>
      <c r="L9" s="6" t="s">
        <v>39</v>
      </c>
      <c r="M9" s="11">
        <v>1</v>
      </c>
      <c r="N9" s="11"/>
      <c r="O9" s="79">
        <f t="shared" si="1"/>
        <v>100</v>
      </c>
      <c r="P9" s="18">
        <f t="shared" si="2"/>
        <v>3.8571428571428572</v>
      </c>
      <c r="Q9" s="18">
        <f t="shared" ca="1" si="3"/>
        <v>3.8571428571428572</v>
      </c>
      <c r="R9" s="18">
        <f t="shared" ca="1" si="4"/>
        <v>3.8571428571428572</v>
      </c>
      <c r="S9" s="11" t="str">
        <f t="shared" si="9"/>
        <v>SI</v>
      </c>
      <c r="T9" s="39" t="str">
        <f t="shared" si="10"/>
        <v>CUMPLIDO</v>
      </c>
      <c r="U9" s="39" t="str">
        <f t="shared" si="11"/>
        <v>CUMPLIDO</v>
      </c>
      <c r="V9" s="39" t="s">
        <v>1430</v>
      </c>
      <c r="W9" s="39" t="s">
        <v>1073</v>
      </c>
      <c r="X9" s="39">
        <f t="shared" si="5"/>
        <v>1</v>
      </c>
      <c r="Y9" s="39" t="str">
        <f t="shared" si="12"/>
        <v>H7R14 - 1</v>
      </c>
      <c r="Z9" s="94">
        <f t="shared" si="13"/>
        <v>5</v>
      </c>
      <c r="AA9" s="94">
        <f t="shared" si="14"/>
        <v>5</v>
      </c>
      <c r="AB9" s="94" t="str">
        <f t="shared" si="7"/>
        <v>H7R14</v>
      </c>
      <c r="AC9" s="94" t="str">
        <f t="shared" si="15"/>
        <v>H7R14</v>
      </c>
    </row>
    <row r="10" spans="1:35" s="3" customFormat="1" ht="161.25" customHeight="1" x14ac:dyDescent="0.2">
      <c r="A10" s="51">
        <v>8</v>
      </c>
      <c r="B10" s="13" t="s">
        <v>62</v>
      </c>
      <c r="C10" s="41" t="s">
        <v>145</v>
      </c>
      <c r="D10" s="12" t="s">
        <v>146</v>
      </c>
      <c r="E10" s="52" t="s">
        <v>147</v>
      </c>
      <c r="F10" s="52" t="s">
        <v>1626</v>
      </c>
      <c r="G10" s="50" t="s">
        <v>17</v>
      </c>
      <c r="H10" s="50">
        <v>1</v>
      </c>
      <c r="I10" s="43">
        <v>42428</v>
      </c>
      <c r="J10" s="43">
        <v>42460</v>
      </c>
      <c r="K10" s="44">
        <f t="shared" si="0"/>
        <v>4.5714285714285712</v>
      </c>
      <c r="L10" s="6" t="s">
        <v>39</v>
      </c>
      <c r="M10" s="11">
        <v>1</v>
      </c>
      <c r="N10" s="11"/>
      <c r="O10" s="79">
        <f t="shared" si="1"/>
        <v>100</v>
      </c>
      <c r="P10" s="18">
        <f t="shared" si="2"/>
        <v>4.5714285714285712</v>
      </c>
      <c r="Q10" s="18">
        <f t="shared" ca="1" si="3"/>
        <v>4.5714285714285712</v>
      </c>
      <c r="R10" s="18">
        <f t="shared" ca="1" si="4"/>
        <v>4.5714285714285712</v>
      </c>
      <c r="S10" s="11" t="str">
        <f t="shared" si="9"/>
        <v>SI</v>
      </c>
      <c r="T10" s="39" t="str">
        <f t="shared" si="10"/>
        <v>CUMPLIDO</v>
      </c>
      <c r="U10" s="39" t="str">
        <f t="shared" si="11"/>
        <v>CUMPLIDO</v>
      </c>
      <c r="V10" s="39" t="s">
        <v>1430</v>
      </c>
      <c r="W10" s="39" t="s">
        <v>1074</v>
      </c>
      <c r="X10" s="39">
        <f t="shared" si="5"/>
        <v>1</v>
      </c>
      <c r="Y10" s="39" t="str">
        <f t="shared" si="12"/>
        <v>H8R14 - 1</v>
      </c>
      <c r="Z10" s="94">
        <f t="shared" si="13"/>
        <v>5</v>
      </c>
      <c r="AA10" s="94">
        <f t="shared" si="14"/>
        <v>5</v>
      </c>
      <c r="AB10" s="94" t="str">
        <f t="shared" si="7"/>
        <v>H8R14.</v>
      </c>
      <c r="AC10" s="94" t="str">
        <f t="shared" si="15"/>
        <v>H8R14</v>
      </c>
    </row>
    <row r="11" spans="1:35" s="3" customFormat="1" ht="160.5" customHeight="1" x14ac:dyDescent="0.2">
      <c r="A11" s="51">
        <v>9</v>
      </c>
      <c r="B11" s="13" t="s">
        <v>73</v>
      </c>
      <c r="C11" s="41" t="s">
        <v>1610</v>
      </c>
      <c r="D11" s="12" t="s">
        <v>148</v>
      </c>
      <c r="E11" s="52" t="s">
        <v>149</v>
      </c>
      <c r="F11" s="52" t="s">
        <v>150</v>
      </c>
      <c r="G11" s="50" t="s">
        <v>66</v>
      </c>
      <c r="H11" s="50">
        <v>1</v>
      </c>
      <c r="I11" s="43">
        <v>42428</v>
      </c>
      <c r="J11" s="43">
        <v>42460</v>
      </c>
      <c r="K11" s="44">
        <f t="shared" si="0"/>
        <v>4.5714285714285712</v>
      </c>
      <c r="L11" s="6" t="s">
        <v>39</v>
      </c>
      <c r="M11" s="11">
        <v>1</v>
      </c>
      <c r="N11" s="11"/>
      <c r="O11" s="79">
        <f t="shared" si="1"/>
        <v>100</v>
      </c>
      <c r="P11" s="18">
        <f t="shared" si="2"/>
        <v>4.5714285714285712</v>
      </c>
      <c r="Q11" s="18">
        <f t="shared" ca="1" si="3"/>
        <v>4.5714285714285712</v>
      </c>
      <c r="R11" s="18">
        <f t="shared" ca="1" si="4"/>
        <v>4.5714285714285712</v>
      </c>
      <c r="S11" s="11" t="str">
        <f t="shared" si="9"/>
        <v>SI</v>
      </c>
      <c r="T11" s="39" t="str">
        <f t="shared" si="10"/>
        <v>CUMPLIDO</v>
      </c>
      <c r="U11" s="39" t="str">
        <f t="shared" si="11"/>
        <v>CUMPLIDO</v>
      </c>
      <c r="V11" s="39" t="s">
        <v>1430</v>
      </c>
      <c r="W11" s="39" t="s">
        <v>1075</v>
      </c>
      <c r="X11" s="39">
        <f t="shared" si="5"/>
        <v>1</v>
      </c>
      <c r="Y11" s="39" t="str">
        <f t="shared" si="12"/>
        <v>H9R14 - 1</v>
      </c>
      <c r="Z11" s="94">
        <f t="shared" si="13"/>
        <v>5</v>
      </c>
      <c r="AA11" s="94">
        <f t="shared" si="14"/>
        <v>5</v>
      </c>
      <c r="AB11" s="94" t="str">
        <f t="shared" si="7"/>
        <v>H9R14</v>
      </c>
      <c r="AC11" s="94" t="str">
        <f t="shared" si="15"/>
        <v>H9R14</v>
      </c>
    </row>
    <row r="12" spans="1:35" s="3" customFormat="1" ht="168.75" x14ac:dyDescent="0.2">
      <c r="A12" s="51">
        <v>10</v>
      </c>
      <c r="B12" s="13" t="s">
        <v>62</v>
      </c>
      <c r="C12" s="41" t="s">
        <v>151</v>
      </c>
      <c r="D12" s="12" t="s">
        <v>152</v>
      </c>
      <c r="E12" s="52" t="s">
        <v>153</v>
      </c>
      <c r="F12" s="52" t="s">
        <v>1627</v>
      </c>
      <c r="G12" s="50" t="s">
        <v>21</v>
      </c>
      <c r="H12" s="50">
        <v>1</v>
      </c>
      <c r="I12" s="43">
        <v>42428</v>
      </c>
      <c r="J12" s="43">
        <v>42460</v>
      </c>
      <c r="K12" s="44">
        <f t="shared" si="0"/>
        <v>4.5714285714285712</v>
      </c>
      <c r="L12" s="6" t="s">
        <v>39</v>
      </c>
      <c r="M12" s="11">
        <v>1</v>
      </c>
      <c r="N12" s="11"/>
      <c r="O12" s="79">
        <f t="shared" si="1"/>
        <v>100</v>
      </c>
      <c r="P12" s="18">
        <f t="shared" si="2"/>
        <v>4.5714285714285712</v>
      </c>
      <c r="Q12" s="18">
        <f t="shared" ca="1" si="3"/>
        <v>4.5714285714285712</v>
      </c>
      <c r="R12" s="18">
        <f t="shared" ca="1" si="4"/>
        <v>4.5714285714285712</v>
      </c>
      <c r="S12" s="11" t="str">
        <f t="shared" si="9"/>
        <v>SI</v>
      </c>
      <c r="T12" s="39" t="str">
        <f t="shared" si="10"/>
        <v>CUMPLIDO</v>
      </c>
      <c r="U12" s="39" t="str">
        <f t="shared" si="11"/>
        <v>CUMPLIDO</v>
      </c>
      <c r="V12" s="39" t="s">
        <v>1430</v>
      </c>
      <c r="W12" s="39" t="s">
        <v>1076</v>
      </c>
      <c r="X12" s="39">
        <f t="shared" si="5"/>
        <v>1</v>
      </c>
      <c r="Y12" s="39" t="str">
        <f t="shared" si="12"/>
        <v>H10R14 - 1</v>
      </c>
      <c r="Z12" s="94">
        <f t="shared" si="13"/>
        <v>5</v>
      </c>
      <c r="AA12" s="94">
        <f t="shared" si="14"/>
        <v>5</v>
      </c>
      <c r="AB12" s="94" t="str">
        <f t="shared" si="7"/>
        <v>H10R14</v>
      </c>
      <c r="AC12" s="94" t="str">
        <f t="shared" si="15"/>
        <v>H10R14</v>
      </c>
    </row>
    <row r="13" spans="1:35" s="3" customFormat="1" ht="147" customHeight="1" x14ac:dyDescent="0.2">
      <c r="A13" s="51">
        <v>11</v>
      </c>
      <c r="B13" s="13" t="s">
        <v>62</v>
      </c>
      <c r="C13" s="41" t="s">
        <v>154</v>
      </c>
      <c r="D13" s="12" t="s">
        <v>155</v>
      </c>
      <c r="E13" s="12" t="s">
        <v>156</v>
      </c>
      <c r="F13" s="12" t="s">
        <v>157</v>
      </c>
      <c r="G13" s="13" t="s">
        <v>158</v>
      </c>
      <c r="H13" s="11">
        <v>1</v>
      </c>
      <c r="I13" s="14">
        <v>42460</v>
      </c>
      <c r="J13" s="14">
        <v>42551</v>
      </c>
      <c r="K13" s="44">
        <f t="shared" si="0"/>
        <v>13</v>
      </c>
      <c r="L13" s="6" t="s">
        <v>23</v>
      </c>
      <c r="M13" s="11">
        <v>1</v>
      </c>
      <c r="N13" s="11"/>
      <c r="O13" s="79">
        <f t="shared" si="1"/>
        <v>100</v>
      </c>
      <c r="P13" s="18">
        <f t="shared" si="2"/>
        <v>13</v>
      </c>
      <c r="Q13" s="18">
        <f t="shared" ca="1" si="3"/>
        <v>13</v>
      </c>
      <c r="R13" s="18">
        <f t="shared" ca="1" si="4"/>
        <v>13</v>
      </c>
      <c r="S13" s="11" t="str">
        <f t="shared" si="9"/>
        <v>SI</v>
      </c>
      <c r="T13" s="39" t="str">
        <f t="shared" si="10"/>
        <v>CUMPLIDO</v>
      </c>
      <c r="U13" s="39" t="str">
        <f t="shared" si="11"/>
        <v>CUMPLIDO</v>
      </c>
      <c r="V13" s="39" t="s">
        <v>1430</v>
      </c>
      <c r="W13" s="39" t="s">
        <v>1077</v>
      </c>
      <c r="X13" s="39">
        <f t="shared" si="5"/>
        <v>1</v>
      </c>
      <c r="Y13" s="39" t="str">
        <f t="shared" si="12"/>
        <v>H11R14 - 1</v>
      </c>
      <c r="Z13" s="94">
        <f t="shared" si="13"/>
        <v>5</v>
      </c>
      <c r="AA13" s="94">
        <f t="shared" si="14"/>
        <v>5</v>
      </c>
      <c r="AB13" s="94" t="str">
        <f t="shared" si="7"/>
        <v>H11R14</v>
      </c>
      <c r="AC13" s="94" t="str">
        <f t="shared" si="15"/>
        <v>H11R14</v>
      </c>
    </row>
    <row r="14" spans="1:35" s="3" customFormat="1" ht="184.15" customHeight="1" x14ac:dyDescent="0.2">
      <c r="A14" s="51">
        <v>12</v>
      </c>
      <c r="B14" s="13" t="s">
        <v>62</v>
      </c>
      <c r="C14" s="41" t="s">
        <v>159</v>
      </c>
      <c r="D14" s="12" t="s">
        <v>160</v>
      </c>
      <c r="E14" s="12" t="s">
        <v>161</v>
      </c>
      <c r="F14" s="12" t="s">
        <v>162</v>
      </c>
      <c r="G14" s="13" t="s">
        <v>163</v>
      </c>
      <c r="H14" s="11">
        <v>1</v>
      </c>
      <c r="I14" s="14">
        <v>42460</v>
      </c>
      <c r="J14" s="14">
        <v>42551</v>
      </c>
      <c r="K14" s="44">
        <f t="shared" si="0"/>
        <v>13</v>
      </c>
      <c r="L14" s="6" t="s">
        <v>23</v>
      </c>
      <c r="M14" s="11">
        <v>1</v>
      </c>
      <c r="N14" s="11"/>
      <c r="O14" s="79">
        <f t="shared" si="1"/>
        <v>100</v>
      </c>
      <c r="P14" s="18">
        <f t="shared" si="2"/>
        <v>13</v>
      </c>
      <c r="Q14" s="18">
        <f t="shared" ca="1" si="3"/>
        <v>13</v>
      </c>
      <c r="R14" s="18">
        <f t="shared" ca="1" si="4"/>
        <v>13</v>
      </c>
      <c r="S14" s="11" t="str">
        <f t="shared" si="9"/>
        <v>SI</v>
      </c>
      <c r="T14" s="39" t="str">
        <f t="shared" si="10"/>
        <v>CUMPLIDO</v>
      </c>
      <c r="U14" s="39" t="str">
        <f t="shared" si="11"/>
        <v>CUMPLIDO</v>
      </c>
      <c r="V14" s="39" t="s">
        <v>1430</v>
      </c>
      <c r="W14" s="39" t="s">
        <v>1078</v>
      </c>
      <c r="X14" s="39">
        <f t="shared" si="5"/>
        <v>1</v>
      </c>
      <c r="Y14" s="39" t="str">
        <f t="shared" si="12"/>
        <v>H12R14 - 1</v>
      </c>
      <c r="Z14" s="94">
        <f t="shared" si="13"/>
        <v>5</v>
      </c>
      <c r="AA14" s="94">
        <f t="shared" si="14"/>
        <v>5</v>
      </c>
      <c r="AB14" s="94" t="str">
        <f t="shared" si="7"/>
        <v>H12R14</v>
      </c>
      <c r="AC14" s="94" t="str">
        <f t="shared" si="15"/>
        <v>H12R14</v>
      </c>
    </row>
    <row r="15" spans="1:35" s="3" customFormat="1" ht="240" customHeight="1" x14ac:dyDescent="0.2">
      <c r="A15" s="51">
        <v>13</v>
      </c>
      <c r="B15" s="13" t="s">
        <v>76</v>
      </c>
      <c r="C15" s="41" t="s">
        <v>1356</v>
      </c>
      <c r="D15" s="12" t="s">
        <v>164</v>
      </c>
      <c r="E15" s="12" t="s">
        <v>1628</v>
      </c>
      <c r="F15" s="12" t="s">
        <v>165</v>
      </c>
      <c r="G15" s="13" t="s">
        <v>166</v>
      </c>
      <c r="H15" s="11">
        <v>2</v>
      </c>
      <c r="I15" s="14">
        <v>42459</v>
      </c>
      <c r="J15" s="14">
        <v>42734</v>
      </c>
      <c r="K15" s="44">
        <f t="shared" si="0"/>
        <v>39.285714285714285</v>
      </c>
      <c r="L15" s="6" t="s">
        <v>51</v>
      </c>
      <c r="M15" s="11">
        <v>2</v>
      </c>
      <c r="N15" s="11"/>
      <c r="O15" s="79">
        <f t="shared" si="1"/>
        <v>100</v>
      </c>
      <c r="P15" s="18">
        <f t="shared" si="2"/>
        <v>39.285714285714285</v>
      </c>
      <c r="Q15" s="18">
        <f t="shared" ca="1" si="3"/>
        <v>39.285714285714285</v>
      </c>
      <c r="R15" s="18">
        <f t="shared" ca="1" si="4"/>
        <v>39.285714285714285</v>
      </c>
      <c r="S15" s="11" t="str">
        <f t="shared" si="9"/>
        <v>SI</v>
      </c>
      <c r="T15" s="39" t="str">
        <f t="shared" si="10"/>
        <v>CUMPLIDO</v>
      </c>
      <c r="U15" s="39" t="str">
        <f t="shared" si="11"/>
        <v>CUMPLIDO</v>
      </c>
      <c r="V15" s="39" t="s">
        <v>1430</v>
      </c>
      <c r="W15" s="39" t="s">
        <v>1079</v>
      </c>
      <c r="X15" s="39">
        <f t="shared" si="5"/>
        <v>1</v>
      </c>
      <c r="Y15" s="39" t="str">
        <f t="shared" si="12"/>
        <v>H13R14 - 1</v>
      </c>
      <c r="Z15" s="94">
        <f t="shared" si="13"/>
        <v>5</v>
      </c>
      <c r="AA15" s="94">
        <f t="shared" si="14"/>
        <v>5</v>
      </c>
      <c r="AB15" s="94" t="str">
        <f t="shared" si="7"/>
        <v>H13R14</v>
      </c>
      <c r="AC15" s="94" t="str">
        <f t="shared" si="15"/>
        <v>H13R14</v>
      </c>
    </row>
    <row r="16" spans="1:35" s="3" customFormat="1" ht="273.75" customHeight="1" x14ac:dyDescent="0.2">
      <c r="A16" s="51">
        <v>14</v>
      </c>
      <c r="B16" s="13" t="s">
        <v>62</v>
      </c>
      <c r="C16" s="16" t="s">
        <v>1629</v>
      </c>
      <c r="D16" s="12" t="s">
        <v>167</v>
      </c>
      <c r="E16" s="12" t="s">
        <v>168</v>
      </c>
      <c r="F16" s="12" t="s">
        <v>1630</v>
      </c>
      <c r="G16" s="13" t="s">
        <v>169</v>
      </c>
      <c r="H16" s="11">
        <v>1</v>
      </c>
      <c r="I16" s="14">
        <v>42428</v>
      </c>
      <c r="J16" s="14">
        <v>42490</v>
      </c>
      <c r="K16" s="44">
        <f t="shared" si="0"/>
        <v>8.8571428571428577</v>
      </c>
      <c r="L16" s="6" t="s">
        <v>51</v>
      </c>
      <c r="M16" s="11">
        <v>1</v>
      </c>
      <c r="N16" s="11"/>
      <c r="O16" s="79">
        <f t="shared" si="1"/>
        <v>100</v>
      </c>
      <c r="P16" s="18">
        <f t="shared" si="2"/>
        <v>8.8571428571428577</v>
      </c>
      <c r="Q16" s="18">
        <f t="shared" ca="1" si="3"/>
        <v>8.8571428571428577</v>
      </c>
      <c r="R16" s="18">
        <f t="shared" ca="1" si="4"/>
        <v>8.8571428571428577</v>
      </c>
      <c r="S16" s="11" t="str">
        <f t="shared" si="9"/>
        <v>SI</v>
      </c>
      <c r="T16" s="39" t="str">
        <f t="shared" si="10"/>
        <v>CUMPLIDO</v>
      </c>
      <c r="U16" s="39" t="str">
        <f t="shared" si="11"/>
        <v>CUMPLIDO</v>
      </c>
      <c r="V16" s="39" t="s">
        <v>1430</v>
      </c>
      <c r="W16" s="39" t="s">
        <v>1080</v>
      </c>
      <c r="X16" s="39">
        <f t="shared" si="5"/>
        <v>1</v>
      </c>
      <c r="Y16" s="39" t="str">
        <f t="shared" si="12"/>
        <v>H14R14 - 1</v>
      </c>
      <c r="Z16" s="94">
        <f t="shared" si="13"/>
        <v>5</v>
      </c>
      <c r="AA16" s="94">
        <f t="shared" si="14"/>
        <v>5</v>
      </c>
      <c r="AB16" s="94" t="str">
        <f t="shared" si="7"/>
        <v>H14R14</v>
      </c>
      <c r="AC16" s="94" t="str">
        <f t="shared" si="15"/>
        <v>H14R14</v>
      </c>
    </row>
    <row r="17" spans="1:29" s="3" customFormat="1" ht="120.6" customHeight="1" x14ac:dyDescent="0.2">
      <c r="A17" s="51">
        <v>15</v>
      </c>
      <c r="B17" s="13" t="s">
        <v>62</v>
      </c>
      <c r="C17" s="41" t="s">
        <v>170</v>
      </c>
      <c r="D17" s="12" t="s">
        <v>171</v>
      </c>
      <c r="E17" s="12" t="s">
        <v>172</v>
      </c>
      <c r="F17" s="12" t="s">
        <v>1631</v>
      </c>
      <c r="G17" s="13" t="s">
        <v>173</v>
      </c>
      <c r="H17" s="11">
        <v>1</v>
      </c>
      <c r="I17" s="14">
        <v>42428</v>
      </c>
      <c r="J17" s="14">
        <v>42724</v>
      </c>
      <c r="K17" s="44">
        <f t="shared" si="0"/>
        <v>42.285714285714285</v>
      </c>
      <c r="L17" s="6" t="s">
        <v>51</v>
      </c>
      <c r="M17" s="11">
        <v>1</v>
      </c>
      <c r="N17" s="11"/>
      <c r="O17" s="79">
        <f t="shared" si="1"/>
        <v>100</v>
      </c>
      <c r="P17" s="18">
        <f t="shared" si="2"/>
        <v>42.285714285714285</v>
      </c>
      <c r="Q17" s="18">
        <f t="shared" ca="1" si="3"/>
        <v>42.285714285714285</v>
      </c>
      <c r="R17" s="18">
        <f t="shared" ca="1" si="4"/>
        <v>42.285714285714285</v>
      </c>
      <c r="S17" s="11" t="str">
        <f t="shared" si="9"/>
        <v>SI</v>
      </c>
      <c r="T17" s="39" t="str">
        <f t="shared" si="10"/>
        <v>CUMPLIDO</v>
      </c>
      <c r="U17" s="39" t="str">
        <f t="shared" si="11"/>
        <v>CUMPLIDO</v>
      </c>
      <c r="V17" s="39" t="s">
        <v>1430</v>
      </c>
      <c r="W17" s="39" t="s">
        <v>1081</v>
      </c>
      <c r="X17" s="39">
        <f t="shared" si="5"/>
        <v>1</v>
      </c>
      <c r="Y17" s="39" t="str">
        <f t="shared" si="12"/>
        <v>H15R14 - 1</v>
      </c>
      <c r="Z17" s="94">
        <f t="shared" si="13"/>
        <v>5</v>
      </c>
      <c r="AA17" s="94">
        <f t="shared" si="14"/>
        <v>5</v>
      </c>
      <c r="AB17" s="94" t="str">
        <f t="shared" si="7"/>
        <v>H15R14</v>
      </c>
      <c r="AC17" s="94" t="str">
        <f t="shared" si="15"/>
        <v>H15R14</v>
      </c>
    </row>
    <row r="18" spans="1:29" s="3" customFormat="1" ht="247.9" customHeight="1" x14ac:dyDescent="0.2">
      <c r="A18" s="51">
        <v>16</v>
      </c>
      <c r="B18" s="13" t="s">
        <v>62</v>
      </c>
      <c r="C18" s="41" t="s">
        <v>174</v>
      </c>
      <c r="D18" s="12" t="s">
        <v>175</v>
      </c>
      <c r="E18" s="12" t="s">
        <v>1632</v>
      </c>
      <c r="F18" s="53" t="s">
        <v>1633</v>
      </c>
      <c r="G18" s="13" t="s">
        <v>17</v>
      </c>
      <c r="H18" s="11">
        <v>1</v>
      </c>
      <c r="I18" s="14">
        <v>42582</v>
      </c>
      <c r="J18" s="14">
        <v>42947</v>
      </c>
      <c r="K18" s="44">
        <f t="shared" si="0"/>
        <v>52.142857142857146</v>
      </c>
      <c r="L18" s="6" t="s">
        <v>51</v>
      </c>
      <c r="M18" s="11"/>
      <c r="N18" s="11"/>
      <c r="O18" s="79">
        <f t="shared" si="1"/>
        <v>0</v>
      </c>
      <c r="P18" s="18">
        <f t="shared" si="2"/>
        <v>0</v>
      </c>
      <c r="Q18" s="18">
        <f t="shared" ca="1" si="3"/>
        <v>0</v>
      </c>
      <c r="R18" s="18">
        <f t="shared" ca="1" si="4"/>
        <v>52.142857142857146</v>
      </c>
      <c r="S18" s="11" t="str">
        <f t="shared" ca="1" si="9"/>
        <v>NO</v>
      </c>
      <c r="T18" s="39" t="str">
        <f t="shared" ca="1" si="10"/>
        <v>VENCIDO</v>
      </c>
      <c r="U18" s="39" t="str">
        <f t="shared" ca="1" si="11"/>
        <v>VENCIDO</v>
      </c>
      <c r="V18" s="39" t="s">
        <v>1430</v>
      </c>
      <c r="W18" s="39" t="s">
        <v>1082</v>
      </c>
      <c r="X18" s="39">
        <f t="shared" si="5"/>
        <v>1</v>
      </c>
      <c r="Y18" s="39" t="str">
        <f t="shared" si="12"/>
        <v>H16R14 - 1</v>
      </c>
      <c r="Z18" s="94">
        <f t="shared" ca="1" si="13"/>
        <v>1</v>
      </c>
      <c r="AA18" s="94">
        <f t="shared" ca="1" si="14"/>
        <v>1</v>
      </c>
      <c r="AB18" s="94" t="str">
        <f t="shared" si="7"/>
        <v>H16R14</v>
      </c>
      <c r="AC18" s="94" t="str">
        <f t="shared" si="15"/>
        <v>H16R14</v>
      </c>
    </row>
    <row r="19" spans="1:29" s="3" customFormat="1" ht="309.60000000000002" customHeight="1" x14ac:dyDescent="0.2">
      <c r="A19" s="51">
        <v>17</v>
      </c>
      <c r="B19" s="13" t="s">
        <v>62</v>
      </c>
      <c r="C19" s="16" t="s">
        <v>1634</v>
      </c>
      <c r="D19" s="12" t="s">
        <v>176</v>
      </c>
      <c r="E19" s="12" t="s">
        <v>1357</v>
      </c>
      <c r="F19" s="12" t="s">
        <v>177</v>
      </c>
      <c r="G19" s="13" t="s">
        <v>1635</v>
      </c>
      <c r="H19" s="11">
        <v>2</v>
      </c>
      <c r="I19" s="14">
        <v>42582</v>
      </c>
      <c r="J19" s="14">
        <v>42947</v>
      </c>
      <c r="K19" s="44">
        <f t="shared" si="0"/>
        <v>52.142857142857146</v>
      </c>
      <c r="L19" s="6" t="s">
        <v>51</v>
      </c>
      <c r="M19" s="11"/>
      <c r="N19" s="11"/>
      <c r="O19" s="79">
        <f t="shared" si="1"/>
        <v>0</v>
      </c>
      <c r="P19" s="18">
        <f t="shared" si="2"/>
        <v>0</v>
      </c>
      <c r="Q19" s="18">
        <f t="shared" ca="1" si="3"/>
        <v>0</v>
      </c>
      <c r="R19" s="18">
        <f t="shared" ca="1" si="4"/>
        <v>52.142857142857146</v>
      </c>
      <c r="S19" s="11" t="str">
        <f t="shared" ca="1" si="9"/>
        <v>NO</v>
      </c>
      <c r="T19" s="39" t="str">
        <f t="shared" ca="1" si="10"/>
        <v>VENCIDO</v>
      </c>
      <c r="U19" s="39" t="str">
        <f t="shared" ca="1" si="11"/>
        <v>VENCIDO</v>
      </c>
      <c r="V19" s="39" t="s">
        <v>1430</v>
      </c>
      <c r="W19" s="39" t="s">
        <v>1083</v>
      </c>
      <c r="X19" s="39">
        <f t="shared" si="5"/>
        <v>1</v>
      </c>
      <c r="Y19" s="39" t="str">
        <f t="shared" si="12"/>
        <v>H17R14 - 1</v>
      </c>
      <c r="Z19" s="94">
        <f t="shared" ca="1" si="13"/>
        <v>1</v>
      </c>
      <c r="AA19" s="94">
        <f t="shared" ca="1" si="14"/>
        <v>1</v>
      </c>
      <c r="AB19" s="94" t="str">
        <f t="shared" si="7"/>
        <v>H17R14</v>
      </c>
      <c r="AC19" s="94" t="str">
        <f t="shared" si="15"/>
        <v>H17R14</v>
      </c>
    </row>
    <row r="20" spans="1:29" s="3" customFormat="1" ht="202.9" customHeight="1" x14ac:dyDescent="0.2">
      <c r="A20" s="51">
        <v>18</v>
      </c>
      <c r="B20" s="13" t="s">
        <v>62</v>
      </c>
      <c r="C20" s="41" t="s">
        <v>178</v>
      </c>
      <c r="D20" s="12" t="s">
        <v>179</v>
      </c>
      <c r="E20" s="12" t="s">
        <v>180</v>
      </c>
      <c r="F20" s="12" t="s">
        <v>181</v>
      </c>
      <c r="G20" s="13" t="s">
        <v>22</v>
      </c>
      <c r="H20" s="11">
        <v>2</v>
      </c>
      <c r="I20" s="14">
        <v>42428</v>
      </c>
      <c r="J20" s="14">
        <v>42536</v>
      </c>
      <c r="K20" s="44">
        <f t="shared" si="0"/>
        <v>15.428571428571429</v>
      </c>
      <c r="L20" s="6" t="s">
        <v>51</v>
      </c>
      <c r="M20" s="11">
        <v>2</v>
      </c>
      <c r="N20" s="11"/>
      <c r="O20" s="79">
        <f t="shared" si="1"/>
        <v>100</v>
      </c>
      <c r="P20" s="18">
        <f t="shared" si="2"/>
        <v>15.428571428571429</v>
      </c>
      <c r="Q20" s="18">
        <f t="shared" ca="1" si="3"/>
        <v>15.428571428571429</v>
      </c>
      <c r="R20" s="18">
        <f t="shared" ca="1" si="4"/>
        <v>15.428571428571429</v>
      </c>
      <c r="S20" s="11" t="str">
        <f t="shared" si="9"/>
        <v>SI</v>
      </c>
      <c r="T20" s="39" t="str">
        <f t="shared" si="10"/>
        <v>CUMPLIDO</v>
      </c>
      <c r="U20" s="39" t="str">
        <f t="shared" si="11"/>
        <v>CUMPLIDO</v>
      </c>
      <c r="V20" s="39" t="s">
        <v>1430</v>
      </c>
      <c r="W20" s="39" t="s">
        <v>1084</v>
      </c>
      <c r="X20" s="39">
        <f t="shared" si="5"/>
        <v>1</v>
      </c>
      <c r="Y20" s="39" t="str">
        <f t="shared" si="12"/>
        <v>H18R14 - 1</v>
      </c>
      <c r="Z20" s="94">
        <f t="shared" si="13"/>
        <v>5</v>
      </c>
      <c r="AA20" s="94">
        <f t="shared" si="14"/>
        <v>5</v>
      </c>
      <c r="AB20" s="94" t="str">
        <f t="shared" si="7"/>
        <v>H18R14</v>
      </c>
      <c r="AC20" s="94" t="str">
        <f t="shared" si="15"/>
        <v>H18R14</v>
      </c>
    </row>
    <row r="21" spans="1:29" s="3" customFormat="1" ht="199.9" customHeight="1" x14ac:dyDescent="0.2">
      <c r="A21" s="51">
        <v>19</v>
      </c>
      <c r="B21" s="13" t="s">
        <v>62</v>
      </c>
      <c r="C21" s="41" t="s">
        <v>182</v>
      </c>
      <c r="D21" s="12" t="s">
        <v>179</v>
      </c>
      <c r="E21" s="12" t="s">
        <v>183</v>
      </c>
      <c r="F21" s="12" t="s">
        <v>181</v>
      </c>
      <c r="G21" s="13" t="s">
        <v>41</v>
      </c>
      <c r="H21" s="11">
        <v>1</v>
      </c>
      <c r="I21" s="14">
        <v>42428</v>
      </c>
      <c r="J21" s="14">
        <v>42459</v>
      </c>
      <c r="K21" s="44">
        <f t="shared" si="0"/>
        <v>4.4285714285714288</v>
      </c>
      <c r="L21" s="6" t="s">
        <v>51</v>
      </c>
      <c r="M21" s="11">
        <v>1</v>
      </c>
      <c r="N21" s="11"/>
      <c r="O21" s="79">
        <f t="shared" si="1"/>
        <v>100</v>
      </c>
      <c r="P21" s="18">
        <f t="shared" si="2"/>
        <v>4.4285714285714288</v>
      </c>
      <c r="Q21" s="18">
        <f t="shared" ca="1" si="3"/>
        <v>4.4285714285714288</v>
      </c>
      <c r="R21" s="18">
        <f t="shared" ca="1" si="4"/>
        <v>4.4285714285714288</v>
      </c>
      <c r="S21" s="11" t="str">
        <f t="shared" si="9"/>
        <v>SI</v>
      </c>
      <c r="T21" s="39" t="str">
        <f t="shared" si="10"/>
        <v>CUMPLIDO</v>
      </c>
      <c r="U21" s="39" t="str">
        <f t="shared" si="11"/>
        <v>CUMPLIDO</v>
      </c>
      <c r="V21" s="39" t="s">
        <v>1430</v>
      </c>
      <c r="W21" s="39" t="s">
        <v>1085</v>
      </c>
      <c r="X21" s="39">
        <f t="shared" si="5"/>
        <v>1</v>
      </c>
      <c r="Y21" s="39" t="str">
        <f t="shared" si="12"/>
        <v>H19R14 - 1</v>
      </c>
      <c r="Z21" s="94">
        <f t="shared" si="13"/>
        <v>5</v>
      </c>
      <c r="AA21" s="94">
        <f t="shared" si="14"/>
        <v>5</v>
      </c>
      <c r="AB21" s="94" t="str">
        <f t="shared" si="7"/>
        <v>H19R14</v>
      </c>
      <c r="AC21" s="94" t="str">
        <f t="shared" si="15"/>
        <v>H19R14</v>
      </c>
    </row>
    <row r="22" spans="1:29" s="3" customFormat="1" ht="281.45" customHeight="1" x14ac:dyDescent="0.2">
      <c r="A22" s="51">
        <v>20</v>
      </c>
      <c r="B22" s="13" t="s">
        <v>62</v>
      </c>
      <c r="C22" s="41" t="s">
        <v>184</v>
      </c>
      <c r="D22" s="12" t="s">
        <v>185</v>
      </c>
      <c r="E22" s="54" t="s">
        <v>1636</v>
      </c>
      <c r="F22" s="12" t="s">
        <v>186</v>
      </c>
      <c r="G22" s="13" t="s">
        <v>187</v>
      </c>
      <c r="H22" s="18">
        <v>2</v>
      </c>
      <c r="I22" s="14">
        <v>42582</v>
      </c>
      <c r="J22" s="14">
        <v>42947</v>
      </c>
      <c r="K22" s="44">
        <f t="shared" si="0"/>
        <v>52.142857142857146</v>
      </c>
      <c r="L22" s="6" t="s">
        <v>51</v>
      </c>
      <c r="M22" s="11">
        <v>1</v>
      </c>
      <c r="N22" s="11">
        <v>1</v>
      </c>
      <c r="O22" s="79">
        <f t="shared" si="1"/>
        <v>50</v>
      </c>
      <c r="P22" s="18">
        <f t="shared" si="2"/>
        <v>26.071428571428573</v>
      </c>
      <c r="Q22" s="18">
        <f t="shared" ca="1" si="3"/>
        <v>26.071428571428573</v>
      </c>
      <c r="R22" s="18">
        <f t="shared" ca="1" si="4"/>
        <v>52.142857142857146</v>
      </c>
      <c r="S22" s="11" t="str">
        <f t="shared" ca="1" si="9"/>
        <v>NO</v>
      </c>
      <c r="T22" s="39" t="str">
        <f t="shared" ca="1" si="10"/>
        <v>VENCIDO</v>
      </c>
      <c r="U22" s="39" t="str">
        <f t="shared" ca="1" si="11"/>
        <v>VENCIDO</v>
      </c>
      <c r="V22" s="39" t="s">
        <v>1430</v>
      </c>
      <c r="W22" s="39" t="s">
        <v>1086</v>
      </c>
      <c r="X22" s="39">
        <f t="shared" si="5"/>
        <v>1</v>
      </c>
      <c r="Y22" s="39" t="str">
        <f t="shared" si="12"/>
        <v>H20R14 - 1</v>
      </c>
      <c r="Z22" s="94">
        <f t="shared" ca="1" si="13"/>
        <v>1</v>
      </c>
      <c r="AA22" s="94">
        <f t="shared" ca="1" si="14"/>
        <v>1</v>
      </c>
      <c r="AB22" s="94" t="str">
        <f t="shared" si="7"/>
        <v>H20R14</v>
      </c>
      <c r="AC22" s="94" t="str">
        <f t="shared" si="15"/>
        <v>H20R14</v>
      </c>
    </row>
    <row r="23" spans="1:29" s="3" customFormat="1" ht="122.25" customHeight="1" x14ac:dyDescent="0.2">
      <c r="A23" s="51">
        <v>21</v>
      </c>
      <c r="B23" s="13" t="s">
        <v>62</v>
      </c>
      <c r="C23" s="41" t="s">
        <v>188</v>
      </c>
      <c r="D23" s="12" t="s">
        <v>189</v>
      </c>
      <c r="E23" s="12" t="s">
        <v>190</v>
      </c>
      <c r="F23" s="12" t="s">
        <v>1637</v>
      </c>
      <c r="G23" s="12" t="s">
        <v>1638</v>
      </c>
      <c r="H23" s="11">
        <v>1</v>
      </c>
      <c r="I23" s="14">
        <v>42428</v>
      </c>
      <c r="J23" s="14">
        <v>42460</v>
      </c>
      <c r="K23" s="44">
        <f t="shared" si="0"/>
        <v>4.5714285714285712</v>
      </c>
      <c r="L23" s="6" t="s">
        <v>51</v>
      </c>
      <c r="M23" s="11">
        <v>1</v>
      </c>
      <c r="N23" s="11"/>
      <c r="O23" s="79">
        <f t="shared" si="1"/>
        <v>100</v>
      </c>
      <c r="P23" s="18">
        <f t="shared" si="2"/>
        <v>4.5714285714285712</v>
      </c>
      <c r="Q23" s="18">
        <f t="shared" ca="1" si="3"/>
        <v>4.5714285714285712</v>
      </c>
      <c r="R23" s="18">
        <f t="shared" ca="1" si="4"/>
        <v>4.5714285714285712</v>
      </c>
      <c r="S23" s="11" t="str">
        <f t="shared" ca="1" si="9"/>
        <v>NO</v>
      </c>
      <c r="T23" s="39" t="str">
        <f t="shared" si="10"/>
        <v>CUMPLIDO</v>
      </c>
      <c r="U23" s="39" t="str">
        <f t="shared" ca="1" si="11"/>
        <v>VENCIDO</v>
      </c>
      <c r="V23" s="39" t="s">
        <v>1430</v>
      </c>
      <c r="W23" s="39" t="s">
        <v>1087</v>
      </c>
      <c r="X23" s="39">
        <f t="shared" si="5"/>
        <v>1</v>
      </c>
      <c r="Y23" s="39" t="str">
        <f t="shared" si="12"/>
        <v>H21R14 - 1</v>
      </c>
      <c r="Z23" s="94">
        <f t="shared" si="13"/>
        <v>5</v>
      </c>
      <c r="AA23" s="94">
        <f t="shared" ca="1" si="14"/>
        <v>1</v>
      </c>
      <c r="AB23" s="94" t="str">
        <f t="shared" si="7"/>
        <v>H21R14.</v>
      </c>
      <c r="AC23" s="94" t="str">
        <f t="shared" si="15"/>
        <v>H21R14</v>
      </c>
    </row>
    <row r="24" spans="1:29" s="3" customFormat="1" ht="120" customHeight="1" x14ac:dyDescent="0.2">
      <c r="A24" s="51"/>
      <c r="B24" s="13" t="s">
        <v>62</v>
      </c>
      <c r="C24" s="41" t="s">
        <v>1639</v>
      </c>
      <c r="D24" s="12" t="s">
        <v>191</v>
      </c>
      <c r="E24" s="12" t="s">
        <v>1640</v>
      </c>
      <c r="F24" s="12" t="s">
        <v>192</v>
      </c>
      <c r="G24" s="12" t="s">
        <v>193</v>
      </c>
      <c r="H24" s="11">
        <v>2</v>
      </c>
      <c r="I24" s="14">
        <v>42582</v>
      </c>
      <c r="J24" s="14">
        <v>42947</v>
      </c>
      <c r="K24" s="44">
        <f t="shared" si="0"/>
        <v>52.142857142857146</v>
      </c>
      <c r="L24" s="6" t="s">
        <v>51</v>
      </c>
      <c r="M24" s="11">
        <v>1</v>
      </c>
      <c r="N24" s="11">
        <v>1</v>
      </c>
      <c r="O24" s="79">
        <f t="shared" si="1"/>
        <v>50</v>
      </c>
      <c r="P24" s="18">
        <f t="shared" si="2"/>
        <v>26.071428571428573</v>
      </c>
      <c r="Q24" s="18">
        <f t="shared" ca="1" si="3"/>
        <v>26.071428571428573</v>
      </c>
      <c r="R24" s="18">
        <f t="shared" ca="1" si="4"/>
        <v>52.142857142857146</v>
      </c>
      <c r="S24" s="11" t="str">
        <f t="shared" si="9"/>
        <v>NO</v>
      </c>
      <c r="T24" s="39" t="str">
        <f t="shared" ca="1" si="10"/>
        <v>VENCIDO</v>
      </c>
      <c r="U24" s="39" t="str">
        <f t="shared" si="11"/>
        <v/>
      </c>
      <c r="V24" s="39" t="s">
        <v>1430</v>
      </c>
      <c r="W24" s="39" t="s">
        <v>1087</v>
      </c>
      <c r="X24" s="39">
        <f t="shared" si="5"/>
        <v>2</v>
      </c>
      <c r="Y24" s="39" t="str">
        <f t="shared" si="12"/>
        <v>H21R14 - 2</v>
      </c>
      <c r="Z24" s="94">
        <f t="shared" ca="1" si="13"/>
        <v>1</v>
      </c>
      <c r="AA24" s="94">
        <f t="shared" ca="1" si="14"/>
        <v>1</v>
      </c>
      <c r="AB24" s="94" t="str">
        <f t="shared" si="7"/>
        <v>H21R14.</v>
      </c>
      <c r="AC24" s="94" t="str">
        <f t="shared" si="15"/>
        <v>H21R14</v>
      </c>
    </row>
    <row r="25" spans="1:29" s="3" customFormat="1" ht="229.5" customHeight="1" x14ac:dyDescent="0.2">
      <c r="A25" s="51">
        <v>22</v>
      </c>
      <c r="B25" s="13" t="s">
        <v>62</v>
      </c>
      <c r="C25" s="41" t="s">
        <v>1641</v>
      </c>
      <c r="D25" s="12" t="s">
        <v>194</v>
      </c>
      <c r="E25" s="12" t="s">
        <v>195</v>
      </c>
      <c r="F25" s="12" t="s">
        <v>196</v>
      </c>
      <c r="G25" s="13" t="s">
        <v>14</v>
      </c>
      <c r="H25" s="11">
        <v>1</v>
      </c>
      <c r="I25" s="14">
        <v>42551</v>
      </c>
      <c r="J25" s="14">
        <v>42916</v>
      </c>
      <c r="K25" s="44">
        <f t="shared" si="0"/>
        <v>52.142857142857146</v>
      </c>
      <c r="L25" s="6" t="s">
        <v>23</v>
      </c>
      <c r="M25" s="11">
        <v>1</v>
      </c>
      <c r="N25" s="11"/>
      <c r="O25" s="79">
        <f t="shared" si="1"/>
        <v>100</v>
      </c>
      <c r="P25" s="18">
        <f t="shared" si="2"/>
        <v>52.142857142857146</v>
      </c>
      <c r="Q25" s="18">
        <f t="shared" ca="1" si="3"/>
        <v>52.142857142857146</v>
      </c>
      <c r="R25" s="18">
        <f t="shared" ca="1" si="4"/>
        <v>52.142857142857146</v>
      </c>
      <c r="S25" s="11" t="str">
        <f t="shared" si="9"/>
        <v>SI</v>
      </c>
      <c r="T25" s="39" t="str">
        <f t="shared" si="10"/>
        <v>CUMPLIDO</v>
      </c>
      <c r="U25" s="39" t="str">
        <f t="shared" si="11"/>
        <v>CUMPLIDO</v>
      </c>
      <c r="V25" s="39" t="s">
        <v>1430</v>
      </c>
      <c r="W25" s="39" t="s">
        <v>1088</v>
      </c>
      <c r="X25" s="39">
        <f t="shared" si="5"/>
        <v>1</v>
      </c>
      <c r="Y25" s="39" t="str">
        <f t="shared" si="12"/>
        <v>H22R14 - 1</v>
      </c>
      <c r="Z25" s="94">
        <f t="shared" si="13"/>
        <v>5</v>
      </c>
      <c r="AA25" s="94">
        <f t="shared" si="14"/>
        <v>5</v>
      </c>
      <c r="AB25" s="94" t="str">
        <f t="shared" si="7"/>
        <v>H22R14</v>
      </c>
      <c r="AC25" s="94" t="str">
        <f t="shared" si="15"/>
        <v>H22R14</v>
      </c>
    </row>
    <row r="26" spans="1:29" s="3" customFormat="1" ht="179.25" customHeight="1" x14ac:dyDescent="0.2">
      <c r="A26" s="51">
        <v>23</v>
      </c>
      <c r="B26" s="13" t="s">
        <v>62</v>
      </c>
      <c r="C26" s="41" t="s">
        <v>197</v>
      </c>
      <c r="D26" s="12" t="s">
        <v>198</v>
      </c>
      <c r="E26" s="12" t="s">
        <v>1642</v>
      </c>
      <c r="F26" s="12" t="s">
        <v>199</v>
      </c>
      <c r="G26" s="13" t="s">
        <v>12</v>
      </c>
      <c r="H26" s="11">
        <v>3</v>
      </c>
      <c r="I26" s="14">
        <v>42551</v>
      </c>
      <c r="J26" s="14">
        <v>42735</v>
      </c>
      <c r="K26" s="44">
        <f t="shared" si="0"/>
        <v>26.285714285714285</v>
      </c>
      <c r="L26" s="6" t="s">
        <v>23</v>
      </c>
      <c r="M26" s="11">
        <v>3</v>
      </c>
      <c r="N26" s="11"/>
      <c r="O26" s="79">
        <f t="shared" si="1"/>
        <v>100</v>
      </c>
      <c r="P26" s="18">
        <f t="shared" si="2"/>
        <v>26.285714285714285</v>
      </c>
      <c r="Q26" s="18">
        <f t="shared" ca="1" si="3"/>
        <v>26.285714285714285</v>
      </c>
      <c r="R26" s="18">
        <f t="shared" ca="1" si="4"/>
        <v>26.285714285714285</v>
      </c>
      <c r="S26" s="11" t="str">
        <f t="shared" si="9"/>
        <v>SI</v>
      </c>
      <c r="T26" s="39" t="str">
        <f t="shared" si="10"/>
        <v>CUMPLIDO</v>
      </c>
      <c r="U26" s="39" t="str">
        <f t="shared" si="11"/>
        <v>CUMPLIDO</v>
      </c>
      <c r="V26" s="39" t="s">
        <v>1430</v>
      </c>
      <c r="W26" s="39" t="s">
        <v>1089</v>
      </c>
      <c r="X26" s="39">
        <f t="shared" si="5"/>
        <v>1</v>
      </c>
      <c r="Y26" s="39" t="str">
        <f t="shared" si="12"/>
        <v>H23R14 - 1</v>
      </c>
      <c r="Z26" s="94">
        <f t="shared" si="13"/>
        <v>5</v>
      </c>
      <c r="AA26" s="94">
        <f t="shared" si="14"/>
        <v>5</v>
      </c>
      <c r="AB26" s="94" t="str">
        <f t="shared" si="7"/>
        <v>H23R14.</v>
      </c>
      <c r="AC26" s="94" t="str">
        <f t="shared" si="15"/>
        <v>H23R14</v>
      </c>
    </row>
    <row r="27" spans="1:29" s="3" customFormat="1" ht="178.5" customHeight="1" x14ac:dyDescent="0.2">
      <c r="A27" s="51">
        <v>24</v>
      </c>
      <c r="B27" s="13" t="s">
        <v>62</v>
      </c>
      <c r="C27" s="41" t="s">
        <v>200</v>
      </c>
      <c r="D27" s="12" t="s">
        <v>201</v>
      </c>
      <c r="E27" s="12" t="s">
        <v>202</v>
      </c>
      <c r="F27" s="12" t="s">
        <v>203</v>
      </c>
      <c r="G27" s="13" t="s">
        <v>17</v>
      </c>
      <c r="H27" s="11">
        <v>1</v>
      </c>
      <c r="I27" s="14">
        <v>42460</v>
      </c>
      <c r="J27" s="14">
        <v>42551</v>
      </c>
      <c r="K27" s="44">
        <f t="shared" si="0"/>
        <v>13</v>
      </c>
      <c r="L27" s="6" t="s">
        <v>23</v>
      </c>
      <c r="M27" s="11">
        <v>1</v>
      </c>
      <c r="N27" s="11"/>
      <c r="O27" s="79">
        <f t="shared" si="1"/>
        <v>100</v>
      </c>
      <c r="P27" s="18">
        <f t="shared" si="2"/>
        <v>13</v>
      </c>
      <c r="Q27" s="18">
        <f t="shared" ca="1" si="3"/>
        <v>13</v>
      </c>
      <c r="R27" s="18">
        <f t="shared" ca="1" si="4"/>
        <v>13</v>
      </c>
      <c r="S27" s="11" t="str">
        <f t="shared" si="9"/>
        <v>SI</v>
      </c>
      <c r="T27" s="39" t="str">
        <f t="shared" si="10"/>
        <v>CUMPLIDO</v>
      </c>
      <c r="U27" s="39" t="str">
        <f t="shared" si="11"/>
        <v>CUMPLIDO</v>
      </c>
      <c r="V27" s="39" t="s">
        <v>1430</v>
      </c>
      <c r="W27" s="39" t="s">
        <v>1090</v>
      </c>
      <c r="X27" s="39">
        <f t="shared" si="5"/>
        <v>1</v>
      </c>
      <c r="Y27" s="39" t="str">
        <f t="shared" si="12"/>
        <v>H24R14 - 1</v>
      </c>
      <c r="Z27" s="94">
        <f t="shared" si="13"/>
        <v>5</v>
      </c>
      <c r="AA27" s="94">
        <f t="shared" si="14"/>
        <v>5</v>
      </c>
      <c r="AB27" s="94" t="str">
        <f t="shared" si="7"/>
        <v>H24R14</v>
      </c>
      <c r="AC27" s="94" t="str">
        <f t="shared" si="15"/>
        <v>H24R14</v>
      </c>
    </row>
    <row r="28" spans="1:29" s="3" customFormat="1" ht="180.75" customHeight="1" x14ac:dyDescent="0.2">
      <c r="A28" s="51">
        <v>25</v>
      </c>
      <c r="B28" s="13" t="s">
        <v>62</v>
      </c>
      <c r="C28" s="41" t="s">
        <v>204</v>
      </c>
      <c r="D28" s="12" t="s">
        <v>205</v>
      </c>
      <c r="E28" s="16" t="s">
        <v>206</v>
      </c>
      <c r="F28" s="16" t="s">
        <v>207</v>
      </c>
      <c r="G28" s="55" t="s">
        <v>21</v>
      </c>
      <c r="H28" s="11">
        <v>5</v>
      </c>
      <c r="I28" s="14">
        <v>42551</v>
      </c>
      <c r="J28" s="14">
        <v>42916</v>
      </c>
      <c r="K28" s="44">
        <f t="shared" si="0"/>
        <v>52.142857142857146</v>
      </c>
      <c r="L28" s="6" t="s">
        <v>55</v>
      </c>
      <c r="M28" s="11">
        <v>4</v>
      </c>
      <c r="N28" s="11">
        <v>2</v>
      </c>
      <c r="O28" s="79">
        <f t="shared" si="1"/>
        <v>80</v>
      </c>
      <c r="P28" s="18">
        <f t="shared" si="2"/>
        <v>41.714285714285715</v>
      </c>
      <c r="Q28" s="18">
        <f t="shared" ca="1" si="3"/>
        <v>41.714285714285715</v>
      </c>
      <c r="R28" s="18">
        <f t="shared" ca="1" si="4"/>
        <v>52.142857142857146</v>
      </c>
      <c r="S28" s="11" t="str">
        <f t="shared" ca="1" si="9"/>
        <v>NO</v>
      </c>
      <c r="T28" s="39" t="str">
        <f t="shared" ca="1" si="10"/>
        <v>VENCIDO</v>
      </c>
      <c r="U28" s="39" t="str">
        <f t="shared" ca="1" si="11"/>
        <v>VENCIDO</v>
      </c>
      <c r="V28" s="39" t="s">
        <v>1430</v>
      </c>
      <c r="W28" s="39" t="s">
        <v>1091</v>
      </c>
      <c r="X28" s="39">
        <f t="shared" si="5"/>
        <v>1</v>
      </c>
      <c r="Y28" s="39" t="str">
        <f t="shared" si="12"/>
        <v>H25R14 - 1</v>
      </c>
      <c r="Z28" s="94">
        <f t="shared" ca="1" si="13"/>
        <v>1</v>
      </c>
      <c r="AA28" s="94">
        <f t="shared" ca="1" si="14"/>
        <v>1</v>
      </c>
      <c r="AB28" s="94" t="str">
        <f t="shared" si="7"/>
        <v>H25R14.</v>
      </c>
      <c r="AC28" s="94" t="str">
        <f t="shared" si="15"/>
        <v>H25R14</v>
      </c>
    </row>
    <row r="29" spans="1:29" s="3" customFormat="1" ht="159" customHeight="1" x14ac:dyDescent="0.2">
      <c r="A29" s="51">
        <v>26</v>
      </c>
      <c r="B29" s="13" t="s">
        <v>62</v>
      </c>
      <c r="C29" s="41" t="s">
        <v>1611</v>
      </c>
      <c r="D29" s="12" t="s">
        <v>208</v>
      </c>
      <c r="E29" s="12" t="s">
        <v>209</v>
      </c>
      <c r="F29" s="12" t="s">
        <v>203</v>
      </c>
      <c r="G29" s="13" t="s">
        <v>17</v>
      </c>
      <c r="H29" s="11">
        <v>1</v>
      </c>
      <c r="I29" s="14">
        <v>42460</v>
      </c>
      <c r="J29" s="14">
        <v>42551</v>
      </c>
      <c r="K29" s="44">
        <f t="shared" si="0"/>
        <v>13</v>
      </c>
      <c r="L29" s="6" t="s">
        <v>23</v>
      </c>
      <c r="M29" s="11">
        <v>1</v>
      </c>
      <c r="N29" s="11"/>
      <c r="O29" s="79">
        <f t="shared" si="1"/>
        <v>100</v>
      </c>
      <c r="P29" s="18">
        <f t="shared" si="2"/>
        <v>13</v>
      </c>
      <c r="Q29" s="18">
        <f t="shared" ca="1" si="3"/>
        <v>13</v>
      </c>
      <c r="R29" s="18">
        <f t="shared" ca="1" si="4"/>
        <v>13</v>
      </c>
      <c r="S29" s="11" t="str">
        <f t="shared" si="9"/>
        <v>SI</v>
      </c>
      <c r="T29" s="39" t="str">
        <f t="shared" si="10"/>
        <v>CUMPLIDO</v>
      </c>
      <c r="U29" s="39" t="str">
        <f t="shared" si="11"/>
        <v>CUMPLIDO</v>
      </c>
      <c r="V29" s="39" t="s">
        <v>1430</v>
      </c>
      <c r="W29" s="39" t="s">
        <v>1092</v>
      </c>
      <c r="X29" s="39">
        <f t="shared" si="5"/>
        <v>1</v>
      </c>
      <c r="Y29" s="39" t="str">
        <f t="shared" si="12"/>
        <v>H26R14 - 1</v>
      </c>
      <c r="Z29" s="94">
        <f t="shared" si="13"/>
        <v>5</v>
      </c>
      <c r="AA29" s="94">
        <f t="shared" si="14"/>
        <v>5</v>
      </c>
      <c r="AB29" s="94" t="str">
        <f t="shared" si="7"/>
        <v>H26R14</v>
      </c>
      <c r="AC29" s="94" t="str">
        <f t="shared" si="15"/>
        <v>H26R14</v>
      </c>
    </row>
    <row r="30" spans="1:29" s="3" customFormat="1" ht="123.75" customHeight="1" x14ac:dyDescent="0.2">
      <c r="A30" s="51">
        <v>27</v>
      </c>
      <c r="B30" s="13" t="s">
        <v>62</v>
      </c>
      <c r="C30" s="41" t="s">
        <v>210</v>
      </c>
      <c r="D30" s="12" t="s">
        <v>211</v>
      </c>
      <c r="E30" s="12" t="s">
        <v>1643</v>
      </c>
      <c r="F30" s="12" t="s">
        <v>212</v>
      </c>
      <c r="G30" s="13" t="s">
        <v>17</v>
      </c>
      <c r="H30" s="11">
        <v>1</v>
      </c>
      <c r="I30" s="14">
        <v>42460</v>
      </c>
      <c r="J30" s="14">
        <v>42551</v>
      </c>
      <c r="K30" s="44">
        <f t="shared" si="0"/>
        <v>13</v>
      </c>
      <c r="L30" s="6" t="s">
        <v>23</v>
      </c>
      <c r="M30" s="11">
        <v>1</v>
      </c>
      <c r="N30" s="11"/>
      <c r="O30" s="79">
        <f t="shared" si="1"/>
        <v>100</v>
      </c>
      <c r="P30" s="18">
        <f t="shared" si="2"/>
        <v>13</v>
      </c>
      <c r="Q30" s="18">
        <f t="shared" ca="1" si="3"/>
        <v>13</v>
      </c>
      <c r="R30" s="18">
        <f t="shared" ca="1" si="4"/>
        <v>13</v>
      </c>
      <c r="S30" s="11" t="str">
        <f t="shared" si="9"/>
        <v>SI</v>
      </c>
      <c r="T30" s="39" t="str">
        <f t="shared" si="10"/>
        <v>CUMPLIDO</v>
      </c>
      <c r="U30" s="39" t="str">
        <f t="shared" si="11"/>
        <v>CUMPLIDO</v>
      </c>
      <c r="V30" s="39" t="s">
        <v>1430</v>
      </c>
      <c r="W30" s="39" t="s">
        <v>1093</v>
      </c>
      <c r="X30" s="39">
        <f t="shared" si="5"/>
        <v>1</v>
      </c>
      <c r="Y30" s="39" t="str">
        <f t="shared" si="12"/>
        <v>H27R14 - 1</v>
      </c>
      <c r="Z30" s="94">
        <f t="shared" si="13"/>
        <v>5</v>
      </c>
      <c r="AA30" s="94">
        <f t="shared" si="14"/>
        <v>5</v>
      </c>
      <c r="AB30" s="94" t="str">
        <f t="shared" si="7"/>
        <v>H27R14</v>
      </c>
      <c r="AC30" s="94" t="str">
        <f t="shared" si="15"/>
        <v>H27R14</v>
      </c>
    </row>
    <row r="31" spans="1:29" s="3" customFormat="1" ht="130.9" customHeight="1" x14ac:dyDescent="0.2">
      <c r="A31" s="51">
        <v>28</v>
      </c>
      <c r="B31" s="13" t="s">
        <v>62</v>
      </c>
      <c r="C31" s="41" t="s">
        <v>213</v>
      </c>
      <c r="D31" s="12" t="s">
        <v>205</v>
      </c>
      <c r="E31" s="16" t="s">
        <v>206</v>
      </c>
      <c r="F31" s="16" t="s">
        <v>1358</v>
      </c>
      <c r="G31" s="55" t="s">
        <v>21</v>
      </c>
      <c r="H31" s="11">
        <v>2</v>
      </c>
      <c r="I31" s="14">
        <v>42551</v>
      </c>
      <c r="J31" s="14">
        <v>42916</v>
      </c>
      <c r="K31" s="44">
        <f t="shared" si="0"/>
        <v>52.142857142857146</v>
      </c>
      <c r="L31" s="6" t="s">
        <v>55</v>
      </c>
      <c r="M31" s="11">
        <v>2</v>
      </c>
      <c r="N31" s="11">
        <v>2</v>
      </c>
      <c r="O31" s="79">
        <f t="shared" si="1"/>
        <v>100</v>
      </c>
      <c r="P31" s="18">
        <f t="shared" si="2"/>
        <v>52.142857142857146</v>
      </c>
      <c r="Q31" s="18">
        <f t="shared" ca="1" si="3"/>
        <v>52.142857142857146</v>
      </c>
      <c r="R31" s="18">
        <f t="shared" ca="1" si="4"/>
        <v>52.142857142857146</v>
      </c>
      <c r="S31" s="11" t="str">
        <f t="shared" si="9"/>
        <v>SI</v>
      </c>
      <c r="T31" s="39" t="str">
        <f t="shared" si="10"/>
        <v>CUMPLIDO</v>
      </c>
      <c r="U31" s="39" t="str">
        <f t="shared" si="11"/>
        <v>CUMPLIDO</v>
      </c>
      <c r="V31" s="39" t="s">
        <v>1430</v>
      </c>
      <c r="W31" s="39" t="s">
        <v>1094</v>
      </c>
      <c r="X31" s="39">
        <f t="shared" si="5"/>
        <v>1</v>
      </c>
      <c r="Y31" s="39" t="str">
        <f t="shared" si="12"/>
        <v>H28R14 - 1</v>
      </c>
      <c r="Z31" s="94">
        <f t="shared" si="13"/>
        <v>5</v>
      </c>
      <c r="AA31" s="94">
        <f t="shared" si="14"/>
        <v>5</v>
      </c>
      <c r="AB31" s="94" t="str">
        <f t="shared" si="7"/>
        <v>H28R14</v>
      </c>
      <c r="AC31" s="94" t="str">
        <f t="shared" si="15"/>
        <v>H28R14</v>
      </c>
    </row>
    <row r="32" spans="1:29" s="3" customFormat="1" ht="307.5" customHeight="1" x14ac:dyDescent="0.2">
      <c r="A32" s="51">
        <v>29</v>
      </c>
      <c r="B32" s="13" t="s">
        <v>62</v>
      </c>
      <c r="C32" s="41" t="s">
        <v>1612</v>
      </c>
      <c r="D32" s="12" t="s">
        <v>214</v>
      </c>
      <c r="E32" s="12" t="s">
        <v>1642</v>
      </c>
      <c r="F32" s="12" t="s">
        <v>199</v>
      </c>
      <c r="G32" s="13" t="s">
        <v>12</v>
      </c>
      <c r="H32" s="11">
        <v>3</v>
      </c>
      <c r="I32" s="14">
        <v>42551</v>
      </c>
      <c r="J32" s="14">
        <v>42735</v>
      </c>
      <c r="K32" s="44">
        <f t="shared" si="0"/>
        <v>26.285714285714285</v>
      </c>
      <c r="L32" s="6" t="s">
        <v>23</v>
      </c>
      <c r="M32" s="11">
        <v>3</v>
      </c>
      <c r="N32" s="11"/>
      <c r="O32" s="79">
        <f t="shared" si="1"/>
        <v>100</v>
      </c>
      <c r="P32" s="18">
        <f t="shared" si="2"/>
        <v>26.285714285714285</v>
      </c>
      <c r="Q32" s="18">
        <f t="shared" ca="1" si="3"/>
        <v>26.285714285714285</v>
      </c>
      <c r="R32" s="18">
        <f t="shared" ca="1" si="4"/>
        <v>26.285714285714285</v>
      </c>
      <c r="S32" s="11" t="str">
        <f t="shared" si="9"/>
        <v>SI</v>
      </c>
      <c r="T32" s="39" t="str">
        <f t="shared" si="10"/>
        <v>CUMPLIDO</v>
      </c>
      <c r="U32" s="39" t="str">
        <f t="shared" si="11"/>
        <v>CUMPLIDO</v>
      </c>
      <c r="V32" s="39" t="s">
        <v>1430</v>
      </c>
      <c r="W32" s="39" t="s">
        <v>1095</v>
      </c>
      <c r="X32" s="39">
        <f t="shared" si="5"/>
        <v>1</v>
      </c>
      <c r="Y32" s="39" t="str">
        <f t="shared" si="12"/>
        <v>H29R14 - 1</v>
      </c>
      <c r="Z32" s="94">
        <f t="shared" si="13"/>
        <v>5</v>
      </c>
      <c r="AA32" s="94">
        <f t="shared" si="14"/>
        <v>5</v>
      </c>
      <c r="AB32" s="94" t="str">
        <f t="shared" si="7"/>
        <v>H29R14.</v>
      </c>
      <c r="AC32" s="94" t="str">
        <f t="shared" si="15"/>
        <v>H29R14</v>
      </c>
    </row>
    <row r="33" spans="1:32" s="3" customFormat="1" ht="122.45" customHeight="1" x14ac:dyDescent="0.2">
      <c r="A33" s="51">
        <v>30</v>
      </c>
      <c r="B33" s="13" t="s">
        <v>62</v>
      </c>
      <c r="C33" s="41" t="s">
        <v>215</v>
      </c>
      <c r="D33" s="12" t="s">
        <v>216</v>
      </c>
      <c r="E33" s="12" t="s">
        <v>1644</v>
      </c>
      <c r="F33" s="12" t="s">
        <v>217</v>
      </c>
      <c r="G33" s="13" t="s">
        <v>218</v>
      </c>
      <c r="H33" s="11">
        <v>1</v>
      </c>
      <c r="I33" s="14">
        <v>42460</v>
      </c>
      <c r="J33" s="14">
        <v>42551</v>
      </c>
      <c r="K33" s="44">
        <f t="shared" si="0"/>
        <v>13</v>
      </c>
      <c r="L33" s="6" t="s">
        <v>23</v>
      </c>
      <c r="M33" s="11">
        <v>1</v>
      </c>
      <c r="N33" s="11"/>
      <c r="O33" s="79">
        <f t="shared" si="1"/>
        <v>100</v>
      </c>
      <c r="P33" s="18">
        <f t="shared" si="2"/>
        <v>13</v>
      </c>
      <c r="Q33" s="18">
        <f t="shared" ca="1" si="3"/>
        <v>13</v>
      </c>
      <c r="R33" s="18">
        <f t="shared" ca="1" si="4"/>
        <v>13</v>
      </c>
      <c r="S33" s="11" t="str">
        <f t="shared" si="9"/>
        <v>SI</v>
      </c>
      <c r="T33" s="39" t="str">
        <f t="shared" si="10"/>
        <v>CUMPLIDO</v>
      </c>
      <c r="U33" s="39" t="str">
        <f t="shared" si="11"/>
        <v>CUMPLIDO</v>
      </c>
      <c r="V33" s="39" t="s">
        <v>1430</v>
      </c>
      <c r="W33" s="39" t="s">
        <v>1096</v>
      </c>
      <c r="X33" s="39">
        <f t="shared" si="5"/>
        <v>1</v>
      </c>
      <c r="Y33" s="39" t="str">
        <f t="shared" si="12"/>
        <v>H30R14 - 1</v>
      </c>
      <c r="Z33" s="94">
        <f t="shared" si="13"/>
        <v>5</v>
      </c>
      <c r="AA33" s="94">
        <f t="shared" si="14"/>
        <v>5</v>
      </c>
      <c r="AB33" s="94" t="str">
        <f t="shared" si="7"/>
        <v>H30R14</v>
      </c>
      <c r="AC33" s="94" t="str">
        <f t="shared" si="15"/>
        <v>H30R14</v>
      </c>
    </row>
    <row r="34" spans="1:32" s="3" customFormat="1" ht="123.75" customHeight="1" x14ac:dyDescent="0.2">
      <c r="A34" s="51">
        <v>31</v>
      </c>
      <c r="B34" s="13" t="s">
        <v>62</v>
      </c>
      <c r="C34" s="41" t="s">
        <v>1613</v>
      </c>
      <c r="D34" s="12" t="s">
        <v>219</v>
      </c>
      <c r="E34" s="12" t="s">
        <v>1642</v>
      </c>
      <c r="F34" s="12" t="s">
        <v>199</v>
      </c>
      <c r="G34" s="13" t="s">
        <v>12</v>
      </c>
      <c r="H34" s="11">
        <v>3</v>
      </c>
      <c r="I34" s="14">
        <v>42551</v>
      </c>
      <c r="J34" s="14">
        <v>42735</v>
      </c>
      <c r="K34" s="44">
        <f t="shared" si="0"/>
        <v>26.285714285714285</v>
      </c>
      <c r="L34" s="6" t="s">
        <v>23</v>
      </c>
      <c r="M34" s="11">
        <v>3</v>
      </c>
      <c r="N34" s="11"/>
      <c r="O34" s="79">
        <f t="shared" si="1"/>
        <v>100</v>
      </c>
      <c r="P34" s="18">
        <f t="shared" si="2"/>
        <v>26.285714285714285</v>
      </c>
      <c r="Q34" s="18">
        <f t="shared" ca="1" si="3"/>
        <v>26.285714285714285</v>
      </c>
      <c r="R34" s="18">
        <f t="shared" ca="1" si="4"/>
        <v>26.285714285714285</v>
      </c>
      <c r="S34" s="11" t="str">
        <f t="shared" si="9"/>
        <v>SI</v>
      </c>
      <c r="T34" s="39" t="str">
        <f t="shared" si="10"/>
        <v>CUMPLIDO</v>
      </c>
      <c r="U34" s="39" t="str">
        <f t="shared" si="11"/>
        <v>CUMPLIDO</v>
      </c>
      <c r="V34" s="39" t="s">
        <v>1430</v>
      </c>
      <c r="W34" s="39" t="s">
        <v>1097</v>
      </c>
      <c r="X34" s="39">
        <f t="shared" si="5"/>
        <v>1</v>
      </c>
      <c r="Y34" s="39" t="str">
        <f t="shared" si="12"/>
        <v>H31R14 - 1</v>
      </c>
      <c r="Z34" s="94">
        <f t="shared" si="13"/>
        <v>5</v>
      </c>
      <c r="AA34" s="94">
        <f t="shared" si="14"/>
        <v>5</v>
      </c>
      <c r="AB34" s="94" t="str">
        <f t="shared" si="7"/>
        <v>H31R14</v>
      </c>
      <c r="AC34" s="94" t="str">
        <f t="shared" si="15"/>
        <v>H31R14</v>
      </c>
    </row>
    <row r="35" spans="1:32" s="3" customFormat="1" ht="160.9" customHeight="1" x14ac:dyDescent="0.2">
      <c r="A35" s="51">
        <v>32</v>
      </c>
      <c r="B35" s="13" t="s">
        <v>73</v>
      </c>
      <c r="C35" s="41" t="s">
        <v>1614</v>
      </c>
      <c r="D35" s="12" t="s">
        <v>220</v>
      </c>
      <c r="E35" s="12" t="s">
        <v>1642</v>
      </c>
      <c r="F35" s="12" t="s">
        <v>199</v>
      </c>
      <c r="G35" s="13" t="s">
        <v>12</v>
      </c>
      <c r="H35" s="11">
        <v>3</v>
      </c>
      <c r="I35" s="14">
        <v>42551</v>
      </c>
      <c r="J35" s="14">
        <v>42735</v>
      </c>
      <c r="K35" s="44">
        <f t="shared" si="0"/>
        <v>26.285714285714285</v>
      </c>
      <c r="L35" s="6" t="s">
        <v>23</v>
      </c>
      <c r="M35" s="11">
        <v>3</v>
      </c>
      <c r="N35" s="11"/>
      <c r="O35" s="79">
        <f t="shared" si="1"/>
        <v>100</v>
      </c>
      <c r="P35" s="18">
        <f t="shared" si="2"/>
        <v>26.285714285714285</v>
      </c>
      <c r="Q35" s="18">
        <f t="shared" ca="1" si="3"/>
        <v>26.285714285714285</v>
      </c>
      <c r="R35" s="18">
        <f t="shared" ca="1" si="4"/>
        <v>26.285714285714285</v>
      </c>
      <c r="S35" s="11" t="str">
        <f t="shared" si="9"/>
        <v>SI</v>
      </c>
      <c r="T35" s="39" t="str">
        <f t="shared" si="10"/>
        <v>CUMPLIDO</v>
      </c>
      <c r="U35" s="39" t="str">
        <f t="shared" si="11"/>
        <v>CUMPLIDO</v>
      </c>
      <c r="V35" s="39" t="s">
        <v>1430</v>
      </c>
      <c r="W35" s="39" t="s">
        <v>1098</v>
      </c>
      <c r="X35" s="39">
        <f t="shared" si="5"/>
        <v>1</v>
      </c>
      <c r="Y35" s="39" t="str">
        <f t="shared" si="12"/>
        <v>H32R14 - 1</v>
      </c>
      <c r="Z35" s="94">
        <f t="shared" si="13"/>
        <v>5</v>
      </c>
      <c r="AA35" s="94">
        <f t="shared" si="14"/>
        <v>5</v>
      </c>
      <c r="AB35" s="94" t="str">
        <f t="shared" si="7"/>
        <v>H32R14</v>
      </c>
      <c r="AC35" s="94" t="str">
        <f t="shared" si="15"/>
        <v>H32R14</v>
      </c>
    </row>
    <row r="36" spans="1:32" s="3" customFormat="1" ht="130.5" customHeight="1" x14ac:dyDescent="0.2">
      <c r="A36" s="51">
        <v>33</v>
      </c>
      <c r="B36" s="13" t="s">
        <v>81</v>
      </c>
      <c r="C36" s="41" t="s">
        <v>1615</v>
      </c>
      <c r="D36" s="12" t="s">
        <v>221</v>
      </c>
      <c r="E36" s="12" t="s">
        <v>222</v>
      </c>
      <c r="F36" s="12" t="s">
        <v>223</v>
      </c>
      <c r="G36" s="13" t="s">
        <v>224</v>
      </c>
      <c r="H36" s="11">
        <v>1</v>
      </c>
      <c r="I36" s="14">
        <v>42460</v>
      </c>
      <c r="J36" s="14">
        <v>42551</v>
      </c>
      <c r="K36" s="44">
        <f t="shared" si="0"/>
        <v>13</v>
      </c>
      <c r="L36" s="6" t="s">
        <v>23</v>
      </c>
      <c r="M36" s="11">
        <v>1</v>
      </c>
      <c r="N36" s="11"/>
      <c r="O36" s="79">
        <f t="shared" si="1"/>
        <v>100</v>
      </c>
      <c r="P36" s="18">
        <f t="shared" si="2"/>
        <v>13</v>
      </c>
      <c r="Q36" s="18">
        <f t="shared" ca="1" si="3"/>
        <v>13</v>
      </c>
      <c r="R36" s="18">
        <f t="shared" ca="1" si="4"/>
        <v>13</v>
      </c>
      <c r="S36" s="11" t="str">
        <f t="shared" si="9"/>
        <v>SI</v>
      </c>
      <c r="T36" s="39" t="str">
        <f t="shared" si="10"/>
        <v>CUMPLIDO</v>
      </c>
      <c r="U36" s="39" t="str">
        <f t="shared" si="11"/>
        <v>CUMPLIDO</v>
      </c>
      <c r="V36" s="39" t="s">
        <v>1430</v>
      </c>
      <c r="W36" s="39" t="s">
        <v>1099</v>
      </c>
      <c r="X36" s="39">
        <f t="shared" si="5"/>
        <v>1</v>
      </c>
      <c r="Y36" s="39" t="str">
        <f t="shared" si="12"/>
        <v>H33R14 - 1</v>
      </c>
      <c r="Z36" s="94">
        <f t="shared" si="13"/>
        <v>5</v>
      </c>
      <c r="AA36" s="94">
        <f t="shared" si="14"/>
        <v>5</v>
      </c>
      <c r="AB36" s="94" t="str">
        <f t="shared" si="7"/>
        <v>H33R14</v>
      </c>
      <c r="AC36" s="94" t="str">
        <f t="shared" si="15"/>
        <v>H33R14</v>
      </c>
    </row>
    <row r="37" spans="1:32" s="3" customFormat="1" ht="221.25" customHeight="1" x14ac:dyDescent="0.2">
      <c r="A37" s="51">
        <v>34</v>
      </c>
      <c r="B37" s="13" t="s">
        <v>62</v>
      </c>
      <c r="C37" s="41" t="s">
        <v>225</v>
      </c>
      <c r="D37" s="12" t="s">
        <v>226</v>
      </c>
      <c r="E37" s="12" t="s">
        <v>227</v>
      </c>
      <c r="F37" s="12" t="s">
        <v>228</v>
      </c>
      <c r="G37" s="13" t="s">
        <v>12</v>
      </c>
      <c r="H37" s="11">
        <v>2</v>
      </c>
      <c r="I37" s="14">
        <v>42551</v>
      </c>
      <c r="J37" s="14">
        <v>42735</v>
      </c>
      <c r="K37" s="44">
        <f t="shared" si="0"/>
        <v>26.285714285714285</v>
      </c>
      <c r="L37" s="6" t="s">
        <v>45</v>
      </c>
      <c r="M37" s="11">
        <v>2</v>
      </c>
      <c r="N37" s="11"/>
      <c r="O37" s="79">
        <f t="shared" si="1"/>
        <v>100</v>
      </c>
      <c r="P37" s="18">
        <f t="shared" si="2"/>
        <v>26.285714285714285</v>
      </c>
      <c r="Q37" s="18">
        <f t="shared" ca="1" si="3"/>
        <v>26.285714285714285</v>
      </c>
      <c r="R37" s="18">
        <f t="shared" ca="1" si="4"/>
        <v>26.285714285714285</v>
      </c>
      <c r="S37" s="11" t="str">
        <f t="shared" si="9"/>
        <v>SI</v>
      </c>
      <c r="T37" s="39" t="str">
        <f t="shared" si="10"/>
        <v>CUMPLIDO</v>
      </c>
      <c r="U37" s="39" t="str">
        <f t="shared" si="11"/>
        <v>CUMPLIDO</v>
      </c>
      <c r="V37" s="39" t="s">
        <v>1430</v>
      </c>
      <c r="W37" s="39" t="s">
        <v>1100</v>
      </c>
      <c r="X37" s="39">
        <f t="shared" si="5"/>
        <v>1</v>
      </c>
      <c r="Y37" s="39" t="str">
        <f t="shared" si="12"/>
        <v>H34R14 - 1</v>
      </c>
      <c r="Z37" s="94">
        <f t="shared" si="13"/>
        <v>5</v>
      </c>
      <c r="AA37" s="94">
        <f t="shared" si="14"/>
        <v>5</v>
      </c>
      <c r="AB37" s="94" t="str">
        <f t="shared" si="7"/>
        <v>H34R14</v>
      </c>
      <c r="AC37" s="94" t="str">
        <f t="shared" si="15"/>
        <v>H34R14</v>
      </c>
    </row>
    <row r="38" spans="1:32" s="3" customFormat="1" ht="131.25" customHeight="1" x14ac:dyDescent="0.2">
      <c r="A38" s="51">
        <v>35</v>
      </c>
      <c r="B38" s="13" t="s">
        <v>43</v>
      </c>
      <c r="C38" s="41" t="s">
        <v>1645</v>
      </c>
      <c r="D38" s="12" t="s">
        <v>229</v>
      </c>
      <c r="E38" s="12" t="s">
        <v>230</v>
      </c>
      <c r="F38" s="12" t="s">
        <v>231</v>
      </c>
      <c r="G38" s="11" t="s">
        <v>12</v>
      </c>
      <c r="H38" s="11">
        <v>2</v>
      </c>
      <c r="I38" s="14">
        <v>42551</v>
      </c>
      <c r="J38" s="14">
        <v>42735</v>
      </c>
      <c r="K38" s="44">
        <f t="shared" si="0"/>
        <v>26.285714285714285</v>
      </c>
      <c r="L38" s="6" t="s">
        <v>23</v>
      </c>
      <c r="M38" s="11">
        <v>2</v>
      </c>
      <c r="N38" s="11"/>
      <c r="O38" s="79">
        <f t="shared" si="1"/>
        <v>100</v>
      </c>
      <c r="P38" s="18">
        <f t="shared" si="2"/>
        <v>26.285714285714285</v>
      </c>
      <c r="Q38" s="18">
        <f t="shared" ca="1" si="3"/>
        <v>26.285714285714285</v>
      </c>
      <c r="R38" s="18">
        <f t="shared" ca="1" si="4"/>
        <v>26.285714285714285</v>
      </c>
      <c r="S38" s="11" t="str">
        <f t="shared" si="9"/>
        <v>SI</v>
      </c>
      <c r="T38" s="39" t="str">
        <f t="shared" si="10"/>
        <v>CUMPLIDO</v>
      </c>
      <c r="U38" s="39" t="str">
        <f t="shared" si="11"/>
        <v>CUMPLIDO</v>
      </c>
      <c r="V38" s="39" t="s">
        <v>1430</v>
      </c>
      <c r="W38" s="39" t="s">
        <v>1101</v>
      </c>
      <c r="X38" s="39">
        <f t="shared" si="5"/>
        <v>1</v>
      </c>
      <c r="Y38" s="39" t="str">
        <f t="shared" si="12"/>
        <v>H35R14 - 1</v>
      </c>
      <c r="Z38" s="94">
        <f t="shared" si="13"/>
        <v>5</v>
      </c>
      <c r="AA38" s="94">
        <f t="shared" si="14"/>
        <v>5</v>
      </c>
      <c r="AB38" s="94" t="str">
        <f t="shared" si="7"/>
        <v>H35R14</v>
      </c>
      <c r="AC38" s="94" t="str">
        <f t="shared" si="15"/>
        <v>H35R14</v>
      </c>
    </row>
    <row r="39" spans="1:32" s="3" customFormat="1" ht="144.6" customHeight="1" x14ac:dyDescent="0.2">
      <c r="A39" s="51">
        <v>36</v>
      </c>
      <c r="B39" s="13" t="s">
        <v>62</v>
      </c>
      <c r="C39" s="41" t="s">
        <v>1646</v>
      </c>
      <c r="D39" s="12" t="s">
        <v>232</v>
      </c>
      <c r="E39" s="12" t="s">
        <v>233</v>
      </c>
      <c r="F39" s="12" t="s">
        <v>1647</v>
      </c>
      <c r="G39" s="13" t="s">
        <v>85</v>
      </c>
      <c r="H39" s="11">
        <v>1</v>
      </c>
      <c r="I39" s="14">
        <v>42460</v>
      </c>
      <c r="J39" s="14">
        <v>42551</v>
      </c>
      <c r="K39" s="44">
        <f t="shared" si="0"/>
        <v>13</v>
      </c>
      <c r="L39" s="6" t="s">
        <v>23</v>
      </c>
      <c r="M39" s="11">
        <v>1</v>
      </c>
      <c r="N39" s="11"/>
      <c r="O39" s="79">
        <f t="shared" si="1"/>
        <v>100</v>
      </c>
      <c r="P39" s="18">
        <f t="shared" si="2"/>
        <v>13</v>
      </c>
      <c r="Q39" s="18">
        <f t="shared" ca="1" si="3"/>
        <v>13</v>
      </c>
      <c r="R39" s="18">
        <f t="shared" ca="1" si="4"/>
        <v>13</v>
      </c>
      <c r="S39" s="11" t="str">
        <f t="shared" si="9"/>
        <v>SI</v>
      </c>
      <c r="T39" s="39" t="str">
        <f t="shared" si="10"/>
        <v>CUMPLIDO</v>
      </c>
      <c r="U39" s="39" t="str">
        <f t="shared" si="11"/>
        <v>CUMPLIDO</v>
      </c>
      <c r="V39" s="39" t="s">
        <v>1430</v>
      </c>
      <c r="W39" s="39" t="s">
        <v>1408</v>
      </c>
      <c r="X39" s="39">
        <f t="shared" si="5"/>
        <v>1</v>
      </c>
      <c r="Y39" s="39" t="str">
        <f t="shared" si="12"/>
        <v>H36R14o - 1</v>
      </c>
      <c r="Z39" s="94">
        <f t="shared" si="13"/>
        <v>5</v>
      </c>
      <c r="AA39" s="94">
        <f t="shared" si="14"/>
        <v>5</v>
      </c>
      <c r="AB39" s="94" t="str">
        <f t="shared" si="7"/>
        <v>H36R14o</v>
      </c>
      <c r="AC39" s="94" t="str">
        <f t="shared" si="15"/>
        <v>H36R14o</v>
      </c>
    </row>
    <row r="40" spans="1:32" s="3" customFormat="1" ht="140.44999999999999" customHeight="1" x14ac:dyDescent="0.2">
      <c r="A40" s="51">
        <v>37</v>
      </c>
      <c r="B40" s="13" t="s">
        <v>62</v>
      </c>
      <c r="C40" s="41" t="s">
        <v>234</v>
      </c>
      <c r="D40" s="12" t="s">
        <v>235</v>
      </c>
      <c r="E40" s="12" t="s">
        <v>236</v>
      </c>
      <c r="F40" s="12" t="s">
        <v>1648</v>
      </c>
      <c r="G40" s="13" t="s">
        <v>17</v>
      </c>
      <c r="H40" s="11">
        <v>1</v>
      </c>
      <c r="I40" s="14">
        <v>42460</v>
      </c>
      <c r="J40" s="14">
        <v>42551</v>
      </c>
      <c r="K40" s="44">
        <f t="shared" si="0"/>
        <v>13</v>
      </c>
      <c r="L40" s="6" t="s">
        <v>23</v>
      </c>
      <c r="M40" s="11">
        <v>1</v>
      </c>
      <c r="N40" s="11"/>
      <c r="O40" s="79">
        <f t="shared" si="1"/>
        <v>100</v>
      </c>
      <c r="P40" s="18">
        <f t="shared" si="2"/>
        <v>13</v>
      </c>
      <c r="Q40" s="18">
        <f t="shared" ca="1" si="3"/>
        <v>13</v>
      </c>
      <c r="R40" s="18">
        <f t="shared" ca="1" si="4"/>
        <v>13</v>
      </c>
      <c r="S40" s="11" t="str">
        <f t="shared" si="9"/>
        <v>SI</v>
      </c>
      <c r="T40" s="39" t="str">
        <f t="shared" si="10"/>
        <v>CUMPLIDO</v>
      </c>
      <c r="U40" s="39" t="str">
        <f t="shared" si="11"/>
        <v>CUMPLIDO</v>
      </c>
      <c r="V40" s="39" t="s">
        <v>1430</v>
      </c>
      <c r="W40" s="39" t="s">
        <v>1102</v>
      </c>
      <c r="X40" s="39">
        <f t="shared" si="5"/>
        <v>1</v>
      </c>
      <c r="Y40" s="39" t="str">
        <f t="shared" si="12"/>
        <v>H37R14 - 1</v>
      </c>
      <c r="Z40" s="94">
        <f t="shared" si="13"/>
        <v>5</v>
      </c>
      <c r="AA40" s="94">
        <f t="shared" si="14"/>
        <v>5</v>
      </c>
      <c r="AB40" s="94" t="str">
        <f t="shared" si="7"/>
        <v>H37R14</v>
      </c>
      <c r="AC40" s="94" t="str">
        <f t="shared" si="15"/>
        <v>H37R14</v>
      </c>
    </row>
    <row r="41" spans="1:32" s="3" customFormat="1" ht="236.25" x14ac:dyDescent="0.2">
      <c r="A41" s="51">
        <v>38</v>
      </c>
      <c r="B41" s="13" t="s">
        <v>62</v>
      </c>
      <c r="C41" s="41" t="s">
        <v>237</v>
      </c>
      <c r="D41" s="12" t="s">
        <v>238</v>
      </c>
      <c r="E41" s="12" t="s">
        <v>239</v>
      </c>
      <c r="F41" s="12" t="s">
        <v>240</v>
      </c>
      <c r="G41" s="13" t="s">
        <v>17</v>
      </c>
      <c r="H41" s="11">
        <v>1</v>
      </c>
      <c r="I41" s="14">
        <v>42460</v>
      </c>
      <c r="J41" s="14">
        <v>42551</v>
      </c>
      <c r="K41" s="44">
        <f t="shared" si="0"/>
        <v>13</v>
      </c>
      <c r="L41" s="6" t="s">
        <v>23</v>
      </c>
      <c r="M41" s="11">
        <v>1</v>
      </c>
      <c r="N41" s="11"/>
      <c r="O41" s="79">
        <f t="shared" si="1"/>
        <v>100</v>
      </c>
      <c r="P41" s="18">
        <f t="shared" si="2"/>
        <v>13</v>
      </c>
      <c r="Q41" s="18">
        <f t="shared" ca="1" si="3"/>
        <v>13</v>
      </c>
      <c r="R41" s="18">
        <f t="shared" ca="1" si="4"/>
        <v>13</v>
      </c>
      <c r="S41" s="11" t="str">
        <f t="shared" si="9"/>
        <v>SI</v>
      </c>
      <c r="T41" s="39" t="str">
        <f t="shared" si="10"/>
        <v>CUMPLIDO</v>
      </c>
      <c r="U41" s="39" t="str">
        <f t="shared" si="11"/>
        <v>CUMPLIDO</v>
      </c>
      <c r="V41" s="39" t="s">
        <v>1430</v>
      </c>
      <c r="W41" s="39" t="s">
        <v>1103</v>
      </c>
      <c r="X41" s="39">
        <f t="shared" si="5"/>
        <v>1</v>
      </c>
      <c r="Y41" s="39" t="str">
        <f t="shared" si="12"/>
        <v>H38R14 - 1</v>
      </c>
      <c r="Z41" s="94">
        <f t="shared" si="13"/>
        <v>5</v>
      </c>
      <c r="AA41" s="94">
        <f t="shared" si="14"/>
        <v>5</v>
      </c>
      <c r="AB41" s="94" t="str">
        <f t="shared" si="7"/>
        <v>H38R14</v>
      </c>
      <c r="AC41" s="94" t="str">
        <f t="shared" si="15"/>
        <v>H38R14</v>
      </c>
    </row>
    <row r="42" spans="1:32" s="3" customFormat="1" ht="204.75" customHeight="1" x14ac:dyDescent="0.2">
      <c r="A42" s="51">
        <v>39</v>
      </c>
      <c r="B42" s="13" t="s">
        <v>62</v>
      </c>
      <c r="C42" s="41" t="s">
        <v>241</v>
      </c>
      <c r="D42" s="12" t="s">
        <v>242</v>
      </c>
      <c r="E42" s="12" t="s">
        <v>243</v>
      </c>
      <c r="F42" s="12" t="s">
        <v>247</v>
      </c>
      <c r="G42" s="13" t="s">
        <v>17</v>
      </c>
      <c r="H42" s="11">
        <v>1</v>
      </c>
      <c r="I42" s="14">
        <v>42460</v>
      </c>
      <c r="J42" s="14">
        <v>42551</v>
      </c>
      <c r="K42" s="44">
        <f t="shared" si="0"/>
        <v>13</v>
      </c>
      <c r="L42" s="6" t="s">
        <v>23</v>
      </c>
      <c r="M42" s="11">
        <v>1</v>
      </c>
      <c r="N42" s="11"/>
      <c r="O42" s="79">
        <f t="shared" si="1"/>
        <v>100</v>
      </c>
      <c r="P42" s="18">
        <f t="shared" si="2"/>
        <v>13</v>
      </c>
      <c r="Q42" s="18">
        <f t="shared" ca="1" si="3"/>
        <v>13</v>
      </c>
      <c r="R42" s="18">
        <f t="shared" ca="1" si="4"/>
        <v>13</v>
      </c>
      <c r="S42" s="11" t="str">
        <f t="shared" si="9"/>
        <v>SI</v>
      </c>
      <c r="T42" s="39" t="str">
        <f t="shared" si="10"/>
        <v>CUMPLIDO</v>
      </c>
      <c r="U42" s="39" t="str">
        <f t="shared" si="11"/>
        <v>CUMPLIDO</v>
      </c>
      <c r="V42" s="39" t="s">
        <v>1430</v>
      </c>
      <c r="W42" s="39" t="s">
        <v>1104</v>
      </c>
      <c r="X42" s="39">
        <f t="shared" si="5"/>
        <v>1</v>
      </c>
      <c r="Y42" s="39" t="str">
        <f t="shared" si="12"/>
        <v>H39R14 - 1</v>
      </c>
      <c r="Z42" s="94">
        <f t="shared" si="13"/>
        <v>5</v>
      </c>
      <c r="AA42" s="94">
        <f t="shared" si="14"/>
        <v>5</v>
      </c>
      <c r="AB42" s="94" t="str">
        <f t="shared" si="7"/>
        <v>H39R14.</v>
      </c>
      <c r="AC42" s="94" t="str">
        <f t="shared" si="15"/>
        <v>H39R14</v>
      </c>
    </row>
    <row r="43" spans="1:32" s="3" customFormat="1" ht="231" customHeight="1" x14ac:dyDescent="0.2">
      <c r="A43" s="51">
        <v>40</v>
      </c>
      <c r="B43" s="13" t="s">
        <v>62</v>
      </c>
      <c r="C43" s="41" t="s">
        <v>244</v>
      </c>
      <c r="D43" s="12" t="s">
        <v>245</v>
      </c>
      <c r="E43" s="12" t="s">
        <v>246</v>
      </c>
      <c r="F43" s="12" t="s">
        <v>247</v>
      </c>
      <c r="G43" s="13" t="s">
        <v>17</v>
      </c>
      <c r="H43" s="11">
        <v>1</v>
      </c>
      <c r="I43" s="14">
        <v>42460</v>
      </c>
      <c r="J43" s="14">
        <v>42551</v>
      </c>
      <c r="K43" s="44">
        <f t="shared" si="0"/>
        <v>13</v>
      </c>
      <c r="L43" s="6" t="s">
        <v>23</v>
      </c>
      <c r="M43" s="11">
        <v>1</v>
      </c>
      <c r="N43" s="11"/>
      <c r="O43" s="79">
        <f t="shared" si="1"/>
        <v>100</v>
      </c>
      <c r="P43" s="18">
        <f t="shared" si="2"/>
        <v>13</v>
      </c>
      <c r="Q43" s="18">
        <f t="shared" ca="1" si="3"/>
        <v>13</v>
      </c>
      <c r="R43" s="18">
        <f t="shared" ca="1" si="4"/>
        <v>13</v>
      </c>
      <c r="S43" s="11" t="str">
        <f t="shared" si="9"/>
        <v>SI</v>
      </c>
      <c r="T43" s="39" t="str">
        <f t="shared" si="10"/>
        <v>CUMPLIDO</v>
      </c>
      <c r="U43" s="39" t="str">
        <f t="shared" si="11"/>
        <v>CUMPLIDO</v>
      </c>
      <c r="V43" s="39" t="s">
        <v>1430</v>
      </c>
      <c r="W43" s="39" t="s">
        <v>1105</v>
      </c>
      <c r="X43" s="39">
        <f t="shared" si="5"/>
        <v>1</v>
      </c>
      <c r="Y43" s="39" t="str">
        <f t="shared" si="12"/>
        <v>H40R14 - 1</v>
      </c>
      <c r="Z43" s="94">
        <f t="shared" si="13"/>
        <v>5</v>
      </c>
      <c r="AA43" s="94">
        <f t="shared" si="14"/>
        <v>5</v>
      </c>
      <c r="AB43" s="94" t="str">
        <f t="shared" si="7"/>
        <v>H40R14</v>
      </c>
      <c r="AC43" s="94" t="str">
        <f t="shared" si="15"/>
        <v>H40R14</v>
      </c>
    </row>
    <row r="44" spans="1:32" s="3" customFormat="1" ht="201" customHeight="1" x14ac:dyDescent="0.2">
      <c r="A44" s="51">
        <v>41</v>
      </c>
      <c r="B44" s="13" t="s">
        <v>62</v>
      </c>
      <c r="C44" s="41" t="s">
        <v>248</v>
      </c>
      <c r="D44" s="12" t="s">
        <v>249</v>
      </c>
      <c r="E44" s="12" t="s">
        <v>1642</v>
      </c>
      <c r="F44" s="12" t="s">
        <v>199</v>
      </c>
      <c r="G44" s="13" t="s">
        <v>12</v>
      </c>
      <c r="H44" s="11">
        <v>3</v>
      </c>
      <c r="I44" s="14">
        <v>42551</v>
      </c>
      <c r="J44" s="14">
        <v>42735</v>
      </c>
      <c r="K44" s="44">
        <f t="shared" si="0"/>
        <v>26.285714285714285</v>
      </c>
      <c r="L44" s="6" t="s">
        <v>23</v>
      </c>
      <c r="M44" s="11">
        <v>3</v>
      </c>
      <c r="N44" s="11"/>
      <c r="O44" s="79">
        <f t="shared" si="1"/>
        <v>100</v>
      </c>
      <c r="P44" s="18">
        <f t="shared" si="2"/>
        <v>26.285714285714285</v>
      </c>
      <c r="Q44" s="18">
        <f t="shared" ca="1" si="3"/>
        <v>26.285714285714285</v>
      </c>
      <c r="R44" s="18">
        <f t="shared" ca="1" si="4"/>
        <v>26.285714285714285</v>
      </c>
      <c r="S44" s="11" t="str">
        <f t="shared" si="9"/>
        <v>SI</v>
      </c>
      <c r="T44" s="39" t="str">
        <f t="shared" si="10"/>
        <v>CUMPLIDO</v>
      </c>
      <c r="U44" s="39" t="str">
        <f t="shared" si="11"/>
        <v>CUMPLIDO</v>
      </c>
      <c r="V44" s="39" t="s">
        <v>1430</v>
      </c>
      <c r="W44" s="39" t="s">
        <v>1106</v>
      </c>
      <c r="X44" s="39">
        <f t="shared" si="5"/>
        <v>1</v>
      </c>
      <c r="Y44" s="39" t="str">
        <f t="shared" si="12"/>
        <v>H41R14 - 1</v>
      </c>
      <c r="Z44" s="94">
        <f t="shared" si="13"/>
        <v>5</v>
      </c>
      <c r="AA44" s="94">
        <f t="shared" si="14"/>
        <v>5</v>
      </c>
      <c r="AB44" s="94" t="str">
        <f t="shared" si="7"/>
        <v>H41R14</v>
      </c>
      <c r="AC44" s="94" t="str">
        <f t="shared" si="15"/>
        <v>H41R14</v>
      </c>
    </row>
    <row r="45" spans="1:32" s="3" customFormat="1" ht="288" customHeight="1" x14ac:dyDescent="0.2">
      <c r="A45" s="51">
        <v>42</v>
      </c>
      <c r="B45" s="13" t="s">
        <v>62</v>
      </c>
      <c r="C45" s="41" t="s">
        <v>250</v>
      </c>
      <c r="D45" s="12" t="s">
        <v>251</v>
      </c>
      <c r="E45" s="12" t="s">
        <v>1649</v>
      </c>
      <c r="F45" s="12" t="s">
        <v>1650</v>
      </c>
      <c r="G45" s="13" t="s">
        <v>12</v>
      </c>
      <c r="H45" s="11">
        <v>1</v>
      </c>
      <c r="I45" s="14">
        <v>42460</v>
      </c>
      <c r="J45" s="14">
        <v>42613</v>
      </c>
      <c r="K45" s="44">
        <f t="shared" si="0"/>
        <v>21.857142857142858</v>
      </c>
      <c r="L45" s="6" t="s">
        <v>1424</v>
      </c>
      <c r="M45" s="11">
        <v>1</v>
      </c>
      <c r="N45" s="11"/>
      <c r="O45" s="79">
        <f t="shared" si="1"/>
        <v>100</v>
      </c>
      <c r="P45" s="18">
        <f t="shared" si="2"/>
        <v>21.857142857142858</v>
      </c>
      <c r="Q45" s="18">
        <f t="shared" ca="1" si="3"/>
        <v>21.857142857142858</v>
      </c>
      <c r="R45" s="18">
        <f t="shared" ca="1" si="4"/>
        <v>21.857142857142858</v>
      </c>
      <c r="S45" s="11" t="str">
        <f t="shared" si="9"/>
        <v>SI</v>
      </c>
      <c r="T45" s="39" t="str">
        <f t="shared" si="10"/>
        <v>CUMPLIDO</v>
      </c>
      <c r="U45" s="39" t="str">
        <f t="shared" si="11"/>
        <v>CUMPLIDO</v>
      </c>
      <c r="V45" s="39" t="s">
        <v>1430</v>
      </c>
      <c r="W45" s="39" t="s">
        <v>1107</v>
      </c>
      <c r="X45" s="39">
        <f t="shared" si="5"/>
        <v>1</v>
      </c>
      <c r="Y45" s="39" t="str">
        <f t="shared" si="12"/>
        <v>H42R14 - 1</v>
      </c>
      <c r="Z45" s="94">
        <f t="shared" si="13"/>
        <v>5</v>
      </c>
      <c r="AA45" s="94">
        <f t="shared" si="14"/>
        <v>5</v>
      </c>
      <c r="AB45" s="94" t="str">
        <f t="shared" si="7"/>
        <v>H42R14</v>
      </c>
      <c r="AC45" s="94" t="str">
        <f t="shared" si="15"/>
        <v>H42R14</v>
      </c>
      <c r="AF45" s="3" t="s">
        <v>1605</v>
      </c>
    </row>
    <row r="46" spans="1:32" s="3" customFormat="1" ht="195.75" customHeight="1" x14ac:dyDescent="0.2">
      <c r="A46" s="51">
        <v>43</v>
      </c>
      <c r="B46" s="13" t="s">
        <v>62</v>
      </c>
      <c r="C46" s="41" t="s">
        <v>252</v>
      </c>
      <c r="D46" s="12" t="s">
        <v>253</v>
      </c>
      <c r="E46" s="12" t="s">
        <v>1651</v>
      </c>
      <c r="F46" s="12" t="s">
        <v>254</v>
      </c>
      <c r="G46" s="13" t="s">
        <v>17</v>
      </c>
      <c r="H46" s="11">
        <v>1</v>
      </c>
      <c r="I46" s="14">
        <v>42460</v>
      </c>
      <c r="J46" s="14">
        <v>42551</v>
      </c>
      <c r="K46" s="44">
        <f t="shared" si="0"/>
        <v>13</v>
      </c>
      <c r="L46" s="6" t="s">
        <v>23</v>
      </c>
      <c r="M46" s="11">
        <v>1</v>
      </c>
      <c r="N46" s="15"/>
      <c r="O46" s="79">
        <f t="shared" si="1"/>
        <v>100</v>
      </c>
      <c r="P46" s="18">
        <f t="shared" si="2"/>
        <v>13</v>
      </c>
      <c r="Q46" s="18">
        <f t="shared" ca="1" si="3"/>
        <v>13</v>
      </c>
      <c r="R46" s="18">
        <f t="shared" ca="1" si="4"/>
        <v>13</v>
      </c>
      <c r="S46" s="11" t="str">
        <f t="shared" si="9"/>
        <v>SI</v>
      </c>
      <c r="T46" s="39" t="str">
        <f t="shared" si="10"/>
        <v>CUMPLIDO</v>
      </c>
      <c r="U46" s="39" t="str">
        <f t="shared" si="11"/>
        <v>CUMPLIDO</v>
      </c>
      <c r="V46" s="39" t="s">
        <v>1430</v>
      </c>
      <c r="W46" s="39" t="s">
        <v>1108</v>
      </c>
      <c r="X46" s="39">
        <f t="shared" si="5"/>
        <v>1</v>
      </c>
      <c r="Y46" s="39" t="str">
        <f t="shared" si="12"/>
        <v>H43R14 - 1</v>
      </c>
      <c r="Z46" s="94">
        <f t="shared" si="13"/>
        <v>5</v>
      </c>
      <c r="AA46" s="94">
        <f t="shared" si="14"/>
        <v>5</v>
      </c>
      <c r="AB46" s="94" t="str">
        <f t="shared" si="7"/>
        <v>H43R14</v>
      </c>
      <c r="AC46" s="94" t="str">
        <f t="shared" si="15"/>
        <v>H43R14</v>
      </c>
    </row>
    <row r="47" spans="1:32" s="3" customFormat="1" ht="279.75" customHeight="1" x14ac:dyDescent="0.2">
      <c r="A47" s="51">
        <v>44</v>
      </c>
      <c r="B47" s="13" t="s">
        <v>86</v>
      </c>
      <c r="C47" s="41" t="s">
        <v>255</v>
      </c>
      <c r="D47" s="12" t="s">
        <v>256</v>
      </c>
      <c r="E47" s="12" t="s">
        <v>1642</v>
      </c>
      <c r="F47" s="12" t="s">
        <v>199</v>
      </c>
      <c r="G47" s="13" t="s">
        <v>12</v>
      </c>
      <c r="H47" s="11">
        <v>3</v>
      </c>
      <c r="I47" s="14">
        <v>42460</v>
      </c>
      <c r="J47" s="14">
        <v>42735</v>
      </c>
      <c r="K47" s="44">
        <f t="shared" si="0"/>
        <v>39.285714285714285</v>
      </c>
      <c r="L47" s="6" t="s">
        <v>23</v>
      </c>
      <c r="M47" s="11">
        <v>3</v>
      </c>
      <c r="N47" s="15"/>
      <c r="O47" s="79">
        <f t="shared" si="1"/>
        <v>100</v>
      </c>
      <c r="P47" s="18">
        <f t="shared" si="2"/>
        <v>39.285714285714285</v>
      </c>
      <c r="Q47" s="18">
        <f t="shared" ca="1" si="3"/>
        <v>39.285714285714285</v>
      </c>
      <c r="R47" s="18">
        <f t="shared" ca="1" si="4"/>
        <v>39.285714285714285</v>
      </c>
      <c r="S47" s="11" t="str">
        <f t="shared" si="9"/>
        <v>SI</v>
      </c>
      <c r="T47" s="39" t="str">
        <f t="shared" si="10"/>
        <v>CUMPLIDO</v>
      </c>
      <c r="U47" s="39" t="str">
        <f t="shared" si="11"/>
        <v>CUMPLIDO</v>
      </c>
      <c r="V47" s="39" t="s">
        <v>1430</v>
      </c>
      <c r="W47" s="39" t="s">
        <v>1109</v>
      </c>
      <c r="X47" s="39">
        <f t="shared" si="5"/>
        <v>1</v>
      </c>
      <c r="Y47" s="39" t="str">
        <f t="shared" si="12"/>
        <v>H44R14 - 1</v>
      </c>
      <c r="Z47" s="94">
        <f t="shared" si="13"/>
        <v>5</v>
      </c>
      <c r="AA47" s="94">
        <f t="shared" si="14"/>
        <v>5</v>
      </c>
      <c r="AB47" s="94" t="str">
        <f t="shared" si="7"/>
        <v>H44R14</v>
      </c>
      <c r="AC47" s="94" t="str">
        <f t="shared" si="15"/>
        <v>H44R14</v>
      </c>
    </row>
    <row r="48" spans="1:32" s="3" customFormat="1" ht="217.5" customHeight="1" x14ac:dyDescent="0.2">
      <c r="A48" s="51">
        <v>45</v>
      </c>
      <c r="B48" s="13" t="s">
        <v>86</v>
      </c>
      <c r="C48" s="41" t="s">
        <v>257</v>
      </c>
      <c r="D48" s="12" t="s">
        <v>258</v>
      </c>
      <c r="E48" s="12" t="s">
        <v>1642</v>
      </c>
      <c r="F48" s="12" t="s">
        <v>199</v>
      </c>
      <c r="G48" s="13" t="s">
        <v>12</v>
      </c>
      <c r="H48" s="11">
        <v>3</v>
      </c>
      <c r="I48" s="14">
        <v>42460</v>
      </c>
      <c r="J48" s="14">
        <v>42735</v>
      </c>
      <c r="K48" s="44">
        <f t="shared" si="0"/>
        <v>39.285714285714285</v>
      </c>
      <c r="L48" s="6" t="s">
        <v>23</v>
      </c>
      <c r="M48" s="11">
        <v>3</v>
      </c>
      <c r="N48" s="15"/>
      <c r="O48" s="79">
        <f t="shared" si="1"/>
        <v>100</v>
      </c>
      <c r="P48" s="18">
        <f t="shared" si="2"/>
        <v>39.285714285714285</v>
      </c>
      <c r="Q48" s="18">
        <f t="shared" ca="1" si="3"/>
        <v>39.285714285714285</v>
      </c>
      <c r="R48" s="18">
        <f t="shared" ca="1" si="4"/>
        <v>39.285714285714285</v>
      </c>
      <c r="S48" s="11" t="str">
        <f t="shared" si="9"/>
        <v>SI</v>
      </c>
      <c r="T48" s="39" t="str">
        <f t="shared" si="10"/>
        <v>CUMPLIDO</v>
      </c>
      <c r="U48" s="39" t="str">
        <f t="shared" si="11"/>
        <v>CUMPLIDO</v>
      </c>
      <c r="V48" s="39" t="s">
        <v>1430</v>
      </c>
      <c r="W48" s="39" t="s">
        <v>1110</v>
      </c>
      <c r="X48" s="39">
        <f t="shared" si="5"/>
        <v>1</v>
      </c>
      <c r="Y48" s="39" t="str">
        <f t="shared" si="12"/>
        <v>H45R14 - 1</v>
      </c>
      <c r="Z48" s="94">
        <f t="shared" si="13"/>
        <v>5</v>
      </c>
      <c r="AA48" s="94">
        <f t="shared" si="14"/>
        <v>5</v>
      </c>
      <c r="AB48" s="94" t="str">
        <f t="shared" si="7"/>
        <v>H45R14</v>
      </c>
      <c r="AC48" s="94" t="str">
        <f t="shared" si="15"/>
        <v>H45R14</v>
      </c>
    </row>
    <row r="49" spans="1:32" s="3" customFormat="1" ht="225.75" customHeight="1" x14ac:dyDescent="0.2">
      <c r="A49" s="51">
        <v>46</v>
      </c>
      <c r="B49" s="13" t="s">
        <v>43</v>
      </c>
      <c r="C49" s="41" t="s">
        <v>259</v>
      </c>
      <c r="D49" s="12" t="s">
        <v>260</v>
      </c>
      <c r="E49" s="12" t="s">
        <v>261</v>
      </c>
      <c r="F49" s="12" t="s">
        <v>1652</v>
      </c>
      <c r="G49" s="13" t="s">
        <v>262</v>
      </c>
      <c r="H49" s="11">
        <v>3</v>
      </c>
      <c r="I49" s="14">
        <v>42582</v>
      </c>
      <c r="J49" s="14">
        <v>42947</v>
      </c>
      <c r="K49" s="44">
        <f t="shared" si="0"/>
        <v>52.142857142857146</v>
      </c>
      <c r="L49" s="6" t="s">
        <v>1423</v>
      </c>
      <c r="M49" s="11">
        <v>2</v>
      </c>
      <c r="N49" s="15">
        <v>1</v>
      </c>
      <c r="O49" s="79">
        <f t="shared" si="1"/>
        <v>66.666666666666657</v>
      </c>
      <c r="P49" s="18">
        <f t="shared" si="2"/>
        <v>34.761904761904759</v>
      </c>
      <c r="Q49" s="18">
        <f t="shared" ca="1" si="3"/>
        <v>34.761904761904759</v>
      </c>
      <c r="R49" s="18">
        <f t="shared" ca="1" si="4"/>
        <v>52.142857142857146</v>
      </c>
      <c r="S49" s="11" t="str">
        <f t="shared" ca="1" si="9"/>
        <v>NO</v>
      </c>
      <c r="T49" s="39" t="str">
        <f t="shared" ca="1" si="10"/>
        <v>VENCIDO</v>
      </c>
      <c r="U49" s="39" t="str">
        <f t="shared" ca="1" si="11"/>
        <v>VENCIDO</v>
      </c>
      <c r="V49" s="39" t="s">
        <v>1430</v>
      </c>
      <c r="W49" s="39" t="s">
        <v>1111</v>
      </c>
      <c r="X49" s="39">
        <f t="shared" si="5"/>
        <v>1</v>
      </c>
      <c r="Y49" s="39" t="str">
        <f t="shared" si="12"/>
        <v>H46R14 - 1</v>
      </c>
      <c r="Z49" s="94">
        <f t="shared" ca="1" si="13"/>
        <v>1</v>
      </c>
      <c r="AA49" s="94">
        <f t="shared" ca="1" si="14"/>
        <v>1</v>
      </c>
      <c r="AB49" s="94" t="str">
        <f t="shared" si="7"/>
        <v>H46R14</v>
      </c>
      <c r="AC49" s="94" t="str">
        <f t="shared" si="15"/>
        <v>H46R14</v>
      </c>
    </row>
    <row r="50" spans="1:32" s="3" customFormat="1" ht="322.5" customHeight="1" x14ac:dyDescent="0.2">
      <c r="A50" s="51">
        <v>47</v>
      </c>
      <c r="B50" s="13" t="s">
        <v>67</v>
      </c>
      <c r="C50" s="41" t="s">
        <v>263</v>
      </c>
      <c r="D50" s="41" t="s">
        <v>264</v>
      </c>
      <c r="E50" s="12" t="s">
        <v>1642</v>
      </c>
      <c r="F50" s="12" t="s">
        <v>199</v>
      </c>
      <c r="G50" s="13" t="s">
        <v>12</v>
      </c>
      <c r="H50" s="11">
        <v>3</v>
      </c>
      <c r="I50" s="14">
        <v>42460</v>
      </c>
      <c r="J50" s="14">
        <v>42735</v>
      </c>
      <c r="K50" s="44">
        <f t="shared" si="0"/>
        <v>39.285714285714285</v>
      </c>
      <c r="L50" s="6" t="s">
        <v>23</v>
      </c>
      <c r="M50" s="11">
        <v>3</v>
      </c>
      <c r="N50" s="15"/>
      <c r="O50" s="79">
        <f t="shared" si="1"/>
        <v>100</v>
      </c>
      <c r="P50" s="18">
        <f t="shared" si="2"/>
        <v>39.285714285714285</v>
      </c>
      <c r="Q50" s="18">
        <f t="shared" ca="1" si="3"/>
        <v>39.285714285714285</v>
      </c>
      <c r="R50" s="18">
        <f t="shared" ca="1" si="4"/>
        <v>39.285714285714285</v>
      </c>
      <c r="S50" s="11" t="str">
        <f t="shared" si="9"/>
        <v>SI</v>
      </c>
      <c r="T50" s="39" t="str">
        <f t="shared" si="10"/>
        <v>CUMPLIDO</v>
      </c>
      <c r="U50" s="39" t="str">
        <f t="shared" si="11"/>
        <v>CUMPLIDO</v>
      </c>
      <c r="V50" s="39" t="s">
        <v>1430</v>
      </c>
      <c r="W50" s="39" t="s">
        <v>1112</v>
      </c>
      <c r="X50" s="39">
        <f t="shared" si="5"/>
        <v>1</v>
      </c>
      <c r="Y50" s="39" t="str">
        <f t="shared" si="12"/>
        <v>H47R14 - 1</v>
      </c>
      <c r="Z50" s="94">
        <f t="shared" si="13"/>
        <v>5</v>
      </c>
      <c r="AA50" s="94">
        <f t="shared" si="14"/>
        <v>5</v>
      </c>
      <c r="AB50" s="94" t="str">
        <f t="shared" si="7"/>
        <v>H47R14</v>
      </c>
      <c r="AC50" s="94" t="str">
        <f t="shared" si="15"/>
        <v>H47R14</v>
      </c>
    </row>
    <row r="51" spans="1:32" s="3" customFormat="1" ht="252" customHeight="1" x14ac:dyDescent="0.2">
      <c r="A51" s="51">
        <v>48</v>
      </c>
      <c r="B51" s="13" t="s">
        <v>67</v>
      </c>
      <c r="C51" s="41" t="s">
        <v>265</v>
      </c>
      <c r="D51" s="12" t="s">
        <v>266</v>
      </c>
      <c r="E51" s="12" t="s">
        <v>1653</v>
      </c>
      <c r="F51" s="12" t="s">
        <v>267</v>
      </c>
      <c r="G51" s="13" t="s">
        <v>21</v>
      </c>
      <c r="H51" s="11">
        <v>1</v>
      </c>
      <c r="I51" s="14">
        <v>42460</v>
      </c>
      <c r="J51" s="14">
        <v>42551</v>
      </c>
      <c r="K51" s="44">
        <f t="shared" si="0"/>
        <v>13</v>
      </c>
      <c r="L51" s="6" t="s">
        <v>23</v>
      </c>
      <c r="M51" s="11">
        <v>1</v>
      </c>
      <c r="N51" s="15"/>
      <c r="O51" s="79">
        <f t="shared" si="1"/>
        <v>100</v>
      </c>
      <c r="P51" s="18">
        <f t="shared" si="2"/>
        <v>13</v>
      </c>
      <c r="Q51" s="18">
        <f t="shared" ca="1" si="3"/>
        <v>13</v>
      </c>
      <c r="R51" s="18">
        <f t="shared" ca="1" si="4"/>
        <v>13</v>
      </c>
      <c r="S51" s="11" t="str">
        <f t="shared" si="9"/>
        <v>SI</v>
      </c>
      <c r="T51" s="39" t="str">
        <f t="shared" si="10"/>
        <v>CUMPLIDO</v>
      </c>
      <c r="U51" s="39" t="str">
        <f t="shared" si="11"/>
        <v>CUMPLIDO</v>
      </c>
      <c r="V51" s="39" t="s">
        <v>1430</v>
      </c>
      <c r="W51" s="39" t="s">
        <v>1113</v>
      </c>
      <c r="X51" s="39">
        <f t="shared" si="5"/>
        <v>1</v>
      </c>
      <c r="Y51" s="39" t="str">
        <f t="shared" si="12"/>
        <v>H48R14 - 1</v>
      </c>
      <c r="Z51" s="94">
        <f t="shared" si="13"/>
        <v>5</v>
      </c>
      <c r="AA51" s="94">
        <f t="shared" si="14"/>
        <v>5</v>
      </c>
      <c r="AB51" s="94" t="str">
        <f t="shared" si="7"/>
        <v>H48R14</v>
      </c>
      <c r="AC51" s="94" t="str">
        <f t="shared" si="15"/>
        <v>H48R14</v>
      </c>
    </row>
    <row r="52" spans="1:32" s="3" customFormat="1" ht="199.5" customHeight="1" x14ac:dyDescent="0.2">
      <c r="A52" s="51">
        <v>49</v>
      </c>
      <c r="B52" s="13" t="s">
        <v>67</v>
      </c>
      <c r="C52" s="41" t="s">
        <v>268</v>
      </c>
      <c r="D52" s="12" t="s">
        <v>269</v>
      </c>
      <c r="E52" s="12" t="s">
        <v>1642</v>
      </c>
      <c r="F52" s="12" t="s">
        <v>199</v>
      </c>
      <c r="G52" s="13" t="s">
        <v>12</v>
      </c>
      <c r="H52" s="11">
        <v>3</v>
      </c>
      <c r="I52" s="14">
        <v>42460</v>
      </c>
      <c r="J52" s="14">
        <v>42735</v>
      </c>
      <c r="K52" s="44">
        <f t="shared" si="0"/>
        <v>39.285714285714285</v>
      </c>
      <c r="L52" s="6" t="s">
        <v>23</v>
      </c>
      <c r="M52" s="11">
        <v>3</v>
      </c>
      <c r="N52" s="11"/>
      <c r="O52" s="79">
        <f t="shared" si="1"/>
        <v>100</v>
      </c>
      <c r="P52" s="18">
        <f t="shared" si="2"/>
        <v>39.285714285714285</v>
      </c>
      <c r="Q52" s="18">
        <f t="shared" ca="1" si="3"/>
        <v>39.285714285714285</v>
      </c>
      <c r="R52" s="18">
        <f t="shared" ca="1" si="4"/>
        <v>39.285714285714285</v>
      </c>
      <c r="S52" s="11" t="str">
        <f t="shared" si="9"/>
        <v>SI</v>
      </c>
      <c r="T52" s="39" t="str">
        <f t="shared" si="10"/>
        <v>CUMPLIDO</v>
      </c>
      <c r="U52" s="39" t="str">
        <f t="shared" si="11"/>
        <v>CUMPLIDO</v>
      </c>
      <c r="V52" s="39" t="s">
        <v>1430</v>
      </c>
      <c r="W52" s="39" t="s">
        <v>1114</v>
      </c>
      <c r="X52" s="39">
        <f t="shared" si="5"/>
        <v>1</v>
      </c>
      <c r="Y52" s="39" t="str">
        <f t="shared" si="12"/>
        <v>H49R14 - 1</v>
      </c>
      <c r="Z52" s="94">
        <f t="shared" si="13"/>
        <v>5</v>
      </c>
      <c r="AA52" s="94">
        <f t="shared" si="14"/>
        <v>5</v>
      </c>
      <c r="AB52" s="94" t="str">
        <f t="shared" si="7"/>
        <v>H49R14</v>
      </c>
      <c r="AC52" s="94" t="str">
        <f t="shared" si="15"/>
        <v>H49R14</v>
      </c>
    </row>
    <row r="53" spans="1:32" s="3" customFormat="1" ht="150.6" customHeight="1" x14ac:dyDescent="0.2">
      <c r="A53" s="51">
        <v>50</v>
      </c>
      <c r="B53" s="13" t="s">
        <v>67</v>
      </c>
      <c r="C53" s="41" t="s">
        <v>270</v>
      </c>
      <c r="D53" s="12" t="s">
        <v>271</v>
      </c>
      <c r="E53" s="12" t="s">
        <v>272</v>
      </c>
      <c r="F53" s="12" t="s">
        <v>273</v>
      </c>
      <c r="G53" s="13" t="s">
        <v>17</v>
      </c>
      <c r="H53" s="11">
        <v>1</v>
      </c>
      <c r="I53" s="14">
        <v>42460</v>
      </c>
      <c r="J53" s="14">
        <v>42551</v>
      </c>
      <c r="K53" s="44">
        <f t="shared" si="0"/>
        <v>13</v>
      </c>
      <c r="L53" s="6" t="s">
        <v>23</v>
      </c>
      <c r="M53" s="11">
        <v>1</v>
      </c>
      <c r="N53" s="11"/>
      <c r="O53" s="79">
        <f t="shared" si="1"/>
        <v>100</v>
      </c>
      <c r="P53" s="18">
        <f t="shared" si="2"/>
        <v>13</v>
      </c>
      <c r="Q53" s="18">
        <f t="shared" ca="1" si="3"/>
        <v>13</v>
      </c>
      <c r="R53" s="18">
        <f t="shared" ca="1" si="4"/>
        <v>13</v>
      </c>
      <c r="S53" s="11" t="str">
        <f t="shared" si="9"/>
        <v>SI</v>
      </c>
      <c r="T53" s="39" t="str">
        <f t="shared" si="10"/>
        <v>CUMPLIDO</v>
      </c>
      <c r="U53" s="39" t="str">
        <f t="shared" si="11"/>
        <v>CUMPLIDO</v>
      </c>
      <c r="V53" s="39" t="s">
        <v>1430</v>
      </c>
      <c r="W53" s="39" t="s">
        <v>1115</v>
      </c>
      <c r="X53" s="39">
        <f t="shared" si="5"/>
        <v>1</v>
      </c>
      <c r="Y53" s="39" t="str">
        <f t="shared" si="12"/>
        <v>H50R14 - 1</v>
      </c>
      <c r="Z53" s="94">
        <f t="shared" si="13"/>
        <v>5</v>
      </c>
      <c r="AA53" s="94">
        <f t="shared" si="14"/>
        <v>5</v>
      </c>
      <c r="AB53" s="94" t="str">
        <f t="shared" si="7"/>
        <v>H50R14</v>
      </c>
      <c r="AC53" s="94" t="str">
        <f t="shared" si="15"/>
        <v>H50R14</v>
      </c>
    </row>
    <row r="54" spans="1:32" s="3" customFormat="1" ht="191.25" customHeight="1" x14ac:dyDescent="0.2">
      <c r="A54" s="51">
        <v>51</v>
      </c>
      <c r="B54" s="13" t="s">
        <v>67</v>
      </c>
      <c r="C54" s="41" t="s">
        <v>274</v>
      </c>
      <c r="D54" s="12" t="s">
        <v>275</v>
      </c>
      <c r="E54" s="12" t="s">
        <v>276</v>
      </c>
      <c r="F54" s="12" t="s">
        <v>273</v>
      </c>
      <c r="G54" s="13" t="s">
        <v>17</v>
      </c>
      <c r="H54" s="11">
        <v>1</v>
      </c>
      <c r="I54" s="14">
        <v>42460</v>
      </c>
      <c r="J54" s="14">
        <v>42551</v>
      </c>
      <c r="K54" s="44">
        <f t="shared" si="0"/>
        <v>13</v>
      </c>
      <c r="L54" s="6" t="s">
        <v>23</v>
      </c>
      <c r="M54" s="11">
        <v>1</v>
      </c>
      <c r="N54" s="15"/>
      <c r="O54" s="79">
        <f t="shared" si="1"/>
        <v>100</v>
      </c>
      <c r="P54" s="18">
        <f t="shared" si="2"/>
        <v>13</v>
      </c>
      <c r="Q54" s="18">
        <f t="shared" ca="1" si="3"/>
        <v>13</v>
      </c>
      <c r="R54" s="18">
        <f t="shared" ca="1" si="4"/>
        <v>13</v>
      </c>
      <c r="S54" s="11" t="str">
        <f t="shared" si="9"/>
        <v>SI</v>
      </c>
      <c r="T54" s="39" t="str">
        <f t="shared" si="10"/>
        <v>CUMPLIDO</v>
      </c>
      <c r="U54" s="39" t="str">
        <f t="shared" si="11"/>
        <v>CUMPLIDO</v>
      </c>
      <c r="V54" s="39" t="s">
        <v>1430</v>
      </c>
      <c r="W54" s="39" t="s">
        <v>1116</v>
      </c>
      <c r="X54" s="39">
        <f t="shared" si="5"/>
        <v>1</v>
      </c>
      <c r="Y54" s="39" t="str">
        <f t="shared" si="12"/>
        <v>H51R14 - 1</v>
      </c>
      <c r="Z54" s="94">
        <f t="shared" si="13"/>
        <v>5</v>
      </c>
      <c r="AA54" s="94">
        <f t="shared" si="14"/>
        <v>5</v>
      </c>
      <c r="AB54" s="94" t="str">
        <f t="shared" si="7"/>
        <v>H51R14</v>
      </c>
      <c r="AC54" s="94" t="str">
        <f t="shared" si="15"/>
        <v>H51R14</v>
      </c>
    </row>
    <row r="55" spans="1:32" s="3" customFormat="1" ht="202.5" customHeight="1" x14ac:dyDescent="0.2">
      <c r="A55" s="51">
        <v>52</v>
      </c>
      <c r="B55" s="13" t="s">
        <v>67</v>
      </c>
      <c r="C55" s="41" t="s">
        <v>277</v>
      </c>
      <c r="D55" s="12" t="s">
        <v>278</v>
      </c>
      <c r="E55" s="12" t="s">
        <v>1654</v>
      </c>
      <c r="F55" s="12" t="s">
        <v>273</v>
      </c>
      <c r="G55" s="13" t="s">
        <v>17</v>
      </c>
      <c r="H55" s="11">
        <v>1</v>
      </c>
      <c r="I55" s="14">
        <v>42460</v>
      </c>
      <c r="J55" s="14">
        <v>42551</v>
      </c>
      <c r="K55" s="44">
        <f t="shared" si="0"/>
        <v>13</v>
      </c>
      <c r="L55" s="6" t="s">
        <v>23</v>
      </c>
      <c r="M55" s="11">
        <v>1</v>
      </c>
      <c r="N55" s="15"/>
      <c r="O55" s="79">
        <f t="shared" si="1"/>
        <v>100</v>
      </c>
      <c r="P55" s="18">
        <f t="shared" si="2"/>
        <v>13</v>
      </c>
      <c r="Q55" s="18">
        <f t="shared" ca="1" si="3"/>
        <v>13</v>
      </c>
      <c r="R55" s="18">
        <f t="shared" ca="1" si="4"/>
        <v>13</v>
      </c>
      <c r="S55" s="11" t="str">
        <f t="shared" si="9"/>
        <v>SI</v>
      </c>
      <c r="T55" s="39" t="str">
        <f t="shared" si="10"/>
        <v>CUMPLIDO</v>
      </c>
      <c r="U55" s="39" t="str">
        <f t="shared" si="11"/>
        <v>CUMPLIDO</v>
      </c>
      <c r="V55" s="39" t="s">
        <v>1430</v>
      </c>
      <c r="W55" s="39" t="s">
        <v>1117</v>
      </c>
      <c r="X55" s="39">
        <f t="shared" si="5"/>
        <v>1</v>
      </c>
      <c r="Y55" s="39" t="str">
        <f t="shared" si="12"/>
        <v>H52R14 - 1</v>
      </c>
      <c r="Z55" s="94">
        <f t="shared" si="13"/>
        <v>5</v>
      </c>
      <c r="AA55" s="94">
        <f t="shared" si="14"/>
        <v>5</v>
      </c>
      <c r="AB55" s="94" t="str">
        <f t="shared" si="7"/>
        <v>H52R14</v>
      </c>
      <c r="AC55" s="94" t="str">
        <f t="shared" si="15"/>
        <v>H52R14</v>
      </c>
    </row>
    <row r="56" spans="1:32" s="3" customFormat="1" ht="249.75" customHeight="1" x14ac:dyDescent="0.2">
      <c r="A56" s="51">
        <v>53</v>
      </c>
      <c r="B56" s="13" t="s">
        <v>67</v>
      </c>
      <c r="C56" s="41" t="s">
        <v>279</v>
      </c>
      <c r="D56" s="12" t="s">
        <v>275</v>
      </c>
      <c r="E56" s="12" t="s">
        <v>280</v>
      </c>
      <c r="F56" s="12" t="s">
        <v>273</v>
      </c>
      <c r="G56" s="13" t="s">
        <v>17</v>
      </c>
      <c r="H56" s="11">
        <v>1</v>
      </c>
      <c r="I56" s="14">
        <v>42460</v>
      </c>
      <c r="J56" s="14">
        <v>42551</v>
      </c>
      <c r="K56" s="44">
        <f t="shared" si="0"/>
        <v>13</v>
      </c>
      <c r="L56" s="6" t="s">
        <v>23</v>
      </c>
      <c r="M56" s="11">
        <v>1</v>
      </c>
      <c r="N56" s="15"/>
      <c r="O56" s="79">
        <f t="shared" si="1"/>
        <v>100</v>
      </c>
      <c r="P56" s="18">
        <f t="shared" si="2"/>
        <v>13</v>
      </c>
      <c r="Q56" s="18">
        <f t="shared" ca="1" si="3"/>
        <v>13</v>
      </c>
      <c r="R56" s="18">
        <f t="shared" ca="1" si="4"/>
        <v>13</v>
      </c>
      <c r="S56" s="11" t="str">
        <f t="shared" si="9"/>
        <v>SI</v>
      </c>
      <c r="T56" s="39" t="str">
        <f t="shared" si="10"/>
        <v>CUMPLIDO</v>
      </c>
      <c r="U56" s="39" t="str">
        <f t="shared" si="11"/>
        <v>CUMPLIDO</v>
      </c>
      <c r="V56" s="39" t="s">
        <v>1430</v>
      </c>
      <c r="W56" s="39" t="s">
        <v>1118</v>
      </c>
      <c r="X56" s="39">
        <f t="shared" si="5"/>
        <v>1</v>
      </c>
      <c r="Y56" s="39" t="str">
        <f t="shared" si="12"/>
        <v>H53R14 - 1</v>
      </c>
      <c r="Z56" s="94">
        <f t="shared" si="13"/>
        <v>5</v>
      </c>
      <c r="AA56" s="94">
        <f t="shared" si="14"/>
        <v>5</v>
      </c>
      <c r="AB56" s="94" t="str">
        <f t="shared" si="7"/>
        <v>H53R14</v>
      </c>
      <c r="AC56" s="94" t="str">
        <f t="shared" si="15"/>
        <v>H53R14</v>
      </c>
    </row>
    <row r="57" spans="1:32" s="3" customFormat="1" ht="198" customHeight="1" x14ac:dyDescent="0.2">
      <c r="A57" s="51">
        <v>54</v>
      </c>
      <c r="B57" s="13" t="s">
        <v>67</v>
      </c>
      <c r="C57" s="41" t="s">
        <v>281</v>
      </c>
      <c r="D57" s="12" t="s">
        <v>282</v>
      </c>
      <c r="E57" s="12" t="s">
        <v>283</v>
      </c>
      <c r="F57" s="12" t="s">
        <v>273</v>
      </c>
      <c r="G57" s="13" t="s">
        <v>17</v>
      </c>
      <c r="H57" s="11">
        <v>1</v>
      </c>
      <c r="I57" s="14">
        <v>42460</v>
      </c>
      <c r="J57" s="14">
        <v>42551</v>
      </c>
      <c r="K57" s="44">
        <f t="shared" si="0"/>
        <v>13</v>
      </c>
      <c r="L57" s="6" t="s">
        <v>23</v>
      </c>
      <c r="M57" s="11">
        <v>1</v>
      </c>
      <c r="N57" s="15"/>
      <c r="O57" s="79">
        <f t="shared" si="1"/>
        <v>100</v>
      </c>
      <c r="P57" s="18">
        <f t="shared" si="2"/>
        <v>13</v>
      </c>
      <c r="Q57" s="18">
        <f t="shared" ca="1" si="3"/>
        <v>13</v>
      </c>
      <c r="R57" s="18">
        <f t="shared" ca="1" si="4"/>
        <v>13</v>
      </c>
      <c r="S57" s="11" t="str">
        <f t="shared" si="9"/>
        <v>SI</v>
      </c>
      <c r="T57" s="39" t="str">
        <f t="shared" si="10"/>
        <v>CUMPLIDO</v>
      </c>
      <c r="U57" s="39" t="str">
        <f t="shared" si="11"/>
        <v>CUMPLIDO</v>
      </c>
      <c r="V57" s="39" t="s">
        <v>1430</v>
      </c>
      <c r="W57" s="39" t="s">
        <v>1119</v>
      </c>
      <c r="X57" s="39">
        <f t="shared" si="5"/>
        <v>1</v>
      </c>
      <c r="Y57" s="39" t="str">
        <f t="shared" si="12"/>
        <v>H54R14 - 1</v>
      </c>
      <c r="Z57" s="94">
        <f t="shared" si="13"/>
        <v>5</v>
      </c>
      <c r="AA57" s="94">
        <f t="shared" si="14"/>
        <v>5</v>
      </c>
      <c r="AB57" s="94" t="str">
        <f t="shared" si="7"/>
        <v>H54R14</v>
      </c>
      <c r="AC57" s="94" t="str">
        <f t="shared" si="15"/>
        <v>H54R14</v>
      </c>
    </row>
    <row r="58" spans="1:32" s="3" customFormat="1" ht="135.75" customHeight="1" x14ac:dyDescent="0.2">
      <c r="A58" s="51">
        <v>55</v>
      </c>
      <c r="B58" s="13" t="s">
        <v>67</v>
      </c>
      <c r="C58" s="41" t="s">
        <v>284</v>
      </c>
      <c r="D58" s="12" t="s">
        <v>285</v>
      </c>
      <c r="E58" s="12" t="s">
        <v>286</v>
      </c>
      <c r="F58" s="12" t="s">
        <v>287</v>
      </c>
      <c r="G58" s="13" t="s">
        <v>17</v>
      </c>
      <c r="H58" s="11">
        <v>1</v>
      </c>
      <c r="I58" s="14">
        <v>42460</v>
      </c>
      <c r="J58" s="14">
        <v>42551</v>
      </c>
      <c r="K58" s="44">
        <f t="shared" si="0"/>
        <v>13</v>
      </c>
      <c r="L58" s="6" t="s">
        <v>23</v>
      </c>
      <c r="M58" s="11">
        <v>1</v>
      </c>
      <c r="N58" s="15"/>
      <c r="O58" s="79">
        <f t="shared" si="1"/>
        <v>100</v>
      </c>
      <c r="P58" s="18">
        <f t="shared" si="2"/>
        <v>13</v>
      </c>
      <c r="Q58" s="18">
        <f t="shared" ca="1" si="3"/>
        <v>13</v>
      </c>
      <c r="R58" s="18">
        <f t="shared" ca="1" si="4"/>
        <v>13</v>
      </c>
      <c r="S58" s="11" t="str">
        <f t="shared" si="9"/>
        <v>SI</v>
      </c>
      <c r="T58" s="39" t="str">
        <f t="shared" si="10"/>
        <v>CUMPLIDO</v>
      </c>
      <c r="U58" s="39" t="str">
        <f t="shared" si="11"/>
        <v>CUMPLIDO</v>
      </c>
      <c r="V58" s="39" t="s">
        <v>1430</v>
      </c>
      <c r="W58" s="39" t="s">
        <v>1120</v>
      </c>
      <c r="X58" s="39">
        <f t="shared" si="5"/>
        <v>1</v>
      </c>
      <c r="Y58" s="39" t="str">
        <f t="shared" si="12"/>
        <v>H55R14 - 1</v>
      </c>
      <c r="Z58" s="94">
        <f t="shared" si="13"/>
        <v>5</v>
      </c>
      <c r="AA58" s="94">
        <f t="shared" si="14"/>
        <v>5</v>
      </c>
      <c r="AB58" s="94" t="str">
        <f t="shared" si="7"/>
        <v>H55R14</v>
      </c>
      <c r="AC58" s="94" t="str">
        <f t="shared" si="15"/>
        <v>H55R14</v>
      </c>
    </row>
    <row r="59" spans="1:32" s="3" customFormat="1" ht="300" customHeight="1" x14ac:dyDescent="0.2">
      <c r="A59" s="51">
        <v>56</v>
      </c>
      <c r="B59" s="13" t="s">
        <v>67</v>
      </c>
      <c r="C59" s="41" t="s">
        <v>1655</v>
      </c>
      <c r="D59" s="12" t="s">
        <v>288</v>
      </c>
      <c r="E59" s="12" t="s">
        <v>289</v>
      </c>
      <c r="F59" s="12" t="s">
        <v>290</v>
      </c>
      <c r="G59" s="13" t="s">
        <v>17</v>
      </c>
      <c r="H59" s="11">
        <v>3</v>
      </c>
      <c r="I59" s="14">
        <v>42582</v>
      </c>
      <c r="J59" s="14">
        <v>42947</v>
      </c>
      <c r="K59" s="44">
        <f t="shared" si="0"/>
        <v>52.142857142857146</v>
      </c>
      <c r="L59" s="6" t="s">
        <v>23</v>
      </c>
      <c r="M59" s="11">
        <v>3</v>
      </c>
      <c r="N59" s="15"/>
      <c r="O59" s="79">
        <f t="shared" si="1"/>
        <v>100</v>
      </c>
      <c r="P59" s="18">
        <f t="shared" si="2"/>
        <v>52.142857142857146</v>
      </c>
      <c r="Q59" s="18">
        <f t="shared" ca="1" si="3"/>
        <v>52.142857142857146</v>
      </c>
      <c r="R59" s="18">
        <f t="shared" ca="1" si="4"/>
        <v>52.142857142857146</v>
      </c>
      <c r="S59" s="11" t="str">
        <f t="shared" si="9"/>
        <v>SI</v>
      </c>
      <c r="T59" s="39" t="str">
        <f t="shared" si="10"/>
        <v>CUMPLIDO</v>
      </c>
      <c r="U59" s="39" t="str">
        <f t="shared" si="11"/>
        <v>CUMPLIDO</v>
      </c>
      <c r="V59" s="39" t="s">
        <v>1430</v>
      </c>
      <c r="W59" s="39" t="s">
        <v>1121</v>
      </c>
      <c r="X59" s="39">
        <f t="shared" si="5"/>
        <v>1</v>
      </c>
      <c r="Y59" s="39" t="str">
        <f t="shared" si="12"/>
        <v>H56R14 - 1</v>
      </c>
      <c r="Z59" s="94">
        <f t="shared" si="13"/>
        <v>5</v>
      </c>
      <c r="AA59" s="94">
        <f t="shared" si="14"/>
        <v>5</v>
      </c>
      <c r="AB59" s="94" t="str">
        <f t="shared" si="7"/>
        <v>H56R14</v>
      </c>
      <c r="AC59" s="94" t="str">
        <f t="shared" si="15"/>
        <v>H56R14</v>
      </c>
      <c r="AF59" s="3" t="s">
        <v>1605</v>
      </c>
    </row>
    <row r="60" spans="1:32" s="3" customFormat="1" ht="168" customHeight="1" x14ac:dyDescent="0.2">
      <c r="A60" s="51">
        <v>57</v>
      </c>
      <c r="B60" s="13" t="s">
        <v>67</v>
      </c>
      <c r="C60" s="41" t="s">
        <v>1616</v>
      </c>
      <c r="D60" s="12" t="s">
        <v>291</v>
      </c>
      <c r="E60" s="12" t="s">
        <v>1642</v>
      </c>
      <c r="F60" s="12" t="s">
        <v>199</v>
      </c>
      <c r="G60" s="13" t="s">
        <v>12</v>
      </c>
      <c r="H60" s="11">
        <v>3</v>
      </c>
      <c r="I60" s="14">
        <v>42460</v>
      </c>
      <c r="J60" s="14">
        <v>42735</v>
      </c>
      <c r="K60" s="44">
        <f t="shared" si="0"/>
        <v>39.285714285714285</v>
      </c>
      <c r="L60" s="6" t="s">
        <v>23</v>
      </c>
      <c r="M60" s="11">
        <v>3</v>
      </c>
      <c r="N60" s="15"/>
      <c r="O60" s="79">
        <f t="shared" si="1"/>
        <v>100</v>
      </c>
      <c r="P60" s="18">
        <f t="shared" si="2"/>
        <v>39.285714285714285</v>
      </c>
      <c r="Q60" s="18">
        <f t="shared" ca="1" si="3"/>
        <v>39.285714285714285</v>
      </c>
      <c r="R60" s="18">
        <f t="shared" ca="1" si="4"/>
        <v>39.285714285714285</v>
      </c>
      <c r="S60" s="11" t="str">
        <f t="shared" si="9"/>
        <v>SI</v>
      </c>
      <c r="T60" s="39" t="str">
        <f t="shared" si="10"/>
        <v>CUMPLIDO</v>
      </c>
      <c r="U60" s="39" t="str">
        <f t="shared" si="11"/>
        <v>CUMPLIDO</v>
      </c>
      <c r="V60" s="39" t="s">
        <v>1430</v>
      </c>
      <c r="W60" s="39" t="s">
        <v>1122</v>
      </c>
      <c r="X60" s="39">
        <f t="shared" si="5"/>
        <v>1</v>
      </c>
      <c r="Y60" s="39" t="str">
        <f t="shared" si="12"/>
        <v>H57R14 - 1</v>
      </c>
      <c r="Z60" s="94">
        <f t="shared" si="13"/>
        <v>5</v>
      </c>
      <c r="AA60" s="94">
        <f t="shared" si="14"/>
        <v>5</v>
      </c>
      <c r="AB60" s="94" t="str">
        <f t="shared" si="7"/>
        <v>H57R14</v>
      </c>
      <c r="AC60" s="94" t="str">
        <f t="shared" si="15"/>
        <v>H57R14</v>
      </c>
    </row>
    <row r="61" spans="1:32" s="3" customFormat="1" ht="197.25" customHeight="1" x14ac:dyDescent="0.2">
      <c r="A61" s="51">
        <v>58</v>
      </c>
      <c r="B61" s="13" t="s">
        <v>62</v>
      </c>
      <c r="C61" s="41" t="s">
        <v>1656</v>
      </c>
      <c r="D61" s="12" t="s">
        <v>292</v>
      </c>
      <c r="E61" s="12" t="s">
        <v>293</v>
      </c>
      <c r="F61" s="12" t="s">
        <v>294</v>
      </c>
      <c r="G61" s="13" t="s">
        <v>13</v>
      </c>
      <c r="H61" s="11">
        <v>2</v>
      </c>
      <c r="I61" s="14">
        <v>42460</v>
      </c>
      <c r="J61" s="14">
        <v>42735</v>
      </c>
      <c r="K61" s="44">
        <f t="shared" si="0"/>
        <v>39.285714285714285</v>
      </c>
      <c r="L61" s="6" t="s">
        <v>23</v>
      </c>
      <c r="M61" s="11">
        <v>2</v>
      </c>
      <c r="N61" s="15"/>
      <c r="O61" s="79">
        <f t="shared" si="1"/>
        <v>100</v>
      </c>
      <c r="P61" s="18">
        <f t="shared" si="2"/>
        <v>39.285714285714285</v>
      </c>
      <c r="Q61" s="18">
        <f t="shared" ca="1" si="3"/>
        <v>39.285714285714285</v>
      </c>
      <c r="R61" s="18">
        <f t="shared" ca="1" si="4"/>
        <v>39.285714285714285</v>
      </c>
      <c r="S61" s="11" t="str">
        <f t="shared" si="9"/>
        <v>SI</v>
      </c>
      <c r="T61" s="39" t="str">
        <f t="shared" si="10"/>
        <v>CUMPLIDO</v>
      </c>
      <c r="U61" s="39" t="str">
        <f t="shared" si="11"/>
        <v>CUMPLIDO</v>
      </c>
      <c r="V61" s="39" t="s">
        <v>1430</v>
      </c>
      <c r="W61" s="39" t="s">
        <v>1123</v>
      </c>
      <c r="X61" s="39">
        <f t="shared" si="5"/>
        <v>1</v>
      </c>
      <c r="Y61" s="39" t="str">
        <f t="shared" si="12"/>
        <v>H58R14 - 1</v>
      </c>
      <c r="Z61" s="94">
        <f t="shared" si="13"/>
        <v>5</v>
      </c>
      <c r="AA61" s="94">
        <f t="shared" si="14"/>
        <v>5</v>
      </c>
      <c r="AB61" s="94" t="str">
        <f t="shared" si="7"/>
        <v>H58R14</v>
      </c>
      <c r="AC61" s="94" t="str">
        <f t="shared" si="15"/>
        <v>H58R14</v>
      </c>
    </row>
    <row r="62" spans="1:32" s="3" customFormat="1" ht="213" customHeight="1" x14ac:dyDescent="0.2">
      <c r="A62" s="51">
        <v>59</v>
      </c>
      <c r="B62" s="13" t="s">
        <v>62</v>
      </c>
      <c r="C62" s="41" t="s">
        <v>295</v>
      </c>
      <c r="D62" s="12" t="s">
        <v>296</v>
      </c>
      <c r="E62" s="12" t="s">
        <v>1642</v>
      </c>
      <c r="F62" s="12" t="s">
        <v>199</v>
      </c>
      <c r="G62" s="13" t="s">
        <v>12</v>
      </c>
      <c r="H62" s="11">
        <v>3</v>
      </c>
      <c r="I62" s="14">
        <v>42460</v>
      </c>
      <c r="J62" s="14">
        <v>42735</v>
      </c>
      <c r="K62" s="44">
        <f t="shared" si="0"/>
        <v>39.285714285714285</v>
      </c>
      <c r="L62" s="6" t="s">
        <v>23</v>
      </c>
      <c r="M62" s="11">
        <v>3</v>
      </c>
      <c r="N62" s="15"/>
      <c r="O62" s="79">
        <f t="shared" si="1"/>
        <v>100</v>
      </c>
      <c r="P62" s="18">
        <f t="shared" si="2"/>
        <v>39.285714285714285</v>
      </c>
      <c r="Q62" s="18">
        <f t="shared" ca="1" si="3"/>
        <v>39.285714285714285</v>
      </c>
      <c r="R62" s="18">
        <f t="shared" ca="1" si="4"/>
        <v>39.285714285714285</v>
      </c>
      <c r="S62" s="11" t="str">
        <f t="shared" si="9"/>
        <v>SI</v>
      </c>
      <c r="T62" s="39" t="str">
        <f t="shared" si="10"/>
        <v>CUMPLIDO</v>
      </c>
      <c r="U62" s="39" t="str">
        <f t="shared" si="11"/>
        <v>CUMPLIDO</v>
      </c>
      <c r="V62" s="39" t="s">
        <v>1430</v>
      </c>
      <c r="W62" s="39" t="s">
        <v>1124</v>
      </c>
      <c r="X62" s="39">
        <f t="shared" si="5"/>
        <v>1</v>
      </c>
      <c r="Y62" s="39" t="str">
        <f t="shared" si="12"/>
        <v>H59R14 - 1</v>
      </c>
      <c r="Z62" s="94">
        <f t="shared" si="13"/>
        <v>5</v>
      </c>
      <c r="AA62" s="94">
        <f t="shared" si="14"/>
        <v>5</v>
      </c>
      <c r="AB62" s="94" t="str">
        <f t="shared" si="7"/>
        <v>H59R14</v>
      </c>
      <c r="AC62" s="94" t="str">
        <f t="shared" si="15"/>
        <v>H59R14</v>
      </c>
    </row>
    <row r="63" spans="1:32" s="3" customFormat="1" ht="209.25" customHeight="1" x14ac:dyDescent="0.2">
      <c r="A63" s="51">
        <v>60</v>
      </c>
      <c r="B63" s="13" t="s">
        <v>62</v>
      </c>
      <c r="C63" s="41" t="s">
        <v>297</v>
      </c>
      <c r="D63" s="12" t="s">
        <v>298</v>
      </c>
      <c r="E63" s="16" t="s">
        <v>299</v>
      </c>
      <c r="F63" s="16" t="s">
        <v>300</v>
      </c>
      <c r="G63" s="42" t="s">
        <v>17</v>
      </c>
      <c r="H63" s="11">
        <v>2</v>
      </c>
      <c r="I63" s="14">
        <v>42551</v>
      </c>
      <c r="J63" s="14">
        <v>42735</v>
      </c>
      <c r="K63" s="44">
        <f t="shared" si="0"/>
        <v>26.285714285714285</v>
      </c>
      <c r="L63" s="6" t="s">
        <v>1440</v>
      </c>
      <c r="M63" s="11">
        <v>2</v>
      </c>
      <c r="N63" s="15"/>
      <c r="O63" s="79">
        <f t="shared" si="1"/>
        <v>100</v>
      </c>
      <c r="P63" s="18">
        <f t="shared" si="2"/>
        <v>26.285714285714285</v>
      </c>
      <c r="Q63" s="18">
        <f t="shared" ca="1" si="3"/>
        <v>26.285714285714285</v>
      </c>
      <c r="R63" s="18">
        <f t="shared" ca="1" si="4"/>
        <v>26.285714285714285</v>
      </c>
      <c r="S63" s="11" t="str">
        <f t="shared" si="9"/>
        <v>SI</v>
      </c>
      <c r="T63" s="39" t="str">
        <f t="shared" si="10"/>
        <v>CUMPLIDO</v>
      </c>
      <c r="U63" s="39" t="str">
        <f t="shared" si="11"/>
        <v>CUMPLIDO</v>
      </c>
      <c r="V63" s="39" t="s">
        <v>1430</v>
      </c>
      <c r="W63" s="39" t="s">
        <v>1125</v>
      </c>
      <c r="X63" s="39">
        <f t="shared" si="5"/>
        <v>1</v>
      </c>
      <c r="Y63" s="39" t="str">
        <f t="shared" si="12"/>
        <v>H60R14 - 1</v>
      </c>
      <c r="Z63" s="94">
        <f t="shared" si="13"/>
        <v>5</v>
      </c>
      <c r="AA63" s="94">
        <f t="shared" si="14"/>
        <v>5</v>
      </c>
      <c r="AB63" s="94" t="str">
        <f t="shared" si="7"/>
        <v>H60R14</v>
      </c>
      <c r="AC63" s="94" t="str">
        <f t="shared" si="15"/>
        <v>H60R14</v>
      </c>
    </row>
    <row r="64" spans="1:32" s="3" customFormat="1" ht="210" customHeight="1" x14ac:dyDescent="0.2">
      <c r="A64" s="51">
        <v>61</v>
      </c>
      <c r="B64" s="13" t="s">
        <v>62</v>
      </c>
      <c r="C64" s="41" t="s">
        <v>1617</v>
      </c>
      <c r="D64" s="12" t="s">
        <v>301</v>
      </c>
      <c r="E64" s="12" t="s">
        <v>1657</v>
      </c>
      <c r="F64" s="12" t="s">
        <v>302</v>
      </c>
      <c r="G64" s="13" t="s">
        <v>303</v>
      </c>
      <c r="H64" s="11">
        <v>1</v>
      </c>
      <c r="I64" s="14">
        <v>42551</v>
      </c>
      <c r="J64" s="14">
        <v>42735</v>
      </c>
      <c r="K64" s="44">
        <f t="shared" si="0"/>
        <v>26.285714285714285</v>
      </c>
      <c r="L64" s="6" t="s">
        <v>23</v>
      </c>
      <c r="M64" s="11">
        <v>1</v>
      </c>
      <c r="N64" s="15"/>
      <c r="O64" s="79">
        <f t="shared" si="1"/>
        <v>100</v>
      </c>
      <c r="P64" s="18">
        <f t="shared" si="2"/>
        <v>26.285714285714285</v>
      </c>
      <c r="Q64" s="18">
        <f t="shared" ca="1" si="3"/>
        <v>26.285714285714285</v>
      </c>
      <c r="R64" s="18">
        <f t="shared" ca="1" si="4"/>
        <v>26.285714285714285</v>
      </c>
      <c r="S64" s="11" t="str">
        <f t="shared" si="9"/>
        <v>SI</v>
      </c>
      <c r="T64" s="39" t="str">
        <f t="shared" si="10"/>
        <v>CUMPLIDO</v>
      </c>
      <c r="U64" s="39" t="str">
        <f t="shared" si="11"/>
        <v>CUMPLIDO</v>
      </c>
      <c r="V64" s="39" t="s">
        <v>1430</v>
      </c>
      <c r="W64" s="39" t="s">
        <v>1126</v>
      </c>
      <c r="X64" s="39">
        <f t="shared" si="5"/>
        <v>1</v>
      </c>
      <c r="Y64" s="39" t="str">
        <f t="shared" si="12"/>
        <v>H61R14 - 1</v>
      </c>
      <c r="Z64" s="94">
        <f t="shared" si="13"/>
        <v>5</v>
      </c>
      <c r="AA64" s="94">
        <f t="shared" si="14"/>
        <v>5</v>
      </c>
      <c r="AB64" s="94" t="str">
        <f t="shared" si="7"/>
        <v>H61R14</v>
      </c>
      <c r="AC64" s="94" t="str">
        <f t="shared" si="15"/>
        <v>H61R14</v>
      </c>
    </row>
    <row r="65" spans="1:29" s="3" customFormat="1" ht="255" customHeight="1" x14ac:dyDescent="0.2">
      <c r="A65" s="51">
        <v>62</v>
      </c>
      <c r="B65" s="13" t="s">
        <v>37</v>
      </c>
      <c r="C65" s="41" t="s">
        <v>1618</v>
      </c>
      <c r="D65" s="12" t="s">
        <v>304</v>
      </c>
      <c r="E65" s="16" t="s">
        <v>305</v>
      </c>
      <c r="F65" s="16" t="s">
        <v>1658</v>
      </c>
      <c r="G65" s="11" t="s">
        <v>17</v>
      </c>
      <c r="H65" s="11">
        <v>3</v>
      </c>
      <c r="I65" s="14">
        <v>42460</v>
      </c>
      <c r="J65" s="14">
        <v>42735</v>
      </c>
      <c r="K65" s="44">
        <f t="shared" si="0"/>
        <v>39.285714285714285</v>
      </c>
      <c r="L65" s="6" t="s">
        <v>1066</v>
      </c>
      <c r="M65" s="11">
        <v>3</v>
      </c>
      <c r="N65" s="15"/>
      <c r="O65" s="79">
        <f t="shared" si="1"/>
        <v>100</v>
      </c>
      <c r="P65" s="18">
        <f t="shared" si="2"/>
        <v>39.285714285714285</v>
      </c>
      <c r="Q65" s="18">
        <f t="shared" ca="1" si="3"/>
        <v>39.285714285714285</v>
      </c>
      <c r="R65" s="18">
        <f t="shared" ca="1" si="4"/>
        <v>39.285714285714285</v>
      </c>
      <c r="S65" s="11" t="str">
        <f t="shared" si="9"/>
        <v>SI</v>
      </c>
      <c r="T65" s="39" t="str">
        <f t="shared" si="10"/>
        <v>CUMPLIDO</v>
      </c>
      <c r="U65" s="39" t="str">
        <f t="shared" si="11"/>
        <v>CUMPLIDO</v>
      </c>
      <c r="V65" s="39" t="s">
        <v>1430</v>
      </c>
      <c r="W65" s="39" t="s">
        <v>1127</v>
      </c>
      <c r="X65" s="39">
        <f t="shared" si="5"/>
        <v>1</v>
      </c>
      <c r="Y65" s="39" t="str">
        <f t="shared" si="12"/>
        <v>H62R14 - 1</v>
      </c>
      <c r="Z65" s="94">
        <f t="shared" si="13"/>
        <v>5</v>
      </c>
      <c r="AA65" s="94">
        <f t="shared" si="14"/>
        <v>5</v>
      </c>
      <c r="AB65" s="94" t="str">
        <f t="shared" si="7"/>
        <v>H62R14</v>
      </c>
      <c r="AC65" s="94" t="str">
        <f t="shared" si="15"/>
        <v>H62R14</v>
      </c>
    </row>
    <row r="66" spans="1:29" s="3" customFormat="1" ht="258.75" customHeight="1" x14ac:dyDescent="0.2">
      <c r="A66" s="51">
        <v>63</v>
      </c>
      <c r="B66" s="13" t="s">
        <v>62</v>
      </c>
      <c r="C66" s="41" t="s">
        <v>306</v>
      </c>
      <c r="D66" s="12" t="s">
        <v>307</v>
      </c>
      <c r="E66" s="12" t="s">
        <v>1659</v>
      </c>
      <c r="F66" s="12" t="s">
        <v>308</v>
      </c>
      <c r="G66" s="13" t="s">
        <v>309</v>
      </c>
      <c r="H66" s="11">
        <v>1</v>
      </c>
      <c r="I66" s="14">
        <v>42459</v>
      </c>
      <c r="J66" s="14">
        <v>42551</v>
      </c>
      <c r="K66" s="44">
        <f t="shared" si="0"/>
        <v>13.142857142857142</v>
      </c>
      <c r="L66" s="6" t="s">
        <v>23</v>
      </c>
      <c r="M66" s="11">
        <v>1</v>
      </c>
      <c r="N66" s="15"/>
      <c r="O66" s="79">
        <f t="shared" ref="O66:O129" si="16">IF(M66/H66&gt;1,100,+M66/H66*100)</f>
        <v>100</v>
      </c>
      <c r="P66" s="18">
        <f t="shared" ref="P66:P129" si="17">+K66*O66/100</f>
        <v>13.142857142857142</v>
      </c>
      <c r="Q66" s="18">
        <f t="shared" ref="Q66:Q129" ca="1" si="18">IF(J66&lt;=$AE$1,P66,0)</f>
        <v>13.142857142857142</v>
      </c>
      <c r="R66" s="18">
        <f t="shared" ref="R66:R129" ca="1" si="19">IF($AE$1&gt;=J66,K66,0)</f>
        <v>13.142857142857142</v>
      </c>
      <c r="S66" s="11" t="str">
        <f t="shared" si="9"/>
        <v>SI</v>
      </c>
      <c r="T66" s="39" t="str">
        <f t="shared" si="10"/>
        <v>CUMPLIDO</v>
      </c>
      <c r="U66" s="39" t="str">
        <f t="shared" si="11"/>
        <v>CUMPLIDO</v>
      </c>
      <c r="V66" s="39" t="s">
        <v>1430</v>
      </c>
      <c r="W66" s="39" t="s">
        <v>1128</v>
      </c>
      <c r="X66" s="39">
        <f t="shared" ref="X66:X129" si="20">IF(A66&lt;&gt;"",1,X65+1)</f>
        <v>1</v>
      </c>
      <c r="Y66" s="39" t="str">
        <f t="shared" si="12"/>
        <v>H63R14 - 1</v>
      </c>
      <c r="Z66" s="94">
        <f t="shared" si="13"/>
        <v>5</v>
      </c>
      <c r="AA66" s="94">
        <f t="shared" si="14"/>
        <v>5</v>
      </c>
      <c r="AB66" s="94" t="str">
        <f t="shared" ref="AB66:AB129" si="21">IF(A66&lt;&gt;"",MID(C66,1,FIND(" ",C66,1)-1),AB65)</f>
        <v>H63R14</v>
      </c>
      <c r="AC66" s="94" t="str">
        <f t="shared" si="15"/>
        <v>H63R14</v>
      </c>
    </row>
    <row r="67" spans="1:29" s="3" customFormat="1" ht="168" customHeight="1" x14ac:dyDescent="0.2">
      <c r="A67" s="51">
        <v>64</v>
      </c>
      <c r="B67" s="13" t="s">
        <v>78</v>
      </c>
      <c r="C67" s="41" t="s">
        <v>310</v>
      </c>
      <c r="D67" s="12" t="s">
        <v>311</v>
      </c>
      <c r="E67" s="12" t="s">
        <v>1642</v>
      </c>
      <c r="F67" s="12" t="s">
        <v>199</v>
      </c>
      <c r="G67" s="13" t="s">
        <v>12</v>
      </c>
      <c r="H67" s="11">
        <v>3</v>
      </c>
      <c r="I67" s="14">
        <v>42460</v>
      </c>
      <c r="J67" s="14">
        <v>42735</v>
      </c>
      <c r="K67" s="44">
        <f t="shared" ref="K67:K130" si="22">(+J67-I67)/7</f>
        <v>39.285714285714285</v>
      </c>
      <c r="L67" s="6" t="s">
        <v>23</v>
      </c>
      <c r="M67" s="11">
        <v>3</v>
      </c>
      <c r="N67" s="15"/>
      <c r="O67" s="79">
        <f t="shared" si="16"/>
        <v>100</v>
      </c>
      <c r="P67" s="18">
        <f t="shared" si="17"/>
        <v>39.285714285714285</v>
      </c>
      <c r="Q67" s="18">
        <f t="shared" ca="1" si="18"/>
        <v>39.285714285714285</v>
      </c>
      <c r="R67" s="18">
        <f t="shared" ca="1" si="19"/>
        <v>39.285714285714285</v>
      </c>
      <c r="S67" s="11" t="str">
        <f t="shared" ref="S67:S130" si="23">IF(U67="CUMPLIDO","SI","NO")</f>
        <v>SI</v>
      </c>
      <c r="T67" s="39" t="str">
        <f t="shared" ref="T67:T130" si="24">IF(O67=100,"CUMPLIDO",IF(J67-$AE$1&lt;0,"VENCIDO",IF(J67-$AE$1&lt;=30,"PRÓXIMO A VENCER",IF(O67&gt;0,"CON AVANCE","EN TERMINO"))))</f>
        <v>CUMPLIDO</v>
      </c>
      <c r="U67" s="39" t="str">
        <f t="shared" ref="U67:U130" si="25">IF(A67&lt;&gt;"",IF(AA67=1,"VENCIDO",IF(AA67=2,"PRÓXIMO A VENCER",IF(AA67=3,"EN TERMINO",IF(AA67=4,"CON AVANCE",IF(AA67=5,"CUMPLIDO",))))),"")</f>
        <v>CUMPLIDO</v>
      </c>
      <c r="V67" s="39" t="s">
        <v>1430</v>
      </c>
      <c r="W67" s="39" t="s">
        <v>1129</v>
      </c>
      <c r="X67" s="39">
        <f t="shared" si="20"/>
        <v>1</v>
      </c>
      <c r="Y67" s="39" t="str">
        <f t="shared" ref="Y67:Y130" si="26">CONCATENATE(W67," - ",X67)</f>
        <v>H64R14 - 1</v>
      </c>
      <c r="Z67" s="94">
        <f t="shared" ref="Z67:Z130" si="27">IF(T67="VENCIDO",1,IF(T67="PRÓXIMO A VENCER",2,IF(T67="EN TERMINO",3,IF(T67="CON AVANCE",4,IF(T67="CUMPLIDO",5,)))))</f>
        <v>5</v>
      </c>
      <c r="AA67" s="94">
        <f t="shared" ref="AA67:AA130" si="28">IF(X68=X67+1,MIN(Z67,AA68),Z67)</f>
        <v>5</v>
      </c>
      <c r="AB67" s="94" t="str">
        <f t="shared" si="21"/>
        <v>H64R14.</v>
      </c>
      <c r="AC67" s="94" t="str">
        <f t="shared" ref="AC67:AC130" si="29">IFERROR(MID(AB67,1,FIND(".",AB67,1)-1),AB67)</f>
        <v>H64R14</v>
      </c>
    </row>
    <row r="68" spans="1:29" s="3" customFormat="1" ht="119.25" customHeight="1" x14ac:dyDescent="0.2">
      <c r="A68" s="51">
        <v>65</v>
      </c>
      <c r="B68" s="13" t="s">
        <v>62</v>
      </c>
      <c r="C68" s="41" t="s">
        <v>1619</v>
      </c>
      <c r="D68" s="12" t="s">
        <v>312</v>
      </c>
      <c r="E68" s="16" t="s">
        <v>313</v>
      </c>
      <c r="F68" s="16" t="s">
        <v>74</v>
      </c>
      <c r="G68" s="11" t="s">
        <v>17</v>
      </c>
      <c r="H68" s="11">
        <v>2</v>
      </c>
      <c r="I68" s="14">
        <v>42551</v>
      </c>
      <c r="J68" s="14">
        <v>42916</v>
      </c>
      <c r="K68" s="44">
        <f t="shared" si="22"/>
        <v>52.142857142857146</v>
      </c>
      <c r="L68" s="6" t="s">
        <v>1441</v>
      </c>
      <c r="M68" s="11"/>
      <c r="N68" s="15"/>
      <c r="O68" s="79">
        <f t="shared" si="16"/>
        <v>0</v>
      </c>
      <c r="P68" s="18">
        <f t="shared" si="17"/>
        <v>0</v>
      </c>
      <c r="Q68" s="18">
        <f t="shared" ca="1" si="18"/>
        <v>0</v>
      </c>
      <c r="R68" s="18">
        <f t="shared" ca="1" si="19"/>
        <v>52.142857142857146</v>
      </c>
      <c r="S68" s="11" t="str">
        <f t="shared" ca="1" si="23"/>
        <v>NO</v>
      </c>
      <c r="T68" s="39" t="str">
        <f t="shared" ca="1" si="24"/>
        <v>VENCIDO</v>
      </c>
      <c r="U68" s="39" t="str">
        <f t="shared" ca="1" si="25"/>
        <v>VENCIDO</v>
      </c>
      <c r="V68" s="39" t="s">
        <v>1430</v>
      </c>
      <c r="W68" s="39" t="s">
        <v>1130</v>
      </c>
      <c r="X68" s="39">
        <f t="shared" si="20"/>
        <v>1</v>
      </c>
      <c r="Y68" s="39" t="str">
        <f t="shared" si="26"/>
        <v>H65R14 - 1</v>
      </c>
      <c r="Z68" s="94">
        <f t="shared" ca="1" si="27"/>
        <v>1</v>
      </c>
      <c r="AA68" s="94">
        <f t="shared" ca="1" si="28"/>
        <v>1</v>
      </c>
      <c r="AB68" s="94" t="str">
        <f t="shared" si="21"/>
        <v>H65R14</v>
      </c>
      <c r="AC68" s="94" t="str">
        <f t="shared" si="29"/>
        <v>H65R14</v>
      </c>
    </row>
    <row r="69" spans="1:29" s="3" customFormat="1" ht="174.75" customHeight="1" x14ac:dyDescent="0.2">
      <c r="A69" s="51">
        <v>66</v>
      </c>
      <c r="B69" s="13" t="s">
        <v>62</v>
      </c>
      <c r="C69" s="41" t="s">
        <v>314</v>
      </c>
      <c r="D69" s="12" t="s">
        <v>315</v>
      </c>
      <c r="E69" s="12" t="s">
        <v>1660</v>
      </c>
      <c r="F69" s="12" t="s">
        <v>316</v>
      </c>
      <c r="G69" s="13" t="s">
        <v>12</v>
      </c>
      <c r="H69" s="11">
        <v>3</v>
      </c>
      <c r="I69" s="14">
        <v>42460</v>
      </c>
      <c r="J69" s="14">
        <v>42735</v>
      </c>
      <c r="K69" s="44">
        <f t="shared" si="22"/>
        <v>39.285714285714285</v>
      </c>
      <c r="L69" s="6" t="s">
        <v>23</v>
      </c>
      <c r="M69" s="11">
        <v>3</v>
      </c>
      <c r="N69" s="15"/>
      <c r="O69" s="79">
        <f t="shared" si="16"/>
        <v>100</v>
      </c>
      <c r="P69" s="18">
        <f t="shared" si="17"/>
        <v>39.285714285714285</v>
      </c>
      <c r="Q69" s="18">
        <f t="shared" ca="1" si="18"/>
        <v>39.285714285714285</v>
      </c>
      <c r="R69" s="18">
        <f t="shared" ca="1" si="19"/>
        <v>39.285714285714285</v>
      </c>
      <c r="S69" s="11" t="str">
        <f t="shared" si="23"/>
        <v>SI</v>
      </c>
      <c r="T69" s="39" t="str">
        <f t="shared" si="24"/>
        <v>CUMPLIDO</v>
      </c>
      <c r="U69" s="39" t="str">
        <f t="shared" si="25"/>
        <v>CUMPLIDO</v>
      </c>
      <c r="V69" s="39" t="s">
        <v>1430</v>
      </c>
      <c r="W69" s="39" t="s">
        <v>1131</v>
      </c>
      <c r="X69" s="39">
        <f t="shared" si="20"/>
        <v>1</v>
      </c>
      <c r="Y69" s="39" t="str">
        <f t="shared" si="26"/>
        <v>H66R14 - 1</v>
      </c>
      <c r="Z69" s="94">
        <f t="shared" si="27"/>
        <v>5</v>
      </c>
      <c r="AA69" s="94">
        <f t="shared" si="28"/>
        <v>5</v>
      </c>
      <c r="AB69" s="94" t="str">
        <f t="shared" si="21"/>
        <v>H66R14</v>
      </c>
      <c r="AC69" s="94" t="str">
        <f t="shared" si="29"/>
        <v>H66R14</v>
      </c>
    </row>
    <row r="70" spans="1:29" s="3" customFormat="1" ht="239.25" customHeight="1" x14ac:dyDescent="0.2">
      <c r="A70" s="51">
        <v>67</v>
      </c>
      <c r="B70" s="13" t="s">
        <v>76</v>
      </c>
      <c r="C70" s="41" t="s">
        <v>1620</v>
      </c>
      <c r="D70" s="12" t="s">
        <v>317</v>
      </c>
      <c r="E70" s="12" t="s">
        <v>233</v>
      </c>
      <c r="F70" s="12" t="s">
        <v>1647</v>
      </c>
      <c r="G70" s="13" t="s">
        <v>85</v>
      </c>
      <c r="H70" s="11">
        <v>1</v>
      </c>
      <c r="I70" s="14">
        <v>42460</v>
      </c>
      <c r="J70" s="14">
        <v>42551</v>
      </c>
      <c r="K70" s="44">
        <f t="shared" si="22"/>
        <v>13</v>
      </c>
      <c r="L70" s="6" t="s">
        <v>23</v>
      </c>
      <c r="M70" s="11">
        <v>1</v>
      </c>
      <c r="N70" s="15"/>
      <c r="O70" s="79">
        <f t="shared" si="16"/>
        <v>100</v>
      </c>
      <c r="P70" s="18">
        <f t="shared" si="17"/>
        <v>13</v>
      </c>
      <c r="Q70" s="18">
        <f t="shared" ca="1" si="18"/>
        <v>13</v>
      </c>
      <c r="R70" s="18">
        <f t="shared" ca="1" si="19"/>
        <v>13</v>
      </c>
      <c r="S70" s="11" t="str">
        <f t="shared" si="23"/>
        <v>SI</v>
      </c>
      <c r="T70" s="39" t="str">
        <f t="shared" si="24"/>
        <v>CUMPLIDO</v>
      </c>
      <c r="U70" s="39" t="str">
        <f t="shared" si="25"/>
        <v>CUMPLIDO</v>
      </c>
      <c r="V70" s="39" t="s">
        <v>1430</v>
      </c>
      <c r="W70" s="39" t="s">
        <v>1132</v>
      </c>
      <c r="X70" s="39">
        <f t="shared" si="20"/>
        <v>1</v>
      </c>
      <c r="Y70" s="39" t="str">
        <f t="shared" si="26"/>
        <v>H67R14 - 1</v>
      </c>
      <c r="Z70" s="94">
        <f t="shared" si="27"/>
        <v>5</v>
      </c>
      <c r="AA70" s="94">
        <f t="shared" si="28"/>
        <v>5</v>
      </c>
      <c r="AB70" s="94" t="str">
        <f t="shared" si="21"/>
        <v>H67R14</v>
      </c>
      <c r="AC70" s="94" t="str">
        <f t="shared" si="29"/>
        <v>H67R14</v>
      </c>
    </row>
    <row r="71" spans="1:29" s="3" customFormat="1" ht="253.5" customHeight="1" x14ac:dyDescent="0.2">
      <c r="A71" s="51">
        <v>68</v>
      </c>
      <c r="B71" s="13" t="s">
        <v>37</v>
      </c>
      <c r="C71" s="41" t="s">
        <v>318</v>
      </c>
      <c r="D71" s="12" t="s">
        <v>319</v>
      </c>
      <c r="E71" s="12" t="s">
        <v>320</v>
      </c>
      <c r="F71" s="12" t="s">
        <v>321</v>
      </c>
      <c r="G71" s="13" t="s">
        <v>322</v>
      </c>
      <c r="H71" s="11">
        <v>1</v>
      </c>
      <c r="I71" s="14">
        <v>42459</v>
      </c>
      <c r="J71" s="14">
        <v>42551</v>
      </c>
      <c r="K71" s="44">
        <f t="shared" si="22"/>
        <v>13.142857142857142</v>
      </c>
      <c r="L71" s="6" t="s">
        <v>23</v>
      </c>
      <c r="M71" s="11">
        <v>1</v>
      </c>
      <c r="N71" s="15"/>
      <c r="O71" s="79">
        <f t="shared" si="16"/>
        <v>100</v>
      </c>
      <c r="P71" s="18">
        <f t="shared" si="17"/>
        <v>13.142857142857142</v>
      </c>
      <c r="Q71" s="18">
        <f t="shared" ca="1" si="18"/>
        <v>13.142857142857142</v>
      </c>
      <c r="R71" s="18">
        <f t="shared" ca="1" si="19"/>
        <v>13.142857142857142</v>
      </c>
      <c r="S71" s="11" t="str">
        <f t="shared" ca="1" si="23"/>
        <v>NO</v>
      </c>
      <c r="T71" s="39" t="str">
        <f t="shared" si="24"/>
        <v>CUMPLIDO</v>
      </c>
      <c r="U71" s="39" t="str">
        <f t="shared" ca="1" si="25"/>
        <v>VENCIDO</v>
      </c>
      <c r="V71" s="39" t="s">
        <v>1430</v>
      </c>
      <c r="W71" s="39" t="s">
        <v>1133</v>
      </c>
      <c r="X71" s="39">
        <f t="shared" si="20"/>
        <v>1</v>
      </c>
      <c r="Y71" s="39" t="str">
        <f t="shared" si="26"/>
        <v>H68R14 - 1</v>
      </c>
      <c r="Z71" s="94">
        <f t="shared" si="27"/>
        <v>5</v>
      </c>
      <c r="AA71" s="94">
        <f t="shared" ca="1" si="28"/>
        <v>1</v>
      </c>
      <c r="AB71" s="94" t="str">
        <f t="shared" si="21"/>
        <v>H68R14</v>
      </c>
      <c r="AC71" s="94" t="str">
        <f t="shared" si="29"/>
        <v>H68R14</v>
      </c>
    </row>
    <row r="72" spans="1:29" s="3" customFormat="1" ht="60" customHeight="1" x14ac:dyDescent="0.2">
      <c r="A72" s="51"/>
      <c r="B72" s="13" t="s">
        <v>37</v>
      </c>
      <c r="C72" s="41" t="s">
        <v>323</v>
      </c>
      <c r="D72" s="12" t="s">
        <v>1661</v>
      </c>
      <c r="E72" s="12" t="s">
        <v>324</v>
      </c>
      <c r="F72" s="12" t="s">
        <v>325</v>
      </c>
      <c r="G72" s="13" t="s">
        <v>326</v>
      </c>
      <c r="H72" s="11">
        <v>2</v>
      </c>
      <c r="I72" s="14">
        <v>42582</v>
      </c>
      <c r="J72" s="14">
        <v>42947</v>
      </c>
      <c r="K72" s="44">
        <f t="shared" si="22"/>
        <v>52.142857142857146</v>
      </c>
      <c r="L72" s="6" t="s">
        <v>23</v>
      </c>
      <c r="M72" s="11"/>
      <c r="N72" s="15"/>
      <c r="O72" s="79">
        <f t="shared" si="16"/>
        <v>0</v>
      </c>
      <c r="P72" s="18">
        <f t="shared" si="17"/>
        <v>0</v>
      </c>
      <c r="Q72" s="18">
        <f t="shared" ca="1" si="18"/>
        <v>0</v>
      </c>
      <c r="R72" s="18">
        <f t="shared" ca="1" si="19"/>
        <v>52.142857142857146</v>
      </c>
      <c r="S72" s="11" t="str">
        <f t="shared" si="23"/>
        <v>NO</v>
      </c>
      <c r="T72" s="39" t="str">
        <f t="shared" ca="1" si="24"/>
        <v>VENCIDO</v>
      </c>
      <c r="U72" s="39" t="str">
        <f t="shared" si="25"/>
        <v/>
      </c>
      <c r="V72" s="39" t="s">
        <v>1430</v>
      </c>
      <c r="W72" s="39" t="s">
        <v>1133</v>
      </c>
      <c r="X72" s="39">
        <f t="shared" si="20"/>
        <v>2</v>
      </c>
      <c r="Y72" s="39" t="str">
        <f t="shared" si="26"/>
        <v>H68R14 - 2</v>
      </c>
      <c r="Z72" s="94">
        <f t="shared" ca="1" si="27"/>
        <v>1</v>
      </c>
      <c r="AA72" s="94">
        <f t="shared" ca="1" si="28"/>
        <v>1</v>
      </c>
      <c r="AB72" s="94" t="str">
        <f t="shared" si="21"/>
        <v>H68R14</v>
      </c>
      <c r="AC72" s="94" t="str">
        <f t="shared" si="29"/>
        <v>H68R14</v>
      </c>
    </row>
    <row r="73" spans="1:29" s="3" customFormat="1" ht="208.5" customHeight="1" x14ac:dyDescent="0.2">
      <c r="A73" s="51">
        <v>69</v>
      </c>
      <c r="B73" s="13" t="s">
        <v>62</v>
      </c>
      <c r="C73" s="41" t="s">
        <v>327</v>
      </c>
      <c r="D73" s="12" t="s">
        <v>328</v>
      </c>
      <c r="E73" s="53" t="s">
        <v>329</v>
      </c>
      <c r="F73" s="12" t="s">
        <v>1662</v>
      </c>
      <c r="G73" s="13" t="s">
        <v>17</v>
      </c>
      <c r="H73" s="11">
        <v>3</v>
      </c>
      <c r="I73" s="14">
        <v>42551</v>
      </c>
      <c r="J73" s="14">
        <v>42916</v>
      </c>
      <c r="K73" s="44">
        <f t="shared" si="22"/>
        <v>52.142857142857146</v>
      </c>
      <c r="L73" s="6" t="s">
        <v>42</v>
      </c>
      <c r="M73" s="11">
        <v>1</v>
      </c>
      <c r="N73" s="11"/>
      <c r="O73" s="79">
        <f t="shared" si="16"/>
        <v>33.333333333333329</v>
      </c>
      <c r="P73" s="18">
        <f t="shared" si="17"/>
        <v>17.38095238095238</v>
      </c>
      <c r="Q73" s="18">
        <f t="shared" ca="1" si="18"/>
        <v>17.38095238095238</v>
      </c>
      <c r="R73" s="18">
        <f t="shared" ca="1" si="19"/>
        <v>52.142857142857146</v>
      </c>
      <c r="S73" s="11" t="str">
        <f t="shared" ca="1" si="23"/>
        <v>NO</v>
      </c>
      <c r="T73" s="39" t="str">
        <f t="shared" ca="1" si="24"/>
        <v>VENCIDO</v>
      </c>
      <c r="U73" s="39" t="str">
        <f t="shared" ca="1" si="25"/>
        <v>VENCIDO</v>
      </c>
      <c r="V73" s="39" t="s">
        <v>1430</v>
      </c>
      <c r="W73" s="39" t="s">
        <v>1134</v>
      </c>
      <c r="X73" s="39">
        <f t="shared" si="20"/>
        <v>1</v>
      </c>
      <c r="Y73" s="39" t="str">
        <f t="shared" si="26"/>
        <v>H69R14 - 1</v>
      </c>
      <c r="Z73" s="94">
        <f t="shared" ca="1" si="27"/>
        <v>1</v>
      </c>
      <c r="AA73" s="94">
        <f t="shared" ca="1" si="28"/>
        <v>1</v>
      </c>
      <c r="AB73" s="94" t="str">
        <f t="shared" si="21"/>
        <v>H69R14</v>
      </c>
      <c r="AC73" s="94" t="str">
        <f t="shared" si="29"/>
        <v>H69R14</v>
      </c>
    </row>
    <row r="74" spans="1:29" s="3" customFormat="1" ht="226.9" customHeight="1" x14ac:dyDescent="0.2">
      <c r="A74" s="51">
        <v>70</v>
      </c>
      <c r="B74" s="13" t="s">
        <v>62</v>
      </c>
      <c r="C74" s="41" t="s">
        <v>330</v>
      </c>
      <c r="D74" s="12" t="s">
        <v>331</v>
      </c>
      <c r="E74" s="12" t="s">
        <v>332</v>
      </c>
      <c r="F74" s="12" t="s">
        <v>1663</v>
      </c>
      <c r="G74" s="13" t="s">
        <v>12</v>
      </c>
      <c r="H74" s="11">
        <v>3</v>
      </c>
      <c r="I74" s="14">
        <v>42551</v>
      </c>
      <c r="J74" s="14">
        <v>42916</v>
      </c>
      <c r="K74" s="44">
        <f t="shared" si="22"/>
        <v>52.142857142857146</v>
      </c>
      <c r="L74" s="6" t="s">
        <v>42</v>
      </c>
      <c r="M74" s="11">
        <v>3</v>
      </c>
      <c r="N74" s="11"/>
      <c r="O74" s="79">
        <f t="shared" si="16"/>
        <v>100</v>
      </c>
      <c r="P74" s="18">
        <f t="shared" si="17"/>
        <v>52.142857142857146</v>
      </c>
      <c r="Q74" s="18">
        <f t="shared" ca="1" si="18"/>
        <v>52.142857142857146</v>
      </c>
      <c r="R74" s="18">
        <f t="shared" ca="1" si="19"/>
        <v>52.142857142857146</v>
      </c>
      <c r="S74" s="11" t="str">
        <f t="shared" si="23"/>
        <v>SI</v>
      </c>
      <c r="T74" s="39" t="str">
        <f t="shared" si="24"/>
        <v>CUMPLIDO</v>
      </c>
      <c r="U74" s="39" t="str">
        <f t="shared" si="25"/>
        <v>CUMPLIDO</v>
      </c>
      <c r="V74" s="39" t="s">
        <v>1430</v>
      </c>
      <c r="W74" s="39" t="s">
        <v>1135</v>
      </c>
      <c r="X74" s="39">
        <f t="shared" si="20"/>
        <v>1</v>
      </c>
      <c r="Y74" s="39" t="str">
        <f t="shared" si="26"/>
        <v>H70R14 - 1</v>
      </c>
      <c r="Z74" s="94">
        <f t="shared" si="27"/>
        <v>5</v>
      </c>
      <c r="AA74" s="94">
        <f t="shared" si="28"/>
        <v>5</v>
      </c>
      <c r="AB74" s="94" t="str">
        <f t="shared" si="21"/>
        <v>H70R14</v>
      </c>
      <c r="AC74" s="94" t="str">
        <f t="shared" si="29"/>
        <v>H70R14</v>
      </c>
    </row>
    <row r="75" spans="1:29" s="3" customFormat="1" ht="285" customHeight="1" x14ac:dyDescent="0.2">
      <c r="A75" s="51">
        <v>71</v>
      </c>
      <c r="B75" s="13" t="s">
        <v>73</v>
      </c>
      <c r="C75" s="41" t="s">
        <v>333</v>
      </c>
      <c r="D75" s="12" t="s">
        <v>334</v>
      </c>
      <c r="E75" s="12" t="s">
        <v>335</v>
      </c>
      <c r="F75" s="14" t="s">
        <v>336</v>
      </c>
      <c r="G75" s="14" t="s">
        <v>53</v>
      </c>
      <c r="H75" s="11">
        <v>1</v>
      </c>
      <c r="I75" s="14">
        <v>42551</v>
      </c>
      <c r="J75" s="14">
        <v>42735</v>
      </c>
      <c r="K75" s="44">
        <f t="shared" si="22"/>
        <v>26.285714285714285</v>
      </c>
      <c r="L75" s="6" t="s">
        <v>40</v>
      </c>
      <c r="M75" s="11">
        <v>1</v>
      </c>
      <c r="N75" s="15"/>
      <c r="O75" s="79">
        <f t="shared" si="16"/>
        <v>100</v>
      </c>
      <c r="P75" s="18">
        <f t="shared" si="17"/>
        <v>26.285714285714285</v>
      </c>
      <c r="Q75" s="18">
        <f t="shared" ca="1" si="18"/>
        <v>26.285714285714285</v>
      </c>
      <c r="R75" s="18">
        <f t="shared" ca="1" si="19"/>
        <v>26.285714285714285</v>
      </c>
      <c r="S75" s="11" t="str">
        <f t="shared" si="23"/>
        <v>SI</v>
      </c>
      <c r="T75" s="39" t="str">
        <f t="shared" si="24"/>
        <v>CUMPLIDO</v>
      </c>
      <c r="U75" s="39" t="str">
        <f t="shared" si="25"/>
        <v>CUMPLIDO</v>
      </c>
      <c r="V75" s="39" t="s">
        <v>1430</v>
      </c>
      <c r="W75" s="39" t="s">
        <v>1136</v>
      </c>
      <c r="X75" s="39">
        <f t="shared" si="20"/>
        <v>1</v>
      </c>
      <c r="Y75" s="39" t="str">
        <f t="shared" si="26"/>
        <v>H71R14 - 1</v>
      </c>
      <c r="Z75" s="94">
        <f t="shared" si="27"/>
        <v>5</v>
      </c>
      <c r="AA75" s="94">
        <f t="shared" si="28"/>
        <v>5</v>
      </c>
      <c r="AB75" s="94" t="str">
        <f t="shared" si="21"/>
        <v>H71R14</v>
      </c>
      <c r="AC75" s="94" t="str">
        <f t="shared" si="29"/>
        <v>H71R14</v>
      </c>
    </row>
    <row r="76" spans="1:29" s="3" customFormat="1" ht="145.5" customHeight="1" x14ac:dyDescent="0.2">
      <c r="A76" s="51">
        <v>72</v>
      </c>
      <c r="B76" s="13" t="s">
        <v>76</v>
      </c>
      <c r="C76" s="41" t="s">
        <v>337</v>
      </c>
      <c r="D76" s="12" t="s">
        <v>338</v>
      </c>
      <c r="E76" s="12" t="s">
        <v>339</v>
      </c>
      <c r="F76" s="12" t="s">
        <v>1359</v>
      </c>
      <c r="G76" s="13" t="s">
        <v>340</v>
      </c>
      <c r="H76" s="11">
        <v>1</v>
      </c>
      <c r="I76" s="14">
        <v>42551</v>
      </c>
      <c r="J76" s="14">
        <v>42735</v>
      </c>
      <c r="K76" s="44">
        <f t="shared" si="22"/>
        <v>26.285714285714285</v>
      </c>
      <c r="L76" s="6" t="s">
        <v>40</v>
      </c>
      <c r="M76" s="11">
        <v>1</v>
      </c>
      <c r="N76" s="15"/>
      <c r="O76" s="79">
        <f t="shared" si="16"/>
        <v>100</v>
      </c>
      <c r="P76" s="18">
        <f t="shared" si="17"/>
        <v>26.285714285714285</v>
      </c>
      <c r="Q76" s="18">
        <f t="shared" ca="1" si="18"/>
        <v>26.285714285714285</v>
      </c>
      <c r="R76" s="18">
        <f t="shared" ca="1" si="19"/>
        <v>26.285714285714285</v>
      </c>
      <c r="S76" s="11" t="str">
        <f t="shared" si="23"/>
        <v>SI</v>
      </c>
      <c r="T76" s="39" t="str">
        <f t="shared" si="24"/>
        <v>CUMPLIDO</v>
      </c>
      <c r="U76" s="39" t="str">
        <f t="shared" si="25"/>
        <v>CUMPLIDO</v>
      </c>
      <c r="V76" s="39" t="s">
        <v>1430</v>
      </c>
      <c r="W76" s="39" t="s">
        <v>1137</v>
      </c>
      <c r="X76" s="39">
        <f t="shared" si="20"/>
        <v>1</v>
      </c>
      <c r="Y76" s="39" t="str">
        <f t="shared" si="26"/>
        <v>H72R14o - 1</v>
      </c>
      <c r="Z76" s="94">
        <f t="shared" si="27"/>
        <v>5</v>
      </c>
      <c r="AA76" s="94">
        <f t="shared" si="28"/>
        <v>5</v>
      </c>
      <c r="AB76" s="94" t="str">
        <f t="shared" si="21"/>
        <v>H72R14o</v>
      </c>
      <c r="AC76" s="94" t="str">
        <f t="shared" si="29"/>
        <v>H72R14o</v>
      </c>
    </row>
    <row r="77" spans="1:29" s="3" customFormat="1" ht="130.5" customHeight="1" x14ac:dyDescent="0.2">
      <c r="A77" s="51">
        <v>73</v>
      </c>
      <c r="B77" s="13" t="s">
        <v>62</v>
      </c>
      <c r="C77" s="41" t="s">
        <v>341</v>
      </c>
      <c r="D77" s="12" t="s">
        <v>342</v>
      </c>
      <c r="E77" s="12" t="s">
        <v>343</v>
      </c>
      <c r="F77" s="12" t="s">
        <v>344</v>
      </c>
      <c r="G77" s="13" t="s">
        <v>21</v>
      </c>
      <c r="H77" s="11">
        <v>2</v>
      </c>
      <c r="I77" s="14">
        <v>42551</v>
      </c>
      <c r="J77" s="14">
        <v>42735</v>
      </c>
      <c r="K77" s="44">
        <f t="shared" si="22"/>
        <v>26.285714285714285</v>
      </c>
      <c r="L77" s="6" t="s">
        <v>40</v>
      </c>
      <c r="M77" s="11">
        <v>2</v>
      </c>
      <c r="N77" s="15"/>
      <c r="O77" s="79">
        <f t="shared" si="16"/>
        <v>100</v>
      </c>
      <c r="P77" s="18">
        <f t="shared" si="17"/>
        <v>26.285714285714285</v>
      </c>
      <c r="Q77" s="18">
        <f t="shared" ca="1" si="18"/>
        <v>26.285714285714285</v>
      </c>
      <c r="R77" s="18">
        <f t="shared" ca="1" si="19"/>
        <v>26.285714285714285</v>
      </c>
      <c r="S77" s="11" t="str">
        <f t="shared" si="23"/>
        <v>SI</v>
      </c>
      <c r="T77" s="39" t="str">
        <f t="shared" si="24"/>
        <v>CUMPLIDO</v>
      </c>
      <c r="U77" s="39" t="str">
        <f t="shared" si="25"/>
        <v>CUMPLIDO</v>
      </c>
      <c r="V77" s="39" t="s">
        <v>1430</v>
      </c>
      <c r="W77" s="39" t="s">
        <v>1138</v>
      </c>
      <c r="X77" s="39">
        <f t="shared" si="20"/>
        <v>1</v>
      </c>
      <c r="Y77" s="39" t="str">
        <f t="shared" si="26"/>
        <v>H73R14 - 1</v>
      </c>
      <c r="Z77" s="94">
        <f t="shared" si="27"/>
        <v>5</v>
      </c>
      <c r="AA77" s="94">
        <f t="shared" si="28"/>
        <v>5</v>
      </c>
      <c r="AB77" s="94" t="str">
        <f t="shared" si="21"/>
        <v>H73R14</v>
      </c>
      <c r="AC77" s="94" t="str">
        <f t="shared" si="29"/>
        <v>H73R14</v>
      </c>
    </row>
    <row r="78" spans="1:29" s="3" customFormat="1" ht="213.75" customHeight="1" x14ac:dyDescent="0.2">
      <c r="A78" s="51">
        <v>74</v>
      </c>
      <c r="B78" s="13" t="s">
        <v>62</v>
      </c>
      <c r="C78" s="41" t="s">
        <v>345</v>
      </c>
      <c r="D78" s="12" t="s">
        <v>346</v>
      </c>
      <c r="E78" s="16" t="s">
        <v>347</v>
      </c>
      <c r="F78" s="16" t="s">
        <v>1664</v>
      </c>
      <c r="G78" s="55" t="s">
        <v>17</v>
      </c>
      <c r="H78" s="11">
        <v>3</v>
      </c>
      <c r="I78" s="14">
        <v>42551</v>
      </c>
      <c r="J78" s="14">
        <v>42735</v>
      </c>
      <c r="K78" s="44">
        <f t="shared" si="22"/>
        <v>26.285714285714285</v>
      </c>
      <c r="L78" s="6" t="s">
        <v>40</v>
      </c>
      <c r="M78" s="11">
        <v>3</v>
      </c>
      <c r="N78" s="15"/>
      <c r="O78" s="79">
        <f t="shared" si="16"/>
        <v>100</v>
      </c>
      <c r="P78" s="18">
        <f t="shared" si="17"/>
        <v>26.285714285714285</v>
      </c>
      <c r="Q78" s="18">
        <f t="shared" ca="1" si="18"/>
        <v>26.285714285714285</v>
      </c>
      <c r="R78" s="18">
        <f t="shared" ca="1" si="19"/>
        <v>26.285714285714285</v>
      </c>
      <c r="S78" s="11" t="str">
        <f t="shared" si="23"/>
        <v>SI</v>
      </c>
      <c r="T78" s="39" t="str">
        <f t="shared" si="24"/>
        <v>CUMPLIDO</v>
      </c>
      <c r="U78" s="39" t="str">
        <f t="shared" si="25"/>
        <v>CUMPLIDO</v>
      </c>
      <c r="V78" s="39" t="s">
        <v>1430</v>
      </c>
      <c r="W78" s="39" t="s">
        <v>1139</v>
      </c>
      <c r="X78" s="39">
        <f t="shared" si="20"/>
        <v>1</v>
      </c>
      <c r="Y78" s="39" t="str">
        <f t="shared" si="26"/>
        <v>H74R14 - 1</v>
      </c>
      <c r="Z78" s="94">
        <f t="shared" si="27"/>
        <v>5</v>
      </c>
      <c r="AA78" s="94">
        <f t="shared" si="28"/>
        <v>5</v>
      </c>
      <c r="AB78" s="94" t="str">
        <f t="shared" si="21"/>
        <v>H74R14</v>
      </c>
      <c r="AC78" s="94" t="str">
        <f t="shared" si="29"/>
        <v>H74R14</v>
      </c>
    </row>
    <row r="79" spans="1:29" s="3" customFormat="1" ht="157.5" x14ac:dyDescent="0.2">
      <c r="A79" s="51">
        <v>75</v>
      </c>
      <c r="B79" s="13" t="s">
        <v>62</v>
      </c>
      <c r="C79" s="41" t="s">
        <v>348</v>
      </c>
      <c r="D79" s="12" t="s">
        <v>349</v>
      </c>
      <c r="E79" s="12" t="s">
        <v>1665</v>
      </c>
      <c r="F79" s="12" t="s">
        <v>350</v>
      </c>
      <c r="G79" s="12" t="s">
        <v>350</v>
      </c>
      <c r="H79" s="11">
        <v>2</v>
      </c>
      <c r="I79" s="14">
        <v>42460</v>
      </c>
      <c r="J79" s="14">
        <v>42490</v>
      </c>
      <c r="K79" s="44">
        <f t="shared" si="22"/>
        <v>4.2857142857142856</v>
      </c>
      <c r="L79" s="6" t="s">
        <v>40</v>
      </c>
      <c r="M79" s="11">
        <v>2</v>
      </c>
      <c r="N79" s="15"/>
      <c r="O79" s="79">
        <f t="shared" si="16"/>
        <v>100</v>
      </c>
      <c r="P79" s="18">
        <f t="shared" si="17"/>
        <v>4.2857142857142856</v>
      </c>
      <c r="Q79" s="18">
        <f t="shared" ca="1" si="18"/>
        <v>4.2857142857142856</v>
      </c>
      <c r="R79" s="18">
        <f t="shared" ca="1" si="19"/>
        <v>4.2857142857142856</v>
      </c>
      <c r="S79" s="11" t="str">
        <f t="shared" si="23"/>
        <v>SI</v>
      </c>
      <c r="T79" s="39" t="str">
        <f t="shared" si="24"/>
        <v>CUMPLIDO</v>
      </c>
      <c r="U79" s="39" t="str">
        <f t="shared" si="25"/>
        <v>CUMPLIDO</v>
      </c>
      <c r="V79" s="39" t="s">
        <v>1430</v>
      </c>
      <c r="W79" s="39" t="s">
        <v>1140</v>
      </c>
      <c r="X79" s="39">
        <f t="shared" si="20"/>
        <v>1</v>
      </c>
      <c r="Y79" s="39" t="str">
        <f t="shared" si="26"/>
        <v>H75R14 - 1</v>
      </c>
      <c r="Z79" s="94">
        <f t="shared" si="27"/>
        <v>5</v>
      </c>
      <c r="AA79" s="94">
        <f t="shared" si="28"/>
        <v>5</v>
      </c>
      <c r="AB79" s="94" t="str">
        <f t="shared" si="21"/>
        <v>H75R14</v>
      </c>
      <c r="AC79" s="94" t="str">
        <f t="shared" si="29"/>
        <v>H75R14</v>
      </c>
    </row>
    <row r="80" spans="1:29" s="3" customFormat="1" ht="135" x14ac:dyDescent="0.2">
      <c r="A80" s="51">
        <v>76</v>
      </c>
      <c r="B80" s="13" t="s">
        <v>62</v>
      </c>
      <c r="C80" s="41" t="s">
        <v>351</v>
      </c>
      <c r="D80" s="12" t="s">
        <v>352</v>
      </c>
      <c r="E80" s="12" t="s">
        <v>353</v>
      </c>
      <c r="F80" s="12" t="s">
        <v>1666</v>
      </c>
      <c r="G80" s="13" t="s">
        <v>354</v>
      </c>
      <c r="H80" s="11">
        <v>1</v>
      </c>
      <c r="I80" s="14">
        <v>42460</v>
      </c>
      <c r="J80" s="14">
        <v>42551</v>
      </c>
      <c r="K80" s="44">
        <f t="shared" si="22"/>
        <v>13</v>
      </c>
      <c r="L80" s="6" t="s">
        <v>40</v>
      </c>
      <c r="M80" s="11">
        <v>1</v>
      </c>
      <c r="N80" s="11"/>
      <c r="O80" s="79">
        <f t="shared" si="16"/>
        <v>100</v>
      </c>
      <c r="P80" s="18">
        <f t="shared" si="17"/>
        <v>13</v>
      </c>
      <c r="Q80" s="18">
        <f t="shared" ca="1" si="18"/>
        <v>13</v>
      </c>
      <c r="R80" s="18">
        <f t="shared" ca="1" si="19"/>
        <v>13</v>
      </c>
      <c r="S80" s="11" t="str">
        <f t="shared" si="23"/>
        <v>SI</v>
      </c>
      <c r="T80" s="39" t="str">
        <f t="shared" si="24"/>
        <v>CUMPLIDO</v>
      </c>
      <c r="U80" s="39" t="str">
        <f t="shared" si="25"/>
        <v>CUMPLIDO</v>
      </c>
      <c r="V80" s="39" t="s">
        <v>1430</v>
      </c>
      <c r="W80" s="39" t="s">
        <v>1141</v>
      </c>
      <c r="X80" s="39">
        <f t="shared" si="20"/>
        <v>1</v>
      </c>
      <c r="Y80" s="39" t="str">
        <f t="shared" si="26"/>
        <v>H76R14 - 1</v>
      </c>
      <c r="Z80" s="94">
        <f t="shared" si="27"/>
        <v>5</v>
      </c>
      <c r="AA80" s="94">
        <f t="shared" si="28"/>
        <v>5</v>
      </c>
      <c r="AB80" s="94" t="str">
        <f t="shared" si="21"/>
        <v>H76R14</v>
      </c>
      <c r="AC80" s="94" t="str">
        <f t="shared" si="29"/>
        <v>H76R14</v>
      </c>
    </row>
    <row r="81" spans="1:29" s="3" customFormat="1" ht="173.25" customHeight="1" x14ac:dyDescent="0.2">
      <c r="A81" s="51">
        <v>77</v>
      </c>
      <c r="B81" s="13" t="s">
        <v>62</v>
      </c>
      <c r="C81" s="41" t="s">
        <v>355</v>
      </c>
      <c r="D81" s="12" t="s">
        <v>356</v>
      </c>
      <c r="E81" s="12" t="s">
        <v>357</v>
      </c>
      <c r="F81" s="12" t="s">
        <v>358</v>
      </c>
      <c r="G81" s="13" t="s">
        <v>17</v>
      </c>
      <c r="H81" s="11">
        <v>1</v>
      </c>
      <c r="I81" s="14">
        <v>42460</v>
      </c>
      <c r="J81" s="14">
        <v>42551</v>
      </c>
      <c r="K81" s="44">
        <f t="shared" si="22"/>
        <v>13</v>
      </c>
      <c r="L81" s="6" t="s">
        <v>40</v>
      </c>
      <c r="M81" s="11">
        <v>1</v>
      </c>
      <c r="N81" s="11"/>
      <c r="O81" s="79">
        <f t="shared" si="16"/>
        <v>100</v>
      </c>
      <c r="P81" s="18">
        <f t="shared" si="17"/>
        <v>13</v>
      </c>
      <c r="Q81" s="18">
        <f t="shared" ca="1" si="18"/>
        <v>13</v>
      </c>
      <c r="R81" s="18">
        <f t="shared" ca="1" si="19"/>
        <v>13</v>
      </c>
      <c r="S81" s="11" t="str">
        <f t="shared" si="23"/>
        <v>SI</v>
      </c>
      <c r="T81" s="39" t="str">
        <f t="shared" si="24"/>
        <v>CUMPLIDO</v>
      </c>
      <c r="U81" s="39" t="str">
        <f t="shared" si="25"/>
        <v>CUMPLIDO</v>
      </c>
      <c r="V81" s="39" t="s">
        <v>1430</v>
      </c>
      <c r="W81" s="39" t="s">
        <v>1142</v>
      </c>
      <c r="X81" s="39">
        <f t="shared" si="20"/>
        <v>1</v>
      </c>
      <c r="Y81" s="39" t="str">
        <f t="shared" si="26"/>
        <v>H77R14 - 1</v>
      </c>
      <c r="Z81" s="94">
        <f t="shared" si="27"/>
        <v>5</v>
      </c>
      <c r="AA81" s="94">
        <f t="shared" si="28"/>
        <v>5</v>
      </c>
      <c r="AB81" s="94" t="str">
        <f t="shared" si="21"/>
        <v>H77R14</v>
      </c>
      <c r="AC81" s="94" t="str">
        <f t="shared" si="29"/>
        <v>H77R14</v>
      </c>
    </row>
    <row r="82" spans="1:29" s="3" customFormat="1" ht="135" customHeight="1" x14ac:dyDescent="0.2">
      <c r="A82" s="51">
        <v>78</v>
      </c>
      <c r="B82" s="13" t="s">
        <v>62</v>
      </c>
      <c r="C82" s="41" t="s">
        <v>359</v>
      </c>
      <c r="D82" s="12" t="s">
        <v>331</v>
      </c>
      <c r="E82" s="12" t="s">
        <v>360</v>
      </c>
      <c r="F82" s="12" t="s">
        <v>1663</v>
      </c>
      <c r="G82" s="13" t="s">
        <v>12</v>
      </c>
      <c r="H82" s="11">
        <v>3</v>
      </c>
      <c r="I82" s="14">
        <v>42460</v>
      </c>
      <c r="J82" s="14">
        <v>42735</v>
      </c>
      <c r="K82" s="44">
        <f t="shared" si="22"/>
        <v>39.285714285714285</v>
      </c>
      <c r="L82" s="6" t="s">
        <v>46</v>
      </c>
      <c r="M82" s="11">
        <v>3</v>
      </c>
      <c r="N82" s="15"/>
      <c r="O82" s="79">
        <f t="shared" si="16"/>
        <v>100</v>
      </c>
      <c r="P82" s="18">
        <f t="shared" si="17"/>
        <v>39.285714285714285</v>
      </c>
      <c r="Q82" s="18">
        <f t="shared" ca="1" si="18"/>
        <v>39.285714285714285</v>
      </c>
      <c r="R82" s="18">
        <f t="shared" ca="1" si="19"/>
        <v>39.285714285714285</v>
      </c>
      <c r="S82" s="11" t="str">
        <f t="shared" si="23"/>
        <v>SI</v>
      </c>
      <c r="T82" s="39" t="str">
        <f t="shared" si="24"/>
        <v>CUMPLIDO</v>
      </c>
      <c r="U82" s="39" t="str">
        <f t="shared" si="25"/>
        <v>CUMPLIDO</v>
      </c>
      <c r="V82" s="39" t="s">
        <v>1430</v>
      </c>
      <c r="W82" s="39" t="s">
        <v>1143</v>
      </c>
      <c r="X82" s="39">
        <f t="shared" si="20"/>
        <v>1</v>
      </c>
      <c r="Y82" s="39" t="str">
        <f t="shared" si="26"/>
        <v>H78R14- - 1</v>
      </c>
      <c r="Z82" s="94">
        <f t="shared" si="27"/>
        <v>5</v>
      </c>
      <c r="AA82" s="94">
        <f t="shared" si="28"/>
        <v>5</v>
      </c>
      <c r="AB82" s="94" t="str">
        <f t="shared" si="21"/>
        <v>H78R14-</v>
      </c>
      <c r="AC82" s="94" t="str">
        <f t="shared" si="29"/>
        <v>H78R14-</v>
      </c>
    </row>
    <row r="83" spans="1:29" s="3" customFormat="1" ht="202.5" customHeight="1" x14ac:dyDescent="0.2">
      <c r="A83" s="51">
        <v>79</v>
      </c>
      <c r="B83" s="13" t="s">
        <v>86</v>
      </c>
      <c r="C83" s="41" t="s">
        <v>361</v>
      </c>
      <c r="D83" s="12" t="s">
        <v>362</v>
      </c>
      <c r="E83" s="12" t="s">
        <v>363</v>
      </c>
      <c r="F83" s="12" t="s">
        <v>364</v>
      </c>
      <c r="G83" s="13" t="s">
        <v>12</v>
      </c>
      <c r="H83" s="11">
        <v>3</v>
      </c>
      <c r="I83" s="14">
        <v>42460</v>
      </c>
      <c r="J83" s="14">
        <v>42735</v>
      </c>
      <c r="K83" s="44">
        <f t="shared" si="22"/>
        <v>39.285714285714285</v>
      </c>
      <c r="L83" s="6" t="s">
        <v>46</v>
      </c>
      <c r="M83" s="11">
        <v>3</v>
      </c>
      <c r="N83" s="15"/>
      <c r="O83" s="79">
        <f t="shared" si="16"/>
        <v>100</v>
      </c>
      <c r="P83" s="18">
        <f t="shared" si="17"/>
        <v>39.285714285714285</v>
      </c>
      <c r="Q83" s="18">
        <f t="shared" ca="1" si="18"/>
        <v>39.285714285714285</v>
      </c>
      <c r="R83" s="18">
        <f t="shared" ca="1" si="19"/>
        <v>39.285714285714285</v>
      </c>
      <c r="S83" s="11" t="str">
        <f t="shared" si="23"/>
        <v>SI</v>
      </c>
      <c r="T83" s="39" t="str">
        <f t="shared" si="24"/>
        <v>CUMPLIDO</v>
      </c>
      <c r="U83" s="39" t="str">
        <f t="shared" si="25"/>
        <v>CUMPLIDO</v>
      </c>
      <c r="V83" s="39" t="s">
        <v>1430</v>
      </c>
      <c r="W83" s="39" t="s">
        <v>1144</v>
      </c>
      <c r="X83" s="39">
        <f t="shared" si="20"/>
        <v>1</v>
      </c>
      <c r="Y83" s="39" t="str">
        <f t="shared" si="26"/>
        <v>H79R14 - 1</v>
      </c>
      <c r="Z83" s="94">
        <f t="shared" si="27"/>
        <v>5</v>
      </c>
      <c r="AA83" s="94">
        <f t="shared" si="28"/>
        <v>5</v>
      </c>
      <c r="AB83" s="94" t="str">
        <f t="shared" si="21"/>
        <v>H79R14.</v>
      </c>
      <c r="AC83" s="94" t="str">
        <f t="shared" si="29"/>
        <v>H79R14</v>
      </c>
    </row>
    <row r="84" spans="1:29" s="3" customFormat="1" ht="152.25" customHeight="1" x14ac:dyDescent="0.2">
      <c r="A84" s="51">
        <v>80</v>
      </c>
      <c r="B84" s="13" t="s">
        <v>48</v>
      </c>
      <c r="C84" s="41" t="s">
        <v>365</v>
      </c>
      <c r="D84" s="12" t="s">
        <v>366</v>
      </c>
      <c r="E84" s="12" t="s">
        <v>363</v>
      </c>
      <c r="F84" s="12" t="s">
        <v>1667</v>
      </c>
      <c r="G84" s="13" t="s">
        <v>12</v>
      </c>
      <c r="H84" s="11">
        <v>3</v>
      </c>
      <c r="I84" s="14">
        <v>42460</v>
      </c>
      <c r="J84" s="14">
        <v>42735</v>
      </c>
      <c r="K84" s="44">
        <f t="shared" si="22"/>
        <v>39.285714285714285</v>
      </c>
      <c r="L84" s="6" t="s">
        <v>46</v>
      </c>
      <c r="M84" s="11">
        <v>3</v>
      </c>
      <c r="N84" s="11"/>
      <c r="O84" s="79">
        <f t="shared" si="16"/>
        <v>100</v>
      </c>
      <c r="P84" s="18">
        <f t="shared" si="17"/>
        <v>39.285714285714285</v>
      </c>
      <c r="Q84" s="18">
        <f t="shared" ca="1" si="18"/>
        <v>39.285714285714285</v>
      </c>
      <c r="R84" s="18">
        <f t="shared" ca="1" si="19"/>
        <v>39.285714285714285</v>
      </c>
      <c r="S84" s="11" t="str">
        <f t="shared" si="23"/>
        <v>SI</v>
      </c>
      <c r="T84" s="39" t="str">
        <f t="shared" si="24"/>
        <v>CUMPLIDO</v>
      </c>
      <c r="U84" s="39" t="str">
        <f t="shared" si="25"/>
        <v>CUMPLIDO</v>
      </c>
      <c r="V84" s="39" t="s">
        <v>1430</v>
      </c>
      <c r="W84" s="39" t="s">
        <v>1145</v>
      </c>
      <c r="X84" s="39">
        <f t="shared" si="20"/>
        <v>1</v>
      </c>
      <c r="Y84" s="39" t="str">
        <f t="shared" si="26"/>
        <v>H80R14 - 1</v>
      </c>
      <c r="Z84" s="94">
        <f t="shared" si="27"/>
        <v>5</v>
      </c>
      <c r="AA84" s="94">
        <f t="shared" si="28"/>
        <v>5</v>
      </c>
      <c r="AB84" s="94" t="str">
        <f t="shared" si="21"/>
        <v>H80R14.</v>
      </c>
      <c r="AC84" s="94" t="str">
        <f t="shared" si="29"/>
        <v>H80R14</v>
      </c>
    </row>
    <row r="85" spans="1:29" s="3" customFormat="1" ht="240" customHeight="1" x14ac:dyDescent="0.2">
      <c r="A85" s="51">
        <v>81</v>
      </c>
      <c r="B85" s="13" t="s">
        <v>62</v>
      </c>
      <c r="C85" s="41" t="s">
        <v>367</v>
      </c>
      <c r="D85" s="12" t="s">
        <v>1668</v>
      </c>
      <c r="E85" s="53" t="s">
        <v>1669</v>
      </c>
      <c r="F85" s="53" t="s">
        <v>368</v>
      </c>
      <c r="G85" s="13" t="s">
        <v>44</v>
      </c>
      <c r="H85" s="11">
        <v>1</v>
      </c>
      <c r="I85" s="14">
        <v>42430</v>
      </c>
      <c r="J85" s="14">
        <v>42551</v>
      </c>
      <c r="K85" s="44">
        <f t="shared" si="22"/>
        <v>17.285714285714285</v>
      </c>
      <c r="L85" s="6" t="s">
        <v>46</v>
      </c>
      <c r="M85" s="11">
        <v>1</v>
      </c>
      <c r="N85" s="11"/>
      <c r="O85" s="79">
        <f t="shared" si="16"/>
        <v>100</v>
      </c>
      <c r="P85" s="18">
        <f t="shared" si="17"/>
        <v>17.285714285714285</v>
      </c>
      <c r="Q85" s="18">
        <f t="shared" ca="1" si="18"/>
        <v>17.285714285714285</v>
      </c>
      <c r="R85" s="18">
        <f t="shared" ca="1" si="19"/>
        <v>17.285714285714285</v>
      </c>
      <c r="S85" s="11" t="str">
        <f t="shared" si="23"/>
        <v>SI</v>
      </c>
      <c r="T85" s="39" t="str">
        <f t="shared" si="24"/>
        <v>CUMPLIDO</v>
      </c>
      <c r="U85" s="39" t="str">
        <f t="shared" si="25"/>
        <v>CUMPLIDO</v>
      </c>
      <c r="V85" s="39" t="s">
        <v>1430</v>
      </c>
      <c r="W85" s="39" t="s">
        <v>1146</v>
      </c>
      <c r="X85" s="39">
        <f t="shared" si="20"/>
        <v>1</v>
      </c>
      <c r="Y85" s="39" t="str">
        <f t="shared" si="26"/>
        <v>H81R14 - 1</v>
      </c>
      <c r="Z85" s="94">
        <f t="shared" si="27"/>
        <v>5</v>
      </c>
      <c r="AA85" s="94">
        <f t="shared" si="28"/>
        <v>5</v>
      </c>
      <c r="AB85" s="94" t="str">
        <f t="shared" si="21"/>
        <v>H81R14.</v>
      </c>
      <c r="AC85" s="94" t="str">
        <f t="shared" si="29"/>
        <v>H81R14</v>
      </c>
    </row>
    <row r="86" spans="1:29" s="3" customFormat="1" ht="141" customHeight="1" x14ac:dyDescent="0.2">
      <c r="A86" s="51">
        <v>82</v>
      </c>
      <c r="B86" s="13" t="s">
        <v>62</v>
      </c>
      <c r="C86" s="41" t="s">
        <v>369</v>
      </c>
      <c r="D86" s="12" t="s">
        <v>370</v>
      </c>
      <c r="E86" s="12" t="s">
        <v>1670</v>
      </c>
      <c r="F86" s="12" t="s">
        <v>1671</v>
      </c>
      <c r="G86" s="13" t="s">
        <v>17</v>
      </c>
      <c r="H86" s="11">
        <v>1</v>
      </c>
      <c r="I86" s="14">
        <v>42430</v>
      </c>
      <c r="J86" s="14">
        <v>42551</v>
      </c>
      <c r="K86" s="44">
        <f t="shared" si="22"/>
        <v>17.285714285714285</v>
      </c>
      <c r="L86" s="6" t="s">
        <v>46</v>
      </c>
      <c r="M86" s="11">
        <v>1</v>
      </c>
      <c r="N86" s="15"/>
      <c r="O86" s="79">
        <f t="shared" si="16"/>
        <v>100</v>
      </c>
      <c r="P86" s="18">
        <f t="shared" si="17"/>
        <v>17.285714285714285</v>
      </c>
      <c r="Q86" s="18">
        <f t="shared" ca="1" si="18"/>
        <v>17.285714285714285</v>
      </c>
      <c r="R86" s="18">
        <f t="shared" ca="1" si="19"/>
        <v>17.285714285714285</v>
      </c>
      <c r="S86" s="11" t="str">
        <f t="shared" si="23"/>
        <v>SI</v>
      </c>
      <c r="T86" s="39" t="str">
        <f t="shared" si="24"/>
        <v>CUMPLIDO</v>
      </c>
      <c r="U86" s="39" t="str">
        <f t="shared" si="25"/>
        <v>CUMPLIDO</v>
      </c>
      <c r="V86" s="39" t="s">
        <v>1430</v>
      </c>
      <c r="W86" s="39" t="s">
        <v>1147</v>
      </c>
      <c r="X86" s="39">
        <f t="shared" si="20"/>
        <v>1</v>
      </c>
      <c r="Y86" s="39" t="str">
        <f t="shared" si="26"/>
        <v>H82R14 - 1</v>
      </c>
      <c r="Z86" s="94">
        <f t="shared" si="27"/>
        <v>5</v>
      </c>
      <c r="AA86" s="94">
        <f t="shared" si="28"/>
        <v>5</v>
      </c>
      <c r="AB86" s="94" t="str">
        <f t="shared" si="21"/>
        <v>H82R14</v>
      </c>
      <c r="AC86" s="94" t="str">
        <f t="shared" si="29"/>
        <v>H82R14</v>
      </c>
    </row>
    <row r="87" spans="1:29" s="3" customFormat="1" ht="173.45" customHeight="1" x14ac:dyDescent="0.2">
      <c r="A87" s="51">
        <v>83</v>
      </c>
      <c r="B87" s="13" t="s">
        <v>62</v>
      </c>
      <c r="C87" s="41" t="s">
        <v>371</v>
      </c>
      <c r="D87" s="12" t="s">
        <v>288</v>
      </c>
      <c r="E87" s="12" t="s">
        <v>363</v>
      </c>
      <c r="F87" s="12" t="s">
        <v>364</v>
      </c>
      <c r="G87" s="13" t="s">
        <v>12</v>
      </c>
      <c r="H87" s="11">
        <v>3</v>
      </c>
      <c r="I87" s="14">
        <v>42460</v>
      </c>
      <c r="J87" s="14">
        <v>42735</v>
      </c>
      <c r="K87" s="44">
        <f t="shared" si="22"/>
        <v>39.285714285714285</v>
      </c>
      <c r="L87" s="6" t="s">
        <v>46</v>
      </c>
      <c r="M87" s="11">
        <v>3</v>
      </c>
      <c r="N87" s="15"/>
      <c r="O87" s="79">
        <f t="shared" si="16"/>
        <v>100</v>
      </c>
      <c r="P87" s="18">
        <f t="shared" si="17"/>
        <v>39.285714285714285</v>
      </c>
      <c r="Q87" s="18">
        <f t="shared" ca="1" si="18"/>
        <v>39.285714285714285</v>
      </c>
      <c r="R87" s="18">
        <f t="shared" ca="1" si="19"/>
        <v>39.285714285714285</v>
      </c>
      <c r="S87" s="11" t="str">
        <f t="shared" si="23"/>
        <v>SI</v>
      </c>
      <c r="T87" s="39" t="str">
        <f t="shared" si="24"/>
        <v>CUMPLIDO</v>
      </c>
      <c r="U87" s="39" t="str">
        <f t="shared" si="25"/>
        <v>CUMPLIDO</v>
      </c>
      <c r="V87" s="39" t="s">
        <v>1430</v>
      </c>
      <c r="W87" s="39" t="s">
        <v>1148</v>
      </c>
      <c r="X87" s="39">
        <f t="shared" si="20"/>
        <v>1</v>
      </c>
      <c r="Y87" s="39" t="str">
        <f t="shared" si="26"/>
        <v>H83R14 - 1</v>
      </c>
      <c r="Z87" s="94">
        <f t="shared" si="27"/>
        <v>5</v>
      </c>
      <c r="AA87" s="94">
        <f t="shared" si="28"/>
        <v>5</v>
      </c>
      <c r="AB87" s="94" t="str">
        <f t="shared" si="21"/>
        <v>H83R14</v>
      </c>
      <c r="AC87" s="94" t="str">
        <f t="shared" si="29"/>
        <v>H83R14</v>
      </c>
    </row>
    <row r="88" spans="1:29" s="3" customFormat="1" ht="253.5" customHeight="1" x14ac:dyDescent="0.2">
      <c r="A88" s="51">
        <v>84</v>
      </c>
      <c r="B88" s="13" t="s">
        <v>86</v>
      </c>
      <c r="C88" s="41" t="s">
        <v>372</v>
      </c>
      <c r="D88" s="12" t="s">
        <v>373</v>
      </c>
      <c r="E88" s="53" t="s">
        <v>1669</v>
      </c>
      <c r="F88" s="53" t="s">
        <v>374</v>
      </c>
      <c r="G88" s="13" t="s">
        <v>375</v>
      </c>
      <c r="H88" s="11">
        <v>1</v>
      </c>
      <c r="I88" s="14">
        <v>42430</v>
      </c>
      <c r="J88" s="14">
        <v>42551</v>
      </c>
      <c r="K88" s="44">
        <f t="shared" si="22"/>
        <v>17.285714285714285</v>
      </c>
      <c r="L88" s="6" t="s">
        <v>46</v>
      </c>
      <c r="M88" s="11">
        <v>1</v>
      </c>
      <c r="N88" s="15"/>
      <c r="O88" s="79">
        <f t="shared" si="16"/>
        <v>100</v>
      </c>
      <c r="P88" s="18">
        <f t="shared" si="17"/>
        <v>17.285714285714285</v>
      </c>
      <c r="Q88" s="18">
        <f t="shared" ca="1" si="18"/>
        <v>17.285714285714285</v>
      </c>
      <c r="R88" s="18">
        <f t="shared" ca="1" si="19"/>
        <v>17.285714285714285</v>
      </c>
      <c r="S88" s="11" t="str">
        <f t="shared" si="23"/>
        <v>SI</v>
      </c>
      <c r="T88" s="39" t="str">
        <f t="shared" si="24"/>
        <v>CUMPLIDO</v>
      </c>
      <c r="U88" s="39" t="str">
        <f t="shared" si="25"/>
        <v>CUMPLIDO</v>
      </c>
      <c r="V88" s="39" t="s">
        <v>1430</v>
      </c>
      <c r="W88" s="39" t="s">
        <v>1149</v>
      </c>
      <c r="X88" s="39">
        <f t="shared" si="20"/>
        <v>1</v>
      </c>
      <c r="Y88" s="39" t="str">
        <f t="shared" si="26"/>
        <v>H84R14 - 1</v>
      </c>
      <c r="Z88" s="94">
        <f t="shared" si="27"/>
        <v>5</v>
      </c>
      <c r="AA88" s="94">
        <f t="shared" si="28"/>
        <v>5</v>
      </c>
      <c r="AB88" s="94" t="str">
        <f t="shared" si="21"/>
        <v>H84R14</v>
      </c>
      <c r="AC88" s="94" t="str">
        <f t="shared" si="29"/>
        <v>H84R14</v>
      </c>
    </row>
    <row r="89" spans="1:29" s="3" customFormat="1" ht="67.5" x14ac:dyDescent="0.2">
      <c r="A89" s="51"/>
      <c r="B89" s="13" t="s">
        <v>86</v>
      </c>
      <c r="C89" s="41" t="s">
        <v>376</v>
      </c>
      <c r="D89" s="12" t="s">
        <v>373</v>
      </c>
      <c r="E89" s="53" t="s">
        <v>1669</v>
      </c>
      <c r="F89" s="12" t="s">
        <v>377</v>
      </c>
      <c r="G89" s="13" t="s">
        <v>12</v>
      </c>
      <c r="H89" s="11">
        <v>1</v>
      </c>
      <c r="I89" s="14">
        <v>42430</v>
      </c>
      <c r="J89" s="14">
        <v>42734</v>
      </c>
      <c r="K89" s="44">
        <f t="shared" si="22"/>
        <v>43.428571428571431</v>
      </c>
      <c r="L89" s="6" t="s">
        <v>46</v>
      </c>
      <c r="M89" s="11">
        <v>1</v>
      </c>
      <c r="N89" s="15"/>
      <c r="O89" s="79">
        <f t="shared" si="16"/>
        <v>100</v>
      </c>
      <c r="P89" s="18">
        <f t="shared" si="17"/>
        <v>43.428571428571431</v>
      </c>
      <c r="Q89" s="18">
        <f t="shared" ca="1" si="18"/>
        <v>43.428571428571431</v>
      </c>
      <c r="R89" s="18">
        <f t="shared" ca="1" si="19"/>
        <v>43.428571428571431</v>
      </c>
      <c r="S89" s="11" t="s">
        <v>15</v>
      </c>
      <c r="T89" s="39" t="str">
        <f t="shared" si="24"/>
        <v>CUMPLIDO</v>
      </c>
      <c r="U89" s="39" t="str">
        <f t="shared" si="25"/>
        <v/>
      </c>
      <c r="V89" s="39" t="s">
        <v>1430</v>
      </c>
      <c r="W89" s="39" t="s">
        <v>1149</v>
      </c>
      <c r="X89" s="39">
        <f t="shared" si="20"/>
        <v>2</v>
      </c>
      <c r="Y89" s="39" t="str">
        <f t="shared" si="26"/>
        <v>H84R14 - 2</v>
      </c>
      <c r="Z89" s="94">
        <f t="shared" si="27"/>
        <v>5</v>
      </c>
      <c r="AA89" s="94">
        <f t="shared" si="28"/>
        <v>5</v>
      </c>
      <c r="AB89" s="94" t="str">
        <f t="shared" si="21"/>
        <v>H84R14</v>
      </c>
      <c r="AC89" s="94" t="str">
        <f t="shared" si="29"/>
        <v>H84R14</v>
      </c>
    </row>
    <row r="90" spans="1:29" s="3" customFormat="1" ht="190.5" customHeight="1" x14ac:dyDescent="0.2">
      <c r="A90" s="51">
        <v>85</v>
      </c>
      <c r="B90" s="13" t="s">
        <v>62</v>
      </c>
      <c r="C90" s="56" t="s">
        <v>378</v>
      </c>
      <c r="D90" s="12" t="s">
        <v>379</v>
      </c>
      <c r="E90" s="12" t="s">
        <v>360</v>
      </c>
      <c r="F90" s="12" t="s">
        <v>1663</v>
      </c>
      <c r="G90" s="13" t="s">
        <v>12</v>
      </c>
      <c r="H90" s="11">
        <v>3</v>
      </c>
      <c r="I90" s="14">
        <v>42460</v>
      </c>
      <c r="J90" s="14">
        <v>42735</v>
      </c>
      <c r="K90" s="44">
        <f t="shared" si="22"/>
        <v>39.285714285714285</v>
      </c>
      <c r="L90" s="6" t="s">
        <v>46</v>
      </c>
      <c r="M90" s="11">
        <v>3</v>
      </c>
      <c r="N90" s="15"/>
      <c r="O90" s="79">
        <f t="shared" si="16"/>
        <v>100</v>
      </c>
      <c r="P90" s="18">
        <f t="shared" si="17"/>
        <v>39.285714285714285</v>
      </c>
      <c r="Q90" s="18">
        <f t="shared" ca="1" si="18"/>
        <v>39.285714285714285</v>
      </c>
      <c r="R90" s="18">
        <f t="shared" ca="1" si="19"/>
        <v>39.285714285714285</v>
      </c>
      <c r="S90" s="11" t="str">
        <f t="shared" si="23"/>
        <v>SI</v>
      </c>
      <c r="T90" s="39" t="str">
        <f t="shared" si="24"/>
        <v>CUMPLIDO</v>
      </c>
      <c r="U90" s="39" t="str">
        <f t="shared" si="25"/>
        <v>CUMPLIDO</v>
      </c>
      <c r="V90" s="39" t="s">
        <v>1430</v>
      </c>
      <c r="W90" s="39" t="s">
        <v>1150</v>
      </c>
      <c r="X90" s="39">
        <f t="shared" si="20"/>
        <v>1</v>
      </c>
      <c r="Y90" s="39" t="str">
        <f t="shared" si="26"/>
        <v>H85R14 - 1</v>
      </c>
      <c r="Z90" s="94">
        <f t="shared" si="27"/>
        <v>5</v>
      </c>
      <c r="AA90" s="94">
        <f t="shared" si="28"/>
        <v>5</v>
      </c>
      <c r="AB90" s="94" t="str">
        <f t="shared" si="21"/>
        <v>H85R14</v>
      </c>
      <c r="AC90" s="94" t="str">
        <f t="shared" si="29"/>
        <v>H85R14</v>
      </c>
    </row>
    <row r="91" spans="1:29" s="3" customFormat="1" ht="279.75" customHeight="1" x14ac:dyDescent="0.2">
      <c r="A91" s="51">
        <v>86</v>
      </c>
      <c r="B91" s="13" t="s">
        <v>62</v>
      </c>
      <c r="C91" s="16" t="s">
        <v>380</v>
      </c>
      <c r="D91" s="12" t="s">
        <v>381</v>
      </c>
      <c r="E91" s="12" t="s">
        <v>382</v>
      </c>
      <c r="F91" s="12" t="s">
        <v>1672</v>
      </c>
      <c r="G91" s="12" t="s">
        <v>383</v>
      </c>
      <c r="H91" s="11">
        <v>1</v>
      </c>
      <c r="I91" s="14">
        <v>42460</v>
      </c>
      <c r="J91" s="14">
        <v>42490</v>
      </c>
      <c r="K91" s="44">
        <f t="shared" si="22"/>
        <v>4.2857142857142856</v>
      </c>
      <c r="L91" s="6" t="s">
        <v>40</v>
      </c>
      <c r="M91" s="11">
        <v>1</v>
      </c>
      <c r="N91" s="15"/>
      <c r="O91" s="79">
        <f t="shared" si="16"/>
        <v>100</v>
      </c>
      <c r="P91" s="18">
        <f t="shared" si="17"/>
        <v>4.2857142857142856</v>
      </c>
      <c r="Q91" s="18">
        <f t="shared" ca="1" si="18"/>
        <v>4.2857142857142856</v>
      </c>
      <c r="R91" s="18">
        <f t="shared" ca="1" si="19"/>
        <v>4.2857142857142856</v>
      </c>
      <c r="S91" s="11" t="str">
        <f t="shared" si="23"/>
        <v>SI</v>
      </c>
      <c r="T91" s="39" t="str">
        <f t="shared" si="24"/>
        <v>CUMPLIDO</v>
      </c>
      <c r="U91" s="39" t="str">
        <f t="shared" si="25"/>
        <v>CUMPLIDO</v>
      </c>
      <c r="V91" s="39" t="s">
        <v>1430</v>
      </c>
      <c r="W91" s="39" t="s">
        <v>1151</v>
      </c>
      <c r="X91" s="39">
        <f t="shared" si="20"/>
        <v>1</v>
      </c>
      <c r="Y91" s="39" t="str">
        <f t="shared" si="26"/>
        <v>H86R14 - 1</v>
      </c>
      <c r="Z91" s="94">
        <f t="shared" si="27"/>
        <v>5</v>
      </c>
      <c r="AA91" s="94">
        <f t="shared" si="28"/>
        <v>5</v>
      </c>
      <c r="AB91" s="94" t="str">
        <f t="shared" si="21"/>
        <v>H86R14</v>
      </c>
      <c r="AC91" s="94" t="str">
        <f t="shared" si="29"/>
        <v>H86R14</v>
      </c>
    </row>
    <row r="92" spans="1:29" s="3" customFormat="1" ht="81.75" customHeight="1" x14ac:dyDescent="0.2">
      <c r="A92" s="51">
        <v>87</v>
      </c>
      <c r="B92" s="13" t="s">
        <v>62</v>
      </c>
      <c r="C92" s="16" t="s">
        <v>384</v>
      </c>
      <c r="D92" s="12" t="s">
        <v>385</v>
      </c>
      <c r="E92" s="12" t="s">
        <v>382</v>
      </c>
      <c r="F92" s="12" t="s">
        <v>1672</v>
      </c>
      <c r="G92" s="12" t="s">
        <v>383</v>
      </c>
      <c r="H92" s="11">
        <v>1</v>
      </c>
      <c r="I92" s="14">
        <v>42460</v>
      </c>
      <c r="J92" s="14">
        <v>42490</v>
      </c>
      <c r="K92" s="44">
        <f t="shared" si="22"/>
        <v>4.2857142857142856</v>
      </c>
      <c r="L92" s="6" t="s">
        <v>40</v>
      </c>
      <c r="M92" s="11">
        <v>1</v>
      </c>
      <c r="N92" s="15"/>
      <c r="O92" s="79">
        <f t="shared" si="16"/>
        <v>100</v>
      </c>
      <c r="P92" s="18">
        <f t="shared" si="17"/>
        <v>4.2857142857142856</v>
      </c>
      <c r="Q92" s="18">
        <f t="shared" ca="1" si="18"/>
        <v>4.2857142857142856</v>
      </c>
      <c r="R92" s="18">
        <f t="shared" ca="1" si="19"/>
        <v>4.2857142857142856</v>
      </c>
      <c r="S92" s="11" t="str">
        <f t="shared" si="23"/>
        <v>SI</v>
      </c>
      <c r="T92" s="39" t="str">
        <f t="shared" si="24"/>
        <v>CUMPLIDO</v>
      </c>
      <c r="U92" s="39" t="str">
        <f t="shared" si="25"/>
        <v>CUMPLIDO</v>
      </c>
      <c r="V92" s="39" t="s">
        <v>1430</v>
      </c>
      <c r="W92" s="39" t="s">
        <v>1152</v>
      </c>
      <c r="X92" s="39">
        <f t="shared" si="20"/>
        <v>1</v>
      </c>
      <c r="Y92" s="39" t="str">
        <f t="shared" si="26"/>
        <v>H87R14 - 1</v>
      </c>
      <c r="Z92" s="94">
        <f t="shared" si="27"/>
        <v>5</v>
      </c>
      <c r="AA92" s="94">
        <f t="shared" si="28"/>
        <v>5</v>
      </c>
      <c r="AB92" s="94" t="str">
        <f t="shared" si="21"/>
        <v>H87R14</v>
      </c>
      <c r="AC92" s="94" t="str">
        <f t="shared" si="29"/>
        <v>H87R14</v>
      </c>
    </row>
    <row r="93" spans="1:29" s="3" customFormat="1" ht="120" customHeight="1" x14ac:dyDescent="0.2">
      <c r="A93" s="51">
        <v>88</v>
      </c>
      <c r="B93" s="13" t="s">
        <v>62</v>
      </c>
      <c r="C93" s="16" t="s">
        <v>386</v>
      </c>
      <c r="D93" s="12" t="s">
        <v>387</v>
      </c>
      <c r="E93" s="12" t="s">
        <v>382</v>
      </c>
      <c r="F93" s="12" t="s">
        <v>1672</v>
      </c>
      <c r="G93" s="12" t="s">
        <v>383</v>
      </c>
      <c r="H93" s="11">
        <v>1</v>
      </c>
      <c r="I93" s="14">
        <v>42460</v>
      </c>
      <c r="J93" s="14">
        <v>42490</v>
      </c>
      <c r="K93" s="44">
        <f t="shared" si="22"/>
        <v>4.2857142857142856</v>
      </c>
      <c r="L93" s="6" t="s">
        <v>40</v>
      </c>
      <c r="M93" s="11">
        <v>1</v>
      </c>
      <c r="N93" s="15"/>
      <c r="O93" s="79">
        <f t="shared" si="16"/>
        <v>100</v>
      </c>
      <c r="P93" s="18">
        <f t="shared" si="17"/>
        <v>4.2857142857142856</v>
      </c>
      <c r="Q93" s="18">
        <f t="shared" ca="1" si="18"/>
        <v>4.2857142857142856</v>
      </c>
      <c r="R93" s="18">
        <f t="shared" ca="1" si="19"/>
        <v>4.2857142857142856</v>
      </c>
      <c r="S93" s="11" t="str">
        <f t="shared" si="23"/>
        <v>SI</v>
      </c>
      <c r="T93" s="39" t="str">
        <f t="shared" si="24"/>
        <v>CUMPLIDO</v>
      </c>
      <c r="U93" s="39" t="str">
        <f t="shared" si="25"/>
        <v>CUMPLIDO</v>
      </c>
      <c r="V93" s="39" t="s">
        <v>1430</v>
      </c>
      <c r="W93" s="39" t="s">
        <v>1153</v>
      </c>
      <c r="X93" s="39">
        <f t="shared" si="20"/>
        <v>1</v>
      </c>
      <c r="Y93" s="39" t="str">
        <f t="shared" si="26"/>
        <v>H88R14 - 1</v>
      </c>
      <c r="Z93" s="94">
        <f t="shared" si="27"/>
        <v>5</v>
      </c>
      <c r="AA93" s="94">
        <f t="shared" si="28"/>
        <v>5</v>
      </c>
      <c r="AB93" s="94" t="str">
        <f t="shared" si="21"/>
        <v>H88R14</v>
      </c>
      <c r="AC93" s="94" t="str">
        <f t="shared" si="29"/>
        <v>H88R14</v>
      </c>
    </row>
    <row r="94" spans="1:29" s="3" customFormat="1" ht="93" customHeight="1" x14ac:dyDescent="0.2">
      <c r="A94" s="51">
        <v>89</v>
      </c>
      <c r="B94" s="13" t="s">
        <v>62</v>
      </c>
      <c r="C94" s="16" t="s">
        <v>1673</v>
      </c>
      <c r="D94" s="12" t="s">
        <v>388</v>
      </c>
      <c r="E94" s="12" t="s">
        <v>382</v>
      </c>
      <c r="F94" s="12" t="s">
        <v>1672</v>
      </c>
      <c r="G94" s="12" t="s">
        <v>383</v>
      </c>
      <c r="H94" s="11">
        <v>1</v>
      </c>
      <c r="I94" s="14">
        <v>42460</v>
      </c>
      <c r="J94" s="14">
        <v>42490</v>
      </c>
      <c r="K94" s="44">
        <f t="shared" si="22"/>
        <v>4.2857142857142856</v>
      </c>
      <c r="L94" s="6" t="s">
        <v>40</v>
      </c>
      <c r="M94" s="11">
        <v>1</v>
      </c>
      <c r="N94" s="15"/>
      <c r="O94" s="79">
        <f t="shared" si="16"/>
        <v>100</v>
      </c>
      <c r="P94" s="18">
        <f t="shared" si="17"/>
        <v>4.2857142857142856</v>
      </c>
      <c r="Q94" s="18">
        <f t="shared" ca="1" si="18"/>
        <v>4.2857142857142856</v>
      </c>
      <c r="R94" s="18">
        <f t="shared" ca="1" si="19"/>
        <v>4.2857142857142856</v>
      </c>
      <c r="S94" s="11" t="str">
        <f t="shared" si="23"/>
        <v>SI</v>
      </c>
      <c r="T94" s="39" t="str">
        <f t="shared" si="24"/>
        <v>CUMPLIDO</v>
      </c>
      <c r="U94" s="39" t="str">
        <f t="shared" si="25"/>
        <v>CUMPLIDO</v>
      </c>
      <c r="V94" s="39" t="s">
        <v>1430</v>
      </c>
      <c r="W94" s="39" t="s">
        <v>1154</v>
      </c>
      <c r="X94" s="39">
        <f t="shared" si="20"/>
        <v>1</v>
      </c>
      <c r="Y94" s="39" t="str">
        <f t="shared" si="26"/>
        <v>H89R14 - 1</v>
      </c>
      <c r="Z94" s="94">
        <f t="shared" si="27"/>
        <v>5</v>
      </c>
      <c r="AA94" s="94">
        <f t="shared" si="28"/>
        <v>5</v>
      </c>
      <c r="AB94" s="94" t="str">
        <f t="shared" si="21"/>
        <v>H89R14</v>
      </c>
      <c r="AC94" s="94" t="str">
        <f t="shared" si="29"/>
        <v>H89R14</v>
      </c>
    </row>
    <row r="95" spans="1:29" s="3" customFormat="1" ht="129.75" customHeight="1" x14ac:dyDescent="0.2">
      <c r="A95" s="51">
        <v>90</v>
      </c>
      <c r="B95" s="13" t="s">
        <v>62</v>
      </c>
      <c r="C95" s="16" t="s">
        <v>389</v>
      </c>
      <c r="D95" s="12" t="s">
        <v>390</v>
      </c>
      <c r="E95" s="12" t="s">
        <v>382</v>
      </c>
      <c r="F95" s="12" t="s">
        <v>1672</v>
      </c>
      <c r="G95" s="12" t="s">
        <v>383</v>
      </c>
      <c r="H95" s="11">
        <v>1</v>
      </c>
      <c r="I95" s="14">
        <v>42460</v>
      </c>
      <c r="J95" s="14">
        <v>42490</v>
      </c>
      <c r="K95" s="44">
        <f t="shared" si="22"/>
        <v>4.2857142857142856</v>
      </c>
      <c r="L95" s="6" t="s">
        <v>40</v>
      </c>
      <c r="M95" s="11">
        <v>1</v>
      </c>
      <c r="N95" s="15"/>
      <c r="O95" s="79">
        <f t="shared" si="16"/>
        <v>100</v>
      </c>
      <c r="P95" s="18">
        <f t="shared" si="17"/>
        <v>4.2857142857142856</v>
      </c>
      <c r="Q95" s="18">
        <f t="shared" ca="1" si="18"/>
        <v>4.2857142857142856</v>
      </c>
      <c r="R95" s="18">
        <f t="shared" ca="1" si="19"/>
        <v>4.2857142857142856</v>
      </c>
      <c r="S95" s="11" t="str">
        <f t="shared" si="23"/>
        <v>SI</v>
      </c>
      <c r="T95" s="39" t="str">
        <f t="shared" si="24"/>
        <v>CUMPLIDO</v>
      </c>
      <c r="U95" s="39" t="str">
        <f t="shared" si="25"/>
        <v>CUMPLIDO</v>
      </c>
      <c r="V95" s="39" t="s">
        <v>1430</v>
      </c>
      <c r="W95" s="39" t="s">
        <v>1155</v>
      </c>
      <c r="X95" s="39">
        <f t="shared" si="20"/>
        <v>1</v>
      </c>
      <c r="Y95" s="39" t="str">
        <f t="shared" si="26"/>
        <v>H90R14 - 1</v>
      </c>
      <c r="Z95" s="94">
        <f t="shared" si="27"/>
        <v>5</v>
      </c>
      <c r="AA95" s="94">
        <f t="shared" si="28"/>
        <v>5</v>
      </c>
      <c r="AB95" s="94" t="str">
        <f t="shared" si="21"/>
        <v>H90R14</v>
      </c>
      <c r="AC95" s="94" t="str">
        <f t="shared" si="29"/>
        <v>H90R14</v>
      </c>
    </row>
    <row r="96" spans="1:29" s="3" customFormat="1" ht="140.44999999999999" customHeight="1" x14ac:dyDescent="0.2">
      <c r="A96" s="51">
        <v>91</v>
      </c>
      <c r="B96" s="13" t="s">
        <v>62</v>
      </c>
      <c r="C96" s="12" t="s">
        <v>391</v>
      </c>
      <c r="D96" s="12" t="s">
        <v>392</v>
      </c>
      <c r="E96" s="12" t="s">
        <v>382</v>
      </c>
      <c r="F96" s="12" t="s">
        <v>1672</v>
      </c>
      <c r="G96" s="12" t="s">
        <v>383</v>
      </c>
      <c r="H96" s="11">
        <v>1</v>
      </c>
      <c r="I96" s="14">
        <v>42460</v>
      </c>
      <c r="J96" s="14">
        <v>42490</v>
      </c>
      <c r="K96" s="44">
        <f t="shared" si="22"/>
        <v>4.2857142857142856</v>
      </c>
      <c r="L96" s="6" t="s">
        <v>40</v>
      </c>
      <c r="M96" s="11">
        <v>1</v>
      </c>
      <c r="N96" s="15"/>
      <c r="O96" s="79">
        <f t="shared" si="16"/>
        <v>100</v>
      </c>
      <c r="P96" s="18">
        <f t="shared" si="17"/>
        <v>4.2857142857142856</v>
      </c>
      <c r="Q96" s="18">
        <f t="shared" ca="1" si="18"/>
        <v>4.2857142857142856</v>
      </c>
      <c r="R96" s="18">
        <f t="shared" ca="1" si="19"/>
        <v>4.2857142857142856</v>
      </c>
      <c r="S96" s="11" t="str">
        <f t="shared" si="23"/>
        <v>SI</v>
      </c>
      <c r="T96" s="39" t="str">
        <f t="shared" si="24"/>
        <v>CUMPLIDO</v>
      </c>
      <c r="U96" s="39" t="str">
        <f t="shared" si="25"/>
        <v>CUMPLIDO</v>
      </c>
      <c r="V96" s="39" t="s">
        <v>1430</v>
      </c>
      <c r="W96" s="39" t="s">
        <v>1156</v>
      </c>
      <c r="X96" s="39">
        <f t="shared" si="20"/>
        <v>1</v>
      </c>
      <c r="Y96" s="39" t="str">
        <f t="shared" si="26"/>
        <v>H91R14 - 1</v>
      </c>
      <c r="Z96" s="94">
        <f t="shared" si="27"/>
        <v>5</v>
      </c>
      <c r="AA96" s="94">
        <f t="shared" si="28"/>
        <v>5</v>
      </c>
      <c r="AB96" s="94" t="str">
        <f t="shared" si="21"/>
        <v>H91R14</v>
      </c>
      <c r="AC96" s="94" t="str">
        <f t="shared" si="29"/>
        <v>H91R14</v>
      </c>
    </row>
    <row r="97" spans="1:29" s="3" customFormat="1" ht="81.75" customHeight="1" x14ac:dyDescent="0.2">
      <c r="A97" s="51">
        <v>92</v>
      </c>
      <c r="B97" s="13" t="s">
        <v>62</v>
      </c>
      <c r="C97" s="12" t="s">
        <v>393</v>
      </c>
      <c r="D97" s="12" t="s">
        <v>394</v>
      </c>
      <c r="E97" s="12" t="s">
        <v>382</v>
      </c>
      <c r="F97" s="12" t="s">
        <v>1672</v>
      </c>
      <c r="G97" s="12" t="s">
        <v>383</v>
      </c>
      <c r="H97" s="11">
        <v>1</v>
      </c>
      <c r="I97" s="14">
        <v>42460</v>
      </c>
      <c r="J97" s="14">
        <v>42490</v>
      </c>
      <c r="K97" s="44">
        <f t="shared" si="22"/>
        <v>4.2857142857142856</v>
      </c>
      <c r="L97" s="6" t="s">
        <v>40</v>
      </c>
      <c r="M97" s="11">
        <v>1</v>
      </c>
      <c r="N97" s="15"/>
      <c r="O97" s="79">
        <f t="shared" si="16"/>
        <v>100</v>
      </c>
      <c r="P97" s="18">
        <f t="shared" si="17"/>
        <v>4.2857142857142856</v>
      </c>
      <c r="Q97" s="18">
        <f t="shared" ca="1" si="18"/>
        <v>4.2857142857142856</v>
      </c>
      <c r="R97" s="18">
        <f t="shared" ca="1" si="19"/>
        <v>4.2857142857142856</v>
      </c>
      <c r="S97" s="11" t="str">
        <f t="shared" si="23"/>
        <v>SI</v>
      </c>
      <c r="T97" s="39" t="str">
        <f t="shared" si="24"/>
        <v>CUMPLIDO</v>
      </c>
      <c r="U97" s="39" t="str">
        <f t="shared" si="25"/>
        <v>CUMPLIDO</v>
      </c>
      <c r="V97" s="39" t="s">
        <v>1430</v>
      </c>
      <c r="W97" s="39" t="s">
        <v>1157</v>
      </c>
      <c r="X97" s="39">
        <f t="shared" si="20"/>
        <v>1</v>
      </c>
      <c r="Y97" s="39" t="str">
        <f t="shared" si="26"/>
        <v>H92R14 - 1</v>
      </c>
      <c r="Z97" s="94">
        <f t="shared" si="27"/>
        <v>5</v>
      </c>
      <c r="AA97" s="94">
        <f t="shared" si="28"/>
        <v>5</v>
      </c>
      <c r="AB97" s="94" t="str">
        <f t="shared" si="21"/>
        <v>H92R14</v>
      </c>
      <c r="AC97" s="94" t="str">
        <f t="shared" si="29"/>
        <v>H92R14</v>
      </c>
    </row>
    <row r="98" spans="1:29" s="3" customFormat="1" ht="134.25" customHeight="1" x14ac:dyDescent="0.2">
      <c r="A98" s="51">
        <v>93</v>
      </c>
      <c r="B98" s="13" t="s">
        <v>62</v>
      </c>
      <c r="C98" s="12" t="s">
        <v>395</v>
      </c>
      <c r="D98" s="12" t="s">
        <v>396</v>
      </c>
      <c r="E98" s="12" t="s">
        <v>382</v>
      </c>
      <c r="F98" s="12" t="s">
        <v>1672</v>
      </c>
      <c r="G98" s="12" t="s">
        <v>383</v>
      </c>
      <c r="H98" s="11">
        <v>1</v>
      </c>
      <c r="I98" s="14">
        <v>42460</v>
      </c>
      <c r="J98" s="14">
        <v>42490</v>
      </c>
      <c r="K98" s="44">
        <f t="shared" si="22"/>
        <v>4.2857142857142856</v>
      </c>
      <c r="L98" s="6" t="s">
        <v>40</v>
      </c>
      <c r="M98" s="11">
        <v>1</v>
      </c>
      <c r="N98" s="15"/>
      <c r="O98" s="79">
        <f t="shared" si="16"/>
        <v>100</v>
      </c>
      <c r="P98" s="18">
        <f t="shared" si="17"/>
        <v>4.2857142857142856</v>
      </c>
      <c r="Q98" s="18">
        <f t="shared" ca="1" si="18"/>
        <v>4.2857142857142856</v>
      </c>
      <c r="R98" s="18">
        <f t="shared" ca="1" si="19"/>
        <v>4.2857142857142856</v>
      </c>
      <c r="S98" s="11" t="str">
        <f t="shared" si="23"/>
        <v>SI</v>
      </c>
      <c r="T98" s="39" t="str">
        <f t="shared" si="24"/>
        <v>CUMPLIDO</v>
      </c>
      <c r="U98" s="39" t="str">
        <f t="shared" si="25"/>
        <v>CUMPLIDO</v>
      </c>
      <c r="V98" s="39" t="s">
        <v>1430</v>
      </c>
      <c r="W98" s="39" t="s">
        <v>1158</v>
      </c>
      <c r="X98" s="39">
        <f t="shared" si="20"/>
        <v>1</v>
      </c>
      <c r="Y98" s="39" t="str">
        <f t="shared" si="26"/>
        <v>H93R14 - 1</v>
      </c>
      <c r="Z98" s="94">
        <f t="shared" si="27"/>
        <v>5</v>
      </c>
      <c r="AA98" s="94">
        <f t="shared" si="28"/>
        <v>5</v>
      </c>
      <c r="AB98" s="94" t="str">
        <f t="shared" si="21"/>
        <v>H93R14</v>
      </c>
      <c r="AC98" s="94" t="str">
        <f t="shared" si="29"/>
        <v>H93R14</v>
      </c>
    </row>
    <row r="99" spans="1:29" s="3" customFormat="1" ht="172.9" customHeight="1" x14ac:dyDescent="0.2">
      <c r="A99" s="51">
        <v>94</v>
      </c>
      <c r="B99" s="13" t="s">
        <v>62</v>
      </c>
      <c r="C99" s="12" t="s">
        <v>397</v>
      </c>
      <c r="D99" s="12" t="s">
        <v>396</v>
      </c>
      <c r="E99" s="12" t="s">
        <v>382</v>
      </c>
      <c r="F99" s="12" t="s">
        <v>1672</v>
      </c>
      <c r="G99" s="12" t="s">
        <v>383</v>
      </c>
      <c r="H99" s="11">
        <v>1</v>
      </c>
      <c r="I99" s="14">
        <v>42460</v>
      </c>
      <c r="J99" s="14">
        <v>42490</v>
      </c>
      <c r="K99" s="44">
        <f t="shared" si="22"/>
        <v>4.2857142857142856</v>
      </c>
      <c r="L99" s="6" t="s">
        <v>40</v>
      </c>
      <c r="M99" s="11">
        <v>1</v>
      </c>
      <c r="N99" s="15"/>
      <c r="O99" s="79">
        <f t="shared" si="16"/>
        <v>100</v>
      </c>
      <c r="P99" s="18">
        <f t="shared" si="17"/>
        <v>4.2857142857142856</v>
      </c>
      <c r="Q99" s="18">
        <f t="shared" ca="1" si="18"/>
        <v>4.2857142857142856</v>
      </c>
      <c r="R99" s="18">
        <f t="shared" ca="1" si="19"/>
        <v>4.2857142857142856</v>
      </c>
      <c r="S99" s="11" t="str">
        <f t="shared" si="23"/>
        <v>SI</v>
      </c>
      <c r="T99" s="39" t="str">
        <f t="shared" si="24"/>
        <v>CUMPLIDO</v>
      </c>
      <c r="U99" s="39" t="str">
        <f t="shared" si="25"/>
        <v>CUMPLIDO</v>
      </c>
      <c r="V99" s="39" t="s">
        <v>1430</v>
      </c>
      <c r="W99" s="39" t="s">
        <v>1159</v>
      </c>
      <c r="X99" s="39">
        <f t="shared" si="20"/>
        <v>1</v>
      </c>
      <c r="Y99" s="39" t="str">
        <f t="shared" si="26"/>
        <v>H94R14 - 1</v>
      </c>
      <c r="Z99" s="94">
        <f t="shared" si="27"/>
        <v>5</v>
      </c>
      <c r="AA99" s="94">
        <f t="shared" si="28"/>
        <v>5</v>
      </c>
      <c r="AB99" s="94" t="str">
        <f t="shared" si="21"/>
        <v>H94R14</v>
      </c>
      <c r="AC99" s="94" t="str">
        <f t="shared" si="29"/>
        <v>H94R14</v>
      </c>
    </row>
    <row r="100" spans="1:29" s="3" customFormat="1" ht="180.75" customHeight="1" x14ac:dyDescent="0.2">
      <c r="A100" s="51">
        <v>95</v>
      </c>
      <c r="B100" s="13" t="s">
        <v>62</v>
      </c>
      <c r="C100" s="12" t="s">
        <v>1674</v>
      </c>
      <c r="D100" s="12" t="s">
        <v>396</v>
      </c>
      <c r="E100" s="12" t="s">
        <v>382</v>
      </c>
      <c r="F100" s="12" t="s">
        <v>1672</v>
      </c>
      <c r="G100" s="12" t="s">
        <v>383</v>
      </c>
      <c r="H100" s="11">
        <v>1</v>
      </c>
      <c r="I100" s="14">
        <v>42460</v>
      </c>
      <c r="J100" s="14">
        <v>42490</v>
      </c>
      <c r="K100" s="44">
        <f t="shared" si="22"/>
        <v>4.2857142857142856</v>
      </c>
      <c r="L100" s="6" t="s">
        <v>40</v>
      </c>
      <c r="M100" s="11">
        <v>1</v>
      </c>
      <c r="N100" s="15"/>
      <c r="O100" s="79">
        <f t="shared" si="16"/>
        <v>100</v>
      </c>
      <c r="P100" s="18">
        <f t="shared" si="17"/>
        <v>4.2857142857142856</v>
      </c>
      <c r="Q100" s="18">
        <f t="shared" ca="1" si="18"/>
        <v>4.2857142857142856</v>
      </c>
      <c r="R100" s="18">
        <f t="shared" ca="1" si="19"/>
        <v>4.2857142857142856</v>
      </c>
      <c r="S100" s="11" t="str">
        <f t="shared" si="23"/>
        <v>SI</v>
      </c>
      <c r="T100" s="39" t="str">
        <f t="shared" si="24"/>
        <v>CUMPLIDO</v>
      </c>
      <c r="U100" s="39" t="str">
        <f t="shared" si="25"/>
        <v>CUMPLIDO</v>
      </c>
      <c r="V100" s="39" t="s">
        <v>1430</v>
      </c>
      <c r="W100" s="39" t="s">
        <v>1160</v>
      </c>
      <c r="X100" s="39">
        <f t="shared" si="20"/>
        <v>1</v>
      </c>
      <c r="Y100" s="39" t="str">
        <f t="shared" si="26"/>
        <v>H95R14 - 1</v>
      </c>
      <c r="Z100" s="94">
        <f t="shared" si="27"/>
        <v>5</v>
      </c>
      <c r="AA100" s="94">
        <f t="shared" si="28"/>
        <v>5</v>
      </c>
      <c r="AB100" s="94" t="str">
        <f t="shared" si="21"/>
        <v>H95R14</v>
      </c>
      <c r="AC100" s="94" t="str">
        <f t="shared" si="29"/>
        <v>H95R14</v>
      </c>
    </row>
    <row r="101" spans="1:29" s="3" customFormat="1" ht="214.9" customHeight="1" x14ac:dyDescent="0.2">
      <c r="A101" s="51">
        <v>96</v>
      </c>
      <c r="B101" s="13" t="s">
        <v>62</v>
      </c>
      <c r="C101" s="12" t="s">
        <v>398</v>
      </c>
      <c r="D101" s="12" t="s">
        <v>399</v>
      </c>
      <c r="E101" s="12" t="s">
        <v>400</v>
      </c>
      <c r="F101" s="12" t="s">
        <v>1672</v>
      </c>
      <c r="G101" s="12" t="s">
        <v>383</v>
      </c>
      <c r="H101" s="11">
        <v>1</v>
      </c>
      <c r="I101" s="14">
        <v>42460</v>
      </c>
      <c r="J101" s="14">
        <v>42490</v>
      </c>
      <c r="K101" s="44">
        <f t="shared" si="22"/>
        <v>4.2857142857142856</v>
      </c>
      <c r="L101" s="6" t="s">
        <v>40</v>
      </c>
      <c r="M101" s="11">
        <v>1</v>
      </c>
      <c r="N101" s="15"/>
      <c r="O101" s="79">
        <f t="shared" si="16"/>
        <v>100</v>
      </c>
      <c r="P101" s="18">
        <f t="shared" si="17"/>
        <v>4.2857142857142856</v>
      </c>
      <c r="Q101" s="18">
        <f t="shared" ca="1" si="18"/>
        <v>4.2857142857142856</v>
      </c>
      <c r="R101" s="18">
        <f t="shared" ca="1" si="19"/>
        <v>4.2857142857142856</v>
      </c>
      <c r="S101" s="11" t="str">
        <f t="shared" si="23"/>
        <v>SI</v>
      </c>
      <c r="T101" s="39" t="str">
        <f t="shared" si="24"/>
        <v>CUMPLIDO</v>
      </c>
      <c r="U101" s="39" t="str">
        <f t="shared" si="25"/>
        <v>CUMPLIDO</v>
      </c>
      <c r="V101" s="39" t="s">
        <v>1430</v>
      </c>
      <c r="W101" s="39" t="s">
        <v>1161</v>
      </c>
      <c r="X101" s="39">
        <f t="shared" si="20"/>
        <v>1</v>
      </c>
      <c r="Y101" s="39" t="str">
        <f t="shared" si="26"/>
        <v>H96R14 - 1</v>
      </c>
      <c r="Z101" s="94">
        <f t="shared" si="27"/>
        <v>5</v>
      </c>
      <c r="AA101" s="94">
        <f t="shared" si="28"/>
        <v>5</v>
      </c>
      <c r="AB101" s="94" t="str">
        <f t="shared" si="21"/>
        <v>H96R14</v>
      </c>
      <c r="AC101" s="94" t="str">
        <f t="shared" si="29"/>
        <v>H96R14</v>
      </c>
    </row>
    <row r="102" spans="1:29" s="3" customFormat="1" ht="190.9" customHeight="1" x14ac:dyDescent="0.2">
      <c r="A102" s="51">
        <v>97</v>
      </c>
      <c r="B102" s="13" t="s">
        <v>62</v>
      </c>
      <c r="C102" s="12" t="s">
        <v>1675</v>
      </c>
      <c r="D102" s="12" t="s">
        <v>1676</v>
      </c>
      <c r="E102" s="12" t="s">
        <v>382</v>
      </c>
      <c r="F102" s="12" t="s">
        <v>1672</v>
      </c>
      <c r="G102" s="12" t="s">
        <v>383</v>
      </c>
      <c r="H102" s="11">
        <v>1</v>
      </c>
      <c r="I102" s="14">
        <v>42460</v>
      </c>
      <c r="J102" s="14">
        <v>42490</v>
      </c>
      <c r="K102" s="44">
        <f t="shared" si="22"/>
        <v>4.2857142857142856</v>
      </c>
      <c r="L102" s="6" t="s">
        <v>40</v>
      </c>
      <c r="M102" s="11">
        <v>1</v>
      </c>
      <c r="N102" s="15"/>
      <c r="O102" s="79">
        <f t="shared" si="16"/>
        <v>100</v>
      </c>
      <c r="P102" s="18">
        <f t="shared" si="17"/>
        <v>4.2857142857142856</v>
      </c>
      <c r="Q102" s="18">
        <f t="shared" ca="1" si="18"/>
        <v>4.2857142857142856</v>
      </c>
      <c r="R102" s="18">
        <f t="shared" ca="1" si="19"/>
        <v>4.2857142857142856</v>
      </c>
      <c r="S102" s="11" t="str">
        <f t="shared" si="23"/>
        <v>SI</v>
      </c>
      <c r="T102" s="39" t="str">
        <f t="shared" si="24"/>
        <v>CUMPLIDO</v>
      </c>
      <c r="U102" s="39" t="str">
        <f t="shared" si="25"/>
        <v>CUMPLIDO</v>
      </c>
      <c r="V102" s="39" t="s">
        <v>1430</v>
      </c>
      <c r="W102" s="39" t="s">
        <v>1162</v>
      </c>
      <c r="X102" s="39">
        <f t="shared" si="20"/>
        <v>1</v>
      </c>
      <c r="Y102" s="39" t="str">
        <f t="shared" si="26"/>
        <v>H97R14 - 1</v>
      </c>
      <c r="Z102" s="94">
        <f t="shared" si="27"/>
        <v>5</v>
      </c>
      <c r="AA102" s="94">
        <f t="shared" si="28"/>
        <v>5</v>
      </c>
      <c r="AB102" s="94" t="str">
        <f t="shared" si="21"/>
        <v>H97R14</v>
      </c>
      <c r="AC102" s="94" t="str">
        <f t="shared" si="29"/>
        <v>H97R14</v>
      </c>
    </row>
    <row r="103" spans="1:29" s="3" customFormat="1" ht="206.25" customHeight="1" x14ac:dyDescent="0.2">
      <c r="A103" s="51">
        <v>98</v>
      </c>
      <c r="B103" s="13" t="s">
        <v>86</v>
      </c>
      <c r="C103" s="12" t="s">
        <v>401</v>
      </c>
      <c r="D103" s="12" t="s">
        <v>402</v>
      </c>
      <c r="E103" s="12" t="s">
        <v>403</v>
      </c>
      <c r="F103" s="12" t="s">
        <v>404</v>
      </c>
      <c r="G103" s="12" t="s">
        <v>405</v>
      </c>
      <c r="H103" s="11">
        <v>1</v>
      </c>
      <c r="I103" s="14">
        <v>42460</v>
      </c>
      <c r="J103" s="14">
        <v>42551</v>
      </c>
      <c r="K103" s="44">
        <f t="shared" si="22"/>
        <v>13</v>
      </c>
      <c r="L103" s="6" t="s">
        <v>40</v>
      </c>
      <c r="M103" s="11">
        <v>1</v>
      </c>
      <c r="N103" s="15"/>
      <c r="O103" s="79">
        <f t="shared" si="16"/>
        <v>100</v>
      </c>
      <c r="P103" s="18">
        <f t="shared" si="17"/>
        <v>13</v>
      </c>
      <c r="Q103" s="18">
        <f t="shared" ca="1" si="18"/>
        <v>13</v>
      </c>
      <c r="R103" s="18">
        <f t="shared" ca="1" si="19"/>
        <v>13</v>
      </c>
      <c r="S103" s="11" t="str">
        <f t="shared" si="23"/>
        <v>SI</v>
      </c>
      <c r="T103" s="39" t="str">
        <f t="shared" si="24"/>
        <v>CUMPLIDO</v>
      </c>
      <c r="U103" s="39" t="str">
        <f t="shared" si="25"/>
        <v>CUMPLIDO</v>
      </c>
      <c r="V103" s="39" t="s">
        <v>1430</v>
      </c>
      <c r="W103" s="39" t="s">
        <v>1163</v>
      </c>
      <c r="X103" s="39">
        <f t="shared" si="20"/>
        <v>1</v>
      </c>
      <c r="Y103" s="39" t="str">
        <f t="shared" si="26"/>
        <v>H98R14 - 1</v>
      </c>
      <c r="Z103" s="94">
        <f t="shared" si="27"/>
        <v>5</v>
      </c>
      <c r="AA103" s="94">
        <f t="shared" si="28"/>
        <v>5</v>
      </c>
      <c r="AB103" s="94" t="str">
        <f t="shared" si="21"/>
        <v>H98R14</v>
      </c>
      <c r="AC103" s="94" t="str">
        <f t="shared" si="29"/>
        <v>H98R14</v>
      </c>
    </row>
    <row r="104" spans="1:29" s="3" customFormat="1" ht="193.5" customHeight="1" x14ac:dyDescent="0.2">
      <c r="A104" s="51">
        <v>99</v>
      </c>
      <c r="B104" s="13" t="s">
        <v>86</v>
      </c>
      <c r="C104" s="12" t="s">
        <v>1677</v>
      </c>
      <c r="D104" s="12" t="s">
        <v>406</v>
      </c>
      <c r="E104" s="12" t="s">
        <v>1678</v>
      </c>
      <c r="F104" s="12" t="s">
        <v>1679</v>
      </c>
      <c r="G104" s="13" t="s">
        <v>17</v>
      </c>
      <c r="H104" s="11">
        <v>1</v>
      </c>
      <c r="I104" s="14">
        <v>42460</v>
      </c>
      <c r="J104" s="14">
        <v>42551</v>
      </c>
      <c r="K104" s="44">
        <f t="shared" si="22"/>
        <v>13</v>
      </c>
      <c r="L104" s="6" t="s">
        <v>40</v>
      </c>
      <c r="M104" s="11">
        <v>1</v>
      </c>
      <c r="N104" s="15"/>
      <c r="O104" s="79">
        <f t="shared" si="16"/>
        <v>100</v>
      </c>
      <c r="P104" s="18">
        <f t="shared" si="17"/>
        <v>13</v>
      </c>
      <c r="Q104" s="18">
        <f t="shared" ca="1" si="18"/>
        <v>13</v>
      </c>
      <c r="R104" s="18">
        <f t="shared" ca="1" si="19"/>
        <v>13</v>
      </c>
      <c r="S104" s="11" t="str">
        <f t="shared" si="23"/>
        <v>SI</v>
      </c>
      <c r="T104" s="39" t="str">
        <f t="shared" si="24"/>
        <v>CUMPLIDO</v>
      </c>
      <c r="U104" s="39" t="str">
        <f t="shared" si="25"/>
        <v>CUMPLIDO</v>
      </c>
      <c r="V104" s="39" t="s">
        <v>1430</v>
      </c>
      <c r="W104" s="39" t="s">
        <v>1164</v>
      </c>
      <c r="X104" s="39">
        <f t="shared" si="20"/>
        <v>1</v>
      </c>
      <c r="Y104" s="39" t="str">
        <f t="shared" si="26"/>
        <v>H99R14 - 1</v>
      </c>
      <c r="Z104" s="94">
        <f t="shared" si="27"/>
        <v>5</v>
      </c>
      <c r="AA104" s="94">
        <f t="shared" si="28"/>
        <v>5</v>
      </c>
      <c r="AB104" s="94" t="str">
        <f t="shared" si="21"/>
        <v>H99R14</v>
      </c>
      <c r="AC104" s="94" t="str">
        <f t="shared" si="29"/>
        <v>H99R14</v>
      </c>
    </row>
    <row r="105" spans="1:29" s="3" customFormat="1" ht="202.9" customHeight="1" x14ac:dyDescent="0.2">
      <c r="A105" s="51">
        <v>100</v>
      </c>
      <c r="B105" s="13" t="s">
        <v>62</v>
      </c>
      <c r="C105" s="12" t="s">
        <v>407</v>
      </c>
      <c r="D105" s="12" t="s">
        <v>408</v>
      </c>
      <c r="E105" s="12" t="s">
        <v>409</v>
      </c>
      <c r="F105" s="12" t="s">
        <v>1680</v>
      </c>
      <c r="G105" s="12" t="s">
        <v>98</v>
      </c>
      <c r="H105" s="11">
        <v>1</v>
      </c>
      <c r="I105" s="14">
        <v>42460</v>
      </c>
      <c r="J105" s="14">
        <v>42551</v>
      </c>
      <c r="K105" s="44">
        <f t="shared" si="22"/>
        <v>13</v>
      </c>
      <c r="L105" s="6" t="s">
        <v>40</v>
      </c>
      <c r="M105" s="11">
        <v>1</v>
      </c>
      <c r="N105" s="15"/>
      <c r="O105" s="79">
        <f t="shared" si="16"/>
        <v>100</v>
      </c>
      <c r="P105" s="18">
        <f t="shared" si="17"/>
        <v>13</v>
      </c>
      <c r="Q105" s="18">
        <f t="shared" ca="1" si="18"/>
        <v>13</v>
      </c>
      <c r="R105" s="18">
        <f t="shared" ca="1" si="19"/>
        <v>13</v>
      </c>
      <c r="S105" s="11" t="str">
        <f t="shared" si="23"/>
        <v>SI</v>
      </c>
      <c r="T105" s="39" t="str">
        <f t="shared" si="24"/>
        <v>CUMPLIDO</v>
      </c>
      <c r="U105" s="39" t="str">
        <f t="shared" si="25"/>
        <v>CUMPLIDO</v>
      </c>
      <c r="V105" s="39" t="s">
        <v>1430</v>
      </c>
      <c r="W105" s="39" t="s">
        <v>1165</v>
      </c>
      <c r="X105" s="39">
        <f t="shared" si="20"/>
        <v>1</v>
      </c>
      <c r="Y105" s="39" t="str">
        <f t="shared" si="26"/>
        <v>H100R14 - 1</v>
      </c>
      <c r="Z105" s="94">
        <f t="shared" si="27"/>
        <v>5</v>
      </c>
      <c r="AA105" s="94">
        <f t="shared" si="28"/>
        <v>5</v>
      </c>
      <c r="AB105" s="94" t="str">
        <f t="shared" si="21"/>
        <v>H100R14</v>
      </c>
      <c r="AC105" s="94" t="str">
        <f t="shared" si="29"/>
        <v>H100R14</v>
      </c>
    </row>
    <row r="106" spans="1:29" s="3" customFormat="1" ht="199.9" customHeight="1" x14ac:dyDescent="0.2">
      <c r="A106" s="51">
        <v>101</v>
      </c>
      <c r="B106" s="13" t="s">
        <v>62</v>
      </c>
      <c r="C106" s="12" t="s">
        <v>1681</v>
      </c>
      <c r="D106" s="12" t="s">
        <v>410</v>
      </c>
      <c r="E106" s="12" t="s">
        <v>1682</v>
      </c>
      <c r="F106" s="12" t="s">
        <v>411</v>
      </c>
      <c r="G106" s="13" t="s">
        <v>17</v>
      </c>
      <c r="H106" s="11">
        <v>1</v>
      </c>
      <c r="I106" s="14">
        <v>42460</v>
      </c>
      <c r="J106" s="14">
        <v>42551</v>
      </c>
      <c r="K106" s="44">
        <f t="shared" si="22"/>
        <v>13</v>
      </c>
      <c r="L106" s="6" t="s">
        <v>40</v>
      </c>
      <c r="M106" s="11">
        <v>1</v>
      </c>
      <c r="N106" s="15"/>
      <c r="O106" s="79">
        <f t="shared" si="16"/>
        <v>100</v>
      </c>
      <c r="P106" s="18">
        <f t="shared" si="17"/>
        <v>13</v>
      </c>
      <c r="Q106" s="18">
        <f t="shared" ca="1" si="18"/>
        <v>13</v>
      </c>
      <c r="R106" s="18">
        <f t="shared" ca="1" si="19"/>
        <v>13</v>
      </c>
      <c r="S106" s="11" t="str">
        <f t="shared" si="23"/>
        <v>SI</v>
      </c>
      <c r="T106" s="39" t="str">
        <f t="shared" si="24"/>
        <v>CUMPLIDO</v>
      </c>
      <c r="U106" s="39" t="str">
        <f t="shared" si="25"/>
        <v>CUMPLIDO</v>
      </c>
      <c r="V106" s="39" t="s">
        <v>1430</v>
      </c>
      <c r="W106" s="39" t="s">
        <v>1166</v>
      </c>
      <c r="X106" s="39">
        <f t="shared" si="20"/>
        <v>1</v>
      </c>
      <c r="Y106" s="39" t="str">
        <f t="shared" si="26"/>
        <v>H101R14 - 1</v>
      </c>
      <c r="Z106" s="94">
        <f t="shared" si="27"/>
        <v>5</v>
      </c>
      <c r="AA106" s="94">
        <f t="shared" si="28"/>
        <v>5</v>
      </c>
      <c r="AB106" s="94" t="str">
        <f t="shared" si="21"/>
        <v>H101R14</v>
      </c>
      <c r="AC106" s="94" t="str">
        <f t="shared" si="29"/>
        <v>H101R14</v>
      </c>
    </row>
    <row r="107" spans="1:29" s="3" customFormat="1" ht="248.45" customHeight="1" x14ac:dyDescent="0.2">
      <c r="A107" s="51">
        <v>102</v>
      </c>
      <c r="B107" s="13" t="s">
        <v>62</v>
      </c>
      <c r="C107" s="12" t="s">
        <v>412</v>
      </c>
      <c r="D107" s="12" t="s">
        <v>413</v>
      </c>
      <c r="E107" s="12" t="s">
        <v>1683</v>
      </c>
      <c r="F107" s="12" t="s">
        <v>411</v>
      </c>
      <c r="G107" s="13" t="s">
        <v>17</v>
      </c>
      <c r="H107" s="11">
        <v>1</v>
      </c>
      <c r="I107" s="14">
        <v>42460</v>
      </c>
      <c r="J107" s="14">
        <v>42551</v>
      </c>
      <c r="K107" s="44">
        <f t="shared" si="22"/>
        <v>13</v>
      </c>
      <c r="L107" s="6" t="s">
        <v>40</v>
      </c>
      <c r="M107" s="11">
        <v>1</v>
      </c>
      <c r="N107" s="15"/>
      <c r="O107" s="79">
        <f t="shared" si="16"/>
        <v>100</v>
      </c>
      <c r="P107" s="18">
        <f t="shared" si="17"/>
        <v>13</v>
      </c>
      <c r="Q107" s="18">
        <f t="shared" ca="1" si="18"/>
        <v>13</v>
      </c>
      <c r="R107" s="18">
        <f t="shared" ca="1" si="19"/>
        <v>13</v>
      </c>
      <c r="S107" s="11" t="str">
        <f t="shared" si="23"/>
        <v>SI</v>
      </c>
      <c r="T107" s="39" t="str">
        <f t="shared" si="24"/>
        <v>CUMPLIDO</v>
      </c>
      <c r="U107" s="39" t="str">
        <f t="shared" si="25"/>
        <v>CUMPLIDO</v>
      </c>
      <c r="V107" s="39" t="s">
        <v>1430</v>
      </c>
      <c r="W107" s="39" t="s">
        <v>1167</v>
      </c>
      <c r="X107" s="39">
        <f t="shared" si="20"/>
        <v>1</v>
      </c>
      <c r="Y107" s="39" t="str">
        <f t="shared" si="26"/>
        <v>H102R14 - 1</v>
      </c>
      <c r="Z107" s="94">
        <f t="shared" si="27"/>
        <v>5</v>
      </c>
      <c r="AA107" s="94">
        <f t="shared" si="28"/>
        <v>5</v>
      </c>
      <c r="AB107" s="94" t="str">
        <f t="shared" si="21"/>
        <v>H102R14</v>
      </c>
      <c r="AC107" s="94" t="str">
        <f t="shared" si="29"/>
        <v>H102R14</v>
      </c>
    </row>
    <row r="108" spans="1:29" s="3" customFormat="1" ht="228.6" customHeight="1" x14ac:dyDescent="0.2">
      <c r="A108" s="51">
        <v>103</v>
      </c>
      <c r="B108" s="13" t="s">
        <v>86</v>
      </c>
      <c r="C108" s="12" t="s">
        <v>414</v>
      </c>
      <c r="D108" s="12" t="s">
        <v>415</v>
      </c>
      <c r="E108" s="12" t="s">
        <v>416</v>
      </c>
      <c r="F108" s="12" t="s">
        <v>417</v>
      </c>
      <c r="G108" s="13" t="s">
        <v>17</v>
      </c>
      <c r="H108" s="11">
        <v>1</v>
      </c>
      <c r="I108" s="14">
        <v>42551</v>
      </c>
      <c r="J108" s="14">
        <v>42643</v>
      </c>
      <c r="K108" s="44">
        <f t="shared" si="22"/>
        <v>13.142857142857142</v>
      </c>
      <c r="L108" s="6" t="s">
        <v>40</v>
      </c>
      <c r="M108" s="11">
        <v>1</v>
      </c>
      <c r="N108" s="15"/>
      <c r="O108" s="79">
        <f t="shared" si="16"/>
        <v>100</v>
      </c>
      <c r="P108" s="18">
        <f t="shared" si="17"/>
        <v>13.142857142857142</v>
      </c>
      <c r="Q108" s="18">
        <f t="shared" ca="1" si="18"/>
        <v>13.142857142857142</v>
      </c>
      <c r="R108" s="18">
        <f t="shared" ca="1" si="19"/>
        <v>13.142857142857142</v>
      </c>
      <c r="S108" s="11" t="str">
        <f t="shared" si="23"/>
        <v>SI</v>
      </c>
      <c r="T108" s="39" t="str">
        <f t="shared" si="24"/>
        <v>CUMPLIDO</v>
      </c>
      <c r="U108" s="39" t="str">
        <f t="shared" si="25"/>
        <v>CUMPLIDO</v>
      </c>
      <c r="V108" s="39" t="s">
        <v>1430</v>
      </c>
      <c r="W108" s="39" t="s">
        <v>1168</v>
      </c>
      <c r="X108" s="39">
        <f t="shared" si="20"/>
        <v>1</v>
      </c>
      <c r="Y108" s="39" t="str">
        <f t="shared" si="26"/>
        <v>H103R14 - 1</v>
      </c>
      <c r="Z108" s="94">
        <f t="shared" si="27"/>
        <v>5</v>
      </c>
      <c r="AA108" s="94">
        <f t="shared" si="28"/>
        <v>5</v>
      </c>
      <c r="AB108" s="94" t="str">
        <f t="shared" si="21"/>
        <v>H103R14.</v>
      </c>
      <c r="AC108" s="94" t="str">
        <f t="shared" si="29"/>
        <v>H103R14</v>
      </c>
    </row>
    <row r="109" spans="1:29" s="3" customFormat="1" ht="193.9" customHeight="1" x14ac:dyDescent="0.2">
      <c r="A109" s="51">
        <v>104</v>
      </c>
      <c r="B109" s="13" t="s">
        <v>100</v>
      </c>
      <c r="C109" s="12" t="s">
        <v>1684</v>
      </c>
      <c r="D109" s="12" t="s">
        <v>418</v>
      </c>
      <c r="E109" s="12" t="s">
        <v>416</v>
      </c>
      <c r="F109" s="12" t="s">
        <v>417</v>
      </c>
      <c r="G109" s="13" t="s">
        <v>17</v>
      </c>
      <c r="H109" s="11">
        <v>1</v>
      </c>
      <c r="I109" s="14">
        <v>42551</v>
      </c>
      <c r="J109" s="14">
        <v>42643</v>
      </c>
      <c r="K109" s="44">
        <f t="shared" si="22"/>
        <v>13.142857142857142</v>
      </c>
      <c r="L109" s="6" t="s">
        <v>40</v>
      </c>
      <c r="M109" s="11">
        <v>1</v>
      </c>
      <c r="N109" s="15"/>
      <c r="O109" s="79">
        <f t="shared" si="16"/>
        <v>100</v>
      </c>
      <c r="P109" s="18">
        <f t="shared" si="17"/>
        <v>13.142857142857142</v>
      </c>
      <c r="Q109" s="18">
        <f t="shared" ca="1" si="18"/>
        <v>13.142857142857142</v>
      </c>
      <c r="R109" s="18">
        <f t="shared" ca="1" si="19"/>
        <v>13.142857142857142</v>
      </c>
      <c r="S109" s="11" t="str">
        <f t="shared" si="23"/>
        <v>SI</v>
      </c>
      <c r="T109" s="39" t="str">
        <f t="shared" si="24"/>
        <v>CUMPLIDO</v>
      </c>
      <c r="U109" s="39" t="str">
        <f t="shared" si="25"/>
        <v>CUMPLIDO</v>
      </c>
      <c r="V109" s="39" t="s">
        <v>1430</v>
      </c>
      <c r="W109" s="39" t="s">
        <v>1169</v>
      </c>
      <c r="X109" s="39">
        <f t="shared" si="20"/>
        <v>1</v>
      </c>
      <c r="Y109" s="39" t="str">
        <f t="shared" si="26"/>
        <v>H104R14 - 1</v>
      </c>
      <c r="Z109" s="94">
        <f t="shared" si="27"/>
        <v>5</v>
      </c>
      <c r="AA109" s="94">
        <f t="shared" si="28"/>
        <v>5</v>
      </c>
      <c r="AB109" s="94" t="str">
        <f t="shared" si="21"/>
        <v>H104R14</v>
      </c>
      <c r="AC109" s="94" t="str">
        <f t="shared" si="29"/>
        <v>H104R14</v>
      </c>
    </row>
    <row r="110" spans="1:29" s="3" customFormat="1" ht="108" customHeight="1" x14ac:dyDescent="0.2">
      <c r="A110" s="51">
        <v>105</v>
      </c>
      <c r="B110" s="13" t="s">
        <v>419</v>
      </c>
      <c r="C110" s="12" t="s">
        <v>420</v>
      </c>
      <c r="D110" s="12" t="s">
        <v>421</v>
      </c>
      <c r="E110" s="16" t="s">
        <v>422</v>
      </c>
      <c r="F110" s="16" t="s">
        <v>423</v>
      </c>
      <c r="G110" s="11" t="s">
        <v>12</v>
      </c>
      <c r="H110" s="11">
        <v>2</v>
      </c>
      <c r="I110" s="14">
        <v>42551</v>
      </c>
      <c r="J110" s="14">
        <v>42735</v>
      </c>
      <c r="K110" s="44">
        <f t="shared" si="22"/>
        <v>26.285714285714285</v>
      </c>
      <c r="L110" s="6" t="s">
        <v>40</v>
      </c>
      <c r="M110" s="11">
        <v>2</v>
      </c>
      <c r="N110" s="15"/>
      <c r="O110" s="79">
        <f t="shared" si="16"/>
        <v>100</v>
      </c>
      <c r="P110" s="18">
        <f t="shared" si="17"/>
        <v>26.285714285714285</v>
      </c>
      <c r="Q110" s="18">
        <f t="shared" ca="1" si="18"/>
        <v>26.285714285714285</v>
      </c>
      <c r="R110" s="18">
        <f t="shared" ca="1" si="19"/>
        <v>26.285714285714285</v>
      </c>
      <c r="S110" s="11" t="str">
        <f t="shared" si="23"/>
        <v>SI</v>
      </c>
      <c r="T110" s="39" t="str">
        <f t="shared" si="24"/>
        <v>CUMPLIDO</v>
      </c>
      <c r="U110" s="39" t="str">
        <f t="shared" si="25"/>
        <v>CUMPLIDO</v>
      </c>
      <c r="V110" s="39" t="s">
        <v>1430</v>
      </c>
      <c r="W110" s="39" t="s">
        <v>1170</v>
      </c>
      <c r="X110" s="39">
        <f t="shared" si="20"/>
        <v>1</v>
      </c>
      <c r="Y110" s="39" t="str">
        <f t="shared" si="26"/>
        <v>H105R14 - 1</v>
      </c>
      <c r="Z110" s="94">
        <f t="shared" si="27"/>
        <v>5</v>
      </c>
      <c r="AA110" s="94">
        <f t="shared" si="28"/>
        <v>5</v>
      </c>
      <c r="AB110" s="94" t="str">
        <f t="shared" si="21"/>
        <v>H105R14.</v>
      </c>
      <c r="AC110" s="94" t="str">
        <f t="shared" si="29"/>
        <v>H105R14</v>
      </c>
    </row>
    <row r="111" spans="1:29" s="3" customFormat="1" ht="180" customHeight="1" x14ac:dyDescent="0.2">
      <c r="A111" s="51">
        <v>106</v>
      </c>
      <c r="B111" s="13" t="s">
        <v>62</v>
      </c>
      <c r="C111" s="12" t="s">
        <v>424</v>
      </c>
      <c r="D111" s="12" t="s">
        <v>425</v>
      </c>
      <c r="E111" s="12" t="s">
        <v>382</v>
      </c>
      <c r="F111" s="12" t="s">
        <v>1672</v>
      </c>
      <c r="G111" s="12" t="s">
        <v>383</v>
      </c>
      <c r="H111" s="11">
        <v>1</v>
      </c>
      <c r="I111" s="14">
        <v>42460</v>
      </c>
      <c r="J111" s="14">
        <v>42490</v>
      </c>
      <c r="K111" s="44">
        <f t="shared" si="22"/>
        <v>4.2857142857142856</v>
      </c>
      <c r="L111" s="6" t="s">
        <v>40</v>
      </c>
      <c r="M111" s="11">
        <v>1</v>
      </c>
      <c r="N111" s="15"/>
      <c r="O111" s="79">
        <f t="shared" si="16"/>
        <v>100</v>
      </c>
      <c r="P111" s="18">
        <f t="shared" si="17"/>
        <v>4.2857142857142856</v>
      </c>
      <c r="Q111" s="18">
        <f t="shared" ca="1" si="18"/>
        <v>4.2857142857142856</v>
      </c>
      <c r="R111" s="18">
        <f t="shared" ca="1" si="19"/>
        <v>4.2857142857142856</v>
      </c>
      <c r="S111" s="11" t="str">
        <f t="shared" si="23"/>
        <v>SI</v>
      </c>
      <c r="T111" s="39" t="str">
        <f t="shared" si="24"/>
        <v>CUMPLIDO</v>
      </c>
      <c r="U111" s="39" t="str">
        <f t="shared" si="25"/>
        <v>CUMPLIDO</v>
      </c>
      <c r="V111" s="39" t="s">
        <v>1430</v>
      </c>
      <c r="W111" s="39" t="s">
        <v>1171</v>
      </c>
      <c r="X111" s="39">
        <f t="shared" si="20"/>
        <v>1</v>
      </c>
      <c r="Y111" s="39" t="str">
        <f t="shared" si="26"/>
        <v>H106R14 - 1</v>
      </c>
      <c r="Z111" s="94">
        <f t="shared" si="27"/>
        <v>5</v>
      </c>
      <c r="AA111" s="94">
        <f t="shared" si="28"/>
        <v>5</v>
      </c>
      <c r="AB111" s="94" t="str">
        <f t="shared" si="21"/>
        <v>H106R14.</v>
      </c>
      <c r="AC111" s="94" t="str">
        <f t="shared" si="29"/>
        <v>H106R14</v>
      </c>
    </row>
    <row r="112" spans="1:29" s="3" customFormat="1" ht="138.6" customHeight="1" x14ac:dyDescent="0.2">
      <c r="A112" s="51">
        <v>107</v>
      </c>
      <c r="B112" s="13" t="s">
        <v>62</v>
      </c>
      <c r="C112" s="12" t="s">
        <v>426</v>
      </c>
      <c r="D112" s="12" t="s">
        <v>427</v>
      </c>
      <c r="E112" s="12" t="s">
        <v>382</v>
      </c>
      <c r="F112" s="12" t="s">
        <v>1672</v>
      </c>
      <c r="G112" s="12" t="s">
        <v>383</v>
      </c>
      <c r="H112" s="11">
        <v>1</v>
      </c>
      <c r="I112" s="14">
        <v>42460</v>
      </c>
      <c r="J112" s="14">
        <v>42490</v>
      </c>
      <c r="K112" s="44">
        <f t="shared" si="22"/>
        <v>4.2857142857142856</v>
      </c>
      <c r="L112" s="6" t="s">
        <v>40</v>
      </c>
      <c r="M112" s="11">
        <v>1</v>
      </c>
      <c r="N112" s="15"/>
      <c r="O112" s="79">
        <f t="shared" si="16"/>
        <v>100</v>
      </c>
      <c r="P112" s="18">
        <f t="shared" si="17"/>
        <v>4.2857142857142856</v>
      </c>
      <c r="Q112" s="18">
        <f t="shared" ca="1" si="18"/>
        <v>4.2857142857142856</v>
      </c>
      <c r="R112" s="18">
        <f t="shared" ca="1" si="19"/>
        <v>4.2857142857142856</v>
      </c>
      <c r="S112" s="11" t="str">
        <f t="shared" si="23"/>
        <v>SI</v>
      </c>
      <c r="T112" s="39" t="str">
        <f t="shared" si="24"/>
        <v>CUMPLIDO</v>
      </c>
      <c r="U112" s="39" t="str">
        <f t="shared" si="25"/>
        <v>CUMPLIDO</v>
      </c>
      <c r="V112" s="39" t="s">
        <v>1430</v>
      </c>
      <c r="W112" s="39" t="s">
        <v>1172</v>
      </c>
      <c r="X112" s="39">
        <f t="shared" si="20"/>
        <v>1</v>
      </c>
      <c r="Y112" s="39" t="str">
        <f t="shared" si="26"/>
        <v>H107R14 - 1</v>
      </c>
      <c r="Z112" s="94">
        <f t="shared" si="27"/>
        <v>5</v>
      </c>
      <c r="AA112" s="94">
        <f t="shared" si="28"/>
        <v>5</v>
      </c>
      <c r="AB112" s="94" t="str">
        <f t="shared" si="21"/>
        <v>H107R14.</v>
      </c>
      <c r="AC112" s="94" t="str">
        <f t="shared" si="29"/>
        <v>H107R14</v>
      </c>
    </row>
    <row r="113" spans="1:29" s="3" customFormat="1" ht="166.9" customHeight="1" x14ac:dyDescent="0.2">
      <c r="A113" s="51">
        <v>108</v>
      </c>
      <c r="B113" s="13" t="s">
        <v>62</v>
      </c>
      <c r="C113" s="12" t="s">
        <v>1360</v>
      </c>
      <c r="D113" s="12" t="s">
        <v>428</v>
      </c>
      <c r="E113" s="12" t="s">
        <v>382</v>
      </c>
      <c r="F113" s="12" t="s">
        <v>1672</v>
      </c>
      <c r="G113" s="12" t="s">
        <v>383</v>
      </c>
      <c r="H113" s="11">
        <v>1</v>
      </c>
      <c r="I113" s="14">
        <v>42460</v>
      </c>
      <c r="J113" s="14">
        <v>42490</v>
      </c>
      <c r="K113" s="44">
        <f t="shared" si="22"/>
        <v>4.2857142857142856</v>
      </c>
      <c r="L113" s="6" t="s">
        <v>40</v>
      </c>
      <c r="M113" s="11">
        <v>1</v>
      </c>
      <c r="N113" s="15"/>
      <c r="O113" s="79">
        <f t="shared" si="16"/>
        <v>100</v>
      </c>
      <c r="P113" s="18">
        <f t="shared" si="17"/>
        <v>4.2857142857142856</v>
      </c>
      <c r="Q113" s="18">
        <f t="shared" ca="1" si="18"/>
        <v>4.2857142857142856</v>
      </c>
      <c r="R113" s="18">
        <f t="shared" ca="1" si="19"/>
        <v>4.2857142857142856</v>
      </c>
      <c r="S113" s="11" t="str">
        <f t="shared" si="23"/>
        <v>SI</v>
      </c>
      <c r="T113" s="39" t="str">
        <f t="shared" si="24"/>
        <v>CUMPLIDO</v>
      </c>
      <c r="U113" s="39" t="str">
        <f t="shared" si="25"/>
        <v>CUMPLIDO</v>
      </c>
      <c r="V113" s="39" t="s">
        <v>1430</v>
      </c>
      <c r="W113" s="39" t="s">
        <v>1173</v>
      </c>
      <c r="X113" s="39">
        <f t="shared" si="20"/>
        <v>1</v>
      </c>
      <c r="Y113" s="39" t="str">
        <f t="shared" si="26"/>
        <v>H108R14 - 1</v>
      </c>
      <c r="Z113" s="94">
        <f t="shared" si="27"/>
        <v>5</v>
      </c>
      <c r="AA113" s="94">
        <f t="shared" si="28"/>
        <v>5</v>
      </c>
      <c r="AB113" s="94" t="str">
        <f t="shared" si="21"/>
        <v>H108R14</v>
      </c>
      <c r="AC113" s="94" t="str">
        <f t="shared" si="29"/>
        <v>H108R14</v>
      </c>
    </row>
    <row r="114" spans="1:29" s="3" customFormat="1" ht="98.45" customHeight="1" x14ac:dyDescent="0.2">
      <c r="A114" s="51">
        <v>109</v>
      </c>
      <c r="B114" s="13" t="s">
        <v>62</v>
      </c>
      <c r="C114" s="12" t="s">
        <v>429</v>
      </c>
      <c r="D114" s="12" t="s">
        <v>430</v>
      </c>
      <c r="E114" s="12" t="s">
        <v>382</v>
      </c>
      <c r="F114" s="12" t="s">
        <v>1672</v>
      </c>
      <c r="G114" s="12" t="s">
        <v>383</v>
      </c>
      <c r="H114" s="11">
        <v>1</v>
      </c>
      <c r="I114" s="14">
        <v>42460</v>
      </c>
      <c r="J114" s="14">
        <v>42490</v>
      </c>
      <c r="K114" s="44">
        <f t="shared" si="22"/>
        <v>4.2857142857142856</v>
      </c>
      <c r="L114" s="6" t="s">
        <v>40</v>
      </c>
      <c r="M114" s="11">
        <v>1</v>
      </c>
      <c r="N114" s="11"/>
      <c r="O114" s="79">
        <f t="shared" si="16"/>
        <v>100</v>
      </c>
      <c r="P114" s="18">
        <f t="shared" si="17"/>
        <v>4.2857142857142856</v>
      </c>
      <c r="Q114" s="18">
        <f t="shared" ca="1" si="18"/>
        <v>4.2857142857142856</v>
      </c>
      <c r="R114" s="18">
        <f t="shared" ca="1" si="19"/>
        <v>4.2857142857142856</v>
      </c>
      <c r="S114" s="11" t="str">
        <f t="shared" si="23"/>
        <v>SI</v>
      </c>
      <c r="T114" s="39" t="str">
        <f t="shared" si="24"/>
        <v>CUMPLIDO</v>
      </c>
      <c r="U114" s="39" t="str">
        <f t="shared" si="25"/>
        <v>CUMPLIDO</v>
      </c>
      <c r="V114" s="39" t="s">
        <v>1430</v>
      </c>
      <c r="W114" s="39" t="s">
        <v>1174</v>
      </c>
      <c r="X114" s="39">
        <f t="shared" si="20"/>
        <v>1</v>
      </c>
      <c r="Y114" s="39" t="str">
        <f t="shared" si="26"/>
        <v>H109R14 - 1</v>
      </c>
      <c r="Z114" s="94">
        <f t="shared" si="27"/>
        <v>5</v>
      </c>
      <c r="AA114" s="94">
        <f t="shared" si="28"/>
        <v>5</v>
      </c>
      <c r="AB114" s="94" t="str">
        <f t="shared" si="21"/>
        <v>H109R14</v>
      </c>
      <c r="AC114" s="94" t="str">
        <f t="shared" si="29"/>
        <v>H109R14</v>
      </c>
    </row>
    <row r="115" spans="1:29" s="3" customFormat="1" ht="169.15" customHeight="1" x14ac:dyDescent="0.2">
      <c r="A115" s="51">
        <v>110</v>
      </c>
      <c r="B115" s="13" t="s">
        <v>62</v>
      </c>
      <c r="C115" s="12" t="s">
        <v>431</v>
      </c>
      <c r="D115" s="12" t="s">
        <v>430</v>
      </c>
      <c r="E115" s="12" t="s">
        <v>382</v>
      </c>
      <c r="F115" s="12" t="s">
        <v>1672</v>
      </c>
      <c r="G115" s="12" t="s">
        <v>383</v>
      </c>
      <c r="H115" s="11">
        <v>1</v>
      </c>
      <c r="I115" s="14">
        <v>42460</v>
      </c>
      <c r="J115" s="14">
        <v>42490</v>
      </c>
      <c r="K115" s="44">
        <f t="shared" si="22"/>
        <v>4.2857142857142856</v>
      </c>
      <c r="L115" s="6" t="s">
        <v>40</v>
      </c>
      <c r="M115" s="11">
        <v>1</v>
      </c>
      <c r="N115" s="11"/>
      <c r="O115" s="79">
        <f t="shared" si="16"/>
        <v>100</v>
      </c>
      <c r="P115" s="18">
        <f t="shared" si="17"/>
        <v>4.2857142857142856</v>
      </c>
      <c r="Q115" s="18">
        <f t="shared" ca="1" si="18"/>
        <v>4.2857142857142856</v>
      </c>
      <c r="R115" s="18">
        <f t="shared" ca="1" si="19"/>
        <v>4.2857142857142856</v>
      </c>
      <c r="S115" s="11" t="str">
        <f t="shared" si="23"/>
        <v>SI</v>
      </c>
      <c r="T115" s="39" t="str">
        <f t="shared" si="24"/>
        <v>CUMPLIDO</v>
      </c>
      <c r="U115" s="39" t="str">
        <f t="shared" si="25"/>
        <v>CUMPLIDO</v>
      </c>
      <c r="V115" s="39" t="s">
        <v>1430</v>
      </c>
      <c r="W115" s="39" t="s">
        <v>1175</v>
      </c>
      <c r="X115" s="39">
        <f t="shared" si="20"/>
        <v>1</v>
      </c>
      <c r="Y115" s="39" t="str">
        <f t="shared" si="26"/>
        <v>H110R14 - 1</v>
      </c>
      <c r="Z115" s="94">
        <f t="shared" si="27"/>
        <v>5</v>
      </c>
      <c r="AA115" s="94">
        <f t="shared" si="28"/>
        <v>5</v>
      </c>
      <c r="AB115" s="94" t="str">
        <f t="shared" si="21"/>
        <v>H110R14</v>
      </c>
      <c r="AC115" s="94" t="str">
        <f t="shared" si="29"/>
        <v>H110R14</v>
      </c>
    </row>
    <row r="116" spans="1:29" s="3" customFormat="1" ht="192.6" customHeight="1" x14ac:dyDescent="0.2">
      <c r="A116" s="51">
        <v>111</v>
      </c>
      <c r="B116" s="13" t="s">
        <v>62</v>
      </c>
      <c r="C116" s="12" t="s">
        <v>432</v>
      </c>
      <c r="D116" s="12" t="s">
        <v>433</v>
      </c>
      <c r="E116" s="12" t="s">
        <v>382</v>
      </c>
      <c r="F116" s="12" t="s">
        <v>1672</v>
      </c>
      <c r="G116" s="12" t="s">
        <v>383</v>
      </c>
      <c r="H116" s="11">
        <v>1</v>
      </c>
      <c r="I116" s="14">
        <v>42460</v>
      </c>
      <c r="J116" s="14">
        <v>42490</v>
      </c>
      <c r="K116" s="44">
        <f t="shared" si="22"/>
        <v>4.2857142857142856</v>
      </c>
      <c r="L116" s="6" t="s">
        <v>40</v>
      </c>
      <c r="M116" s="11">
        <v>1</v>
      </c>
      <c r="N116" s="15"/>
      <c r="O116" s="79">
        <f t="shared" si="16"/>
        <v>100</v>
      </c>
      <c r="P116" s="18">
        <f t="shared" si="17"/>
        <v>4.2857142857142856</v>
      </c>
      <c r="Q116" s="18">
        <f t="shared" ca="1" si="18"/>
        <v>4.2857142857142856</v>
      </c>
      <c r="R116" s="18">
        <f t="shared" ca="1" si="19"/>
        <v>4.2857142857142856</v>
      </c>
      <c r="S116" s="11" t="str">
        <f t="shared" si="23"/>
        <v>SI</v>
      </c>
      <c r="T116" s="39" t="str">
        <f t="shared" si="24"/>
        <v>CUMPLIDO</v>
      </c>
      <c r="U116" s="39" t="str">
        <f t="shared" si="25"/>
        <v>CUMPLIDO</v>
      </c>
      <c r="V116" s="39" t="s">
        <v>1430</v>
      </c>
      <c r="W116" s="39" t="s">
        <v>1176</v>
      </c>
      <c r="X116" s="39">
        <f t="shared" si="20"/>
        <v>1</v>
      </c>
      <c r="Y116" s="39" t="str">
        <f t="shared" si="26"/>
        <v>H111R14 - 1</v>
      </c>
      <c r="Z116" s="94">
        <f t="shared" si="27"/>
        <v>5</v>
      </c>
      <c r="AA116" s="94">
        <f t="shared" si="28"/>
        <v>5</v>
      </c>
      <c r="AB116" s="94" t="str">
        <f t="shared" si="21"/>
        <v>H111R14</v>
      </c>
      <c r="AC116" s="94" t="str">
        <f t="shared" si="29"/>
        <v>H111R14</v>
      </c>
    </row>
    <row r="117" spans="1:29" s="3" customFormat="1" ht="186.6" customHeight="1" x14ac:dyDescent="0.2">
      <c r="A117" s="51">
        <v>112</v>
      </c>
      <c r="B117" s="13" t="s">
        <v>49</v>
      </c>
      <c r="C117" s="12" t="s">
        <v>434</v>
      </c>
      <c r="D117" s="12" t="s">
        <v>435</v>
      </c>
      <c r="E117" s="12" t="s">
        <v>1685</v>
      </c>
      <c r="F117" s="12" t="s">
        <v>436</v>
      </c>
      <c r="G117" s="13" t="s">
        <v>437</v>
      </c>
      <c r="H117" s="11">
        <v>2</v>
      </c>
      <c r="I117" s="14">
        <v>42551</v>
      </c>
      <c r="J117" s="14">
        <v>42735</v>
      </c>
      <c r="K117" s="44">
        <f t="shared" si="22"/>
        <v>26.285714285714285</v>
      </c>
      <c r="L117" s="6" t="s">
        <v>10</v>
      </c>
      <c r="M117" s="11">
        <v>2</v>
      </c>
      <c r="N117" s="11"/>
      <c r="O117" s="79">
        <f t="shared" si="16"/>
        <v>100</v>
      </c>
      <c r="P117" s="18">
        <f t="shared" si="17"/>
        <v>26.285714285714285</v>
      </c>
      <c r="Q117" s="18">
        <f t="shared" ca="1" si="18"/>
        <v>26.285714285714285</v>
      </c>
      <c r="R117" s="18">
        <f t="shared" ca="1" si="19"/>
        <v>26.285714285714285</v>
      </c>
      <c r="S117" s="11" t="str">
        <f t="shared" si="23"/>
        <v>SI</v>
      </c>
      <c r="T117" s="39" t="str">
        <f t="shared" si="24"/>
        <v>CUMPLIDO</v>
      </c>
      <c r="U117" s="39" t="str">
        <f t="shared" si="25"/>
        <v>CUMPLIDO</v>
      </c>
      <c r="V117" s="39" t="s">
        <v>1430</v>
      </c>
      <c r="W117" s="39" t="s">
        <v>1177</v>
      </c>
      <c r="X117" s="39">
        <f t="shared" si="20"/>
        <v>1</v>
      </c>
      <c r="Y117" s="39" t="str">
        <f t="shared" si="26"/>
        <v>H112R14 - 1</v>
      </c>
      <c r="Z117" s="94">
        <f t="shared" si="27"/>
        <v>5</v>
      </c>
      <c r="AA117" s="94">
        <f t="shared" si="28"/>
        <v>5</v>
      </c>
      <c r="AB117" s="94" t="str">
        <f t="shared" si="21"/>
        <v>H112R14.</v>
      </c>
      <c r="AC117" s="94" t="str">
        <f t="shared" si="29"/>
        <v>H112R14</v>
      </c>
    </row>
    <row r="118" spans="1:29" s="3" customFormat="1" ht="124.9" customHeight="1" x14ac:dyDescent="0.2">
      <c r="A118" s="51">
        <v>113</v>
      </c>
      <c r="B118" s="13" t="s">
        <v>438</v>
      </c>
      <c r="C118" s="12" t="s">
        <v>439</v>
      </c>
      <c r="D118" s="12" t="s">
        <v>440</v>
      </c>
      <c r="E118" s="12" t="s">
        <v>1686</v>
      </c>
      <c r="F118" s="12" t="s">
        <v>436</v>
      </c>
      <c r="G118" s="13" t="s">
        <v>437</v>
      </c>
      <c r="H118" s="11">
        <v>2</v>
      </c>
      <c r="I118" s="14">
        <v>42551</v>
      </c>
      <c r="J118" s="14">
        <v>42766</v>
      </c>
      <c r="K118" s="44">
        <f t="shared" si="22"/>
        <v>30.714285714285715</v>
      </c>
      <c r="L118" s="6" t="s">
        <v>10</v>
      </c>
      <c r="M118" s="11">
        <v>2</v>
      </c>
      <c r="N118" s="11"/>
      <c r="O118" s="79">
        <f t="shared" si="16"/>
        <v>100</v>
      </c>
      <c r="P118" s="18">
        <f t="shared" si="17"/>
        <v>30.714285714285715</v>
      </c>
      <c r="Q118" s="18">
        <f t="shared" ca="1" si="18"/>
        <v>30.714285714285715</v>
      </c>
      <c r="R118" s="18">
        <f t="shared" ca="1" si="19"/>
        <v>30.714285714285715</v>
      </c>
      <c r="S118" s="11" t="str">
        <f t="shared" ca="1" si="23"/>
        <v>NO</v>
      </c>
      <c r="T118" s="39" t="str">
        <f t="shared" si="24"/>
        <v>CUMPLIDO</v>
      </c>
      <c r="U118" s="39" t="str">
        <f t="shared" ca="1" si="25"/>
        <v>VENCIDO</v>
      </c>
      <c r="V118" s="39" t="s">
        <v>1430</v>
      </c>
      <c r="W118" s="39" t="s">
        <v>1178</v>
      </c>
      <c r="X118" s="39">
        <f t="shared" si="20"/>
        <v>1</v>
      </c>
      <c r="Y118" s="39" t="str">
        <f t="shared" si="26"/>
        <v>H113R14 - 1</v>
      </c>
      <c r="Z118" s="94">
        <f t="shared" si="27"/>
        <v>5</v>
      </c>
      <c r="AA118" s="94">
        <f t="shared" ca="1" si="28"/>
        <v>1</v>
      </c>
      <c r="AB118" s="94" t="str">
        <f t="shared" si="21"/>
        <v>H113R14</v>
      </c>
      <c r="AC118" s="94" t="str">
        <f t="shared" si="29"/>
        <v>H113R14</v>
      </c>
    </row>
    <row r="119" spans="1:29" s="3" customFormat="1" ht="83.45" customHeight="1" x14ac:dyDescent="0.2">
      <c r="A119" s="51"/>
      <c r="B119" s="13" t="s">
        <v>438</v>
      </c>
      <c r="C119" s="12" t="s">
        <v>441</v>
      </c>
      <c r="D119" s="12" t="s">
        <v>440</v>
      </c>
      <c r="E119" s="12" t="s">
        <v>1687</v>
      </c>
      <c r="F119" s="12" t="s">
        <v>436</v>
      </c>
      <c r="G119" s="13" t="s">
        <v>437</v>
      </c>
      <c r="H119" s="11">
        <v>2</v>
      </c>
      <c r="I119" s="14">
        <v>42551</v>
      </c>
      <c r="J119" s="14">
        <v>42916</v>
      </c>
      <c r="K119" s="44">
        <f t="shared" si="22"/>
        <v>52.142857142857146</v>
      </c>
      <c r="L119" s="6" t="s">
        <v>55</v>
      </c>
      <c r="M119" s="11"/>
      <c r="N119" s="11"/>
      <c r="O119" s="79">
        <f t="shared" si="16"/>
        <v>0</v>
      </c>
      <c r="P119" s="18">
        <f t="shared" si="17"/>
        <v>0</v>
      </c>
      <c r="Q119" s="18">
        <f t="shared" ca="1" si="18"/>
        <v>0</v>
      </c>
      <c r="R119" s="18">
        <f t="shared" ca="1" si="19"/>
        <v>52.142857142857146</v>
      </c>
      <c r="S119" s="11" t="str">
        <f t="shared" si="23"/>
        <v>NO</v>
      </c>
      <c r="T119" s="39" t="str">
        <f t="shared" ca="1" si="24"/>
        <v>VENCIDO</v>
      </c>
      <c r="U119" s="39" t="str">
        <f t="shared" si="25"/>
        <v/>
      </c>
      <c r="V119" s="39" t="s">
        <v>1430</v>
      </c>
      <c r="W119" s="39" t="s">
        <v>1178</v>
      </c>
      <c r="X119" s="39">
        <f t="shared" si="20"/>
        <v>2</v>
      </c>
      <c r="Y119" s="39" t="str">
        <f t="shared" si="26"/>
        <v>H113R14 - 2</v>
      </c>
      <c r="Z119" s="94">
        <f t="shared" ca="1" si="27"/>
        <v>1</v>
      </c>
      <c r="AA119" s="94">
        <f t="shared" ca="1" si="28"/>
        <v>1</v>
      </c>
      <c r="AB119" s="94" t="str">
        <f t="shared" si="21"/>
        <v>H113R14</v>
      </c>
      <c r="AC119" s="94" t="str">
        <f t="shared" si="29"/>
        <v>H113R14</v>
      </c>
    </row>
    <row r="120" spans="1:29" s="3" customFormat="1" ht="136.9" customHeight="1" x14ac:dyDescent="0.2">
      <c r="A120" s="51">
        <v>114</v>
      </c>
      <c r="B120" s="13" t="s">
        <v>438</v>
      </c>
      <c r="C120" s="12" t="s">
        <v>442</v>
      </c>
      <c r="D120" s="12" t="s">
        <v>443</v>
      </c>
      <c r="E120" s="12" t="s">
        <v>1688</v>
      </c>
      <c r="F120" s="12" t="s">
        <v>444</v>
      </c>
      <c r="G120" s="13" t="s">
        <v>437</v>
      </c>
      <c r="H120" s="11">
        <v>2</v>
      </c>
      <c r="I120" s="14">
        <v>42551</v>
      </c>
      <c r="J120" s="14">
        <v>42766</v>
      </c>
      <c r="K120" s="44">
        <f t="shared" si="22"/>
        <v>30.714285714285715</v>
      </c>
      <c r="L120" s="6" t="s">
        <v>10</v>
      </c>
      <c r="M120" s="11">
        <v>2</v>
      </c>
      <c r="N120" s="15"/>
      <c r="O120" s="79">
        <f t="shared" si="16"/>
        <v>100</v>
      </c>
      <c r="P120" s="18">
        <f t="shared" si="17"/>
        <v>30.714285714285715</v>
      </c>
      <c r="Q120" s="18">
        <f t="shared" ca="1" si="18"/>
        <v>30.714285714285715</v>
      </c>
      <c r="R120" s="18">
        <f t="shared" ca="1" si="19"/>
        <v>30.714285714285715</v>
      </c>
      <c r="S120" s="11" t="str">
        <f t="shared" ca="1" si="23"/>
        <v>NO</v>
      </c>
      <c r="T120" s="39" t="str">
        <f t="shared" si="24"/>
        <v>CUMPLIDO</v>
      </c>
      <c r="U120" s="39" t="str">
        <f t="shared" ca="1" si="25"/>
        <v>VENCIDO</v>
      </c>
      <c r="V120" s="39" t="s">
        <v>1430</v>
      </c>
      <c r="W120" s="39" t="s">
        <v>1179</v>
      </c>
      <c r="X120" s="39">
        <f t="shared" si="20"/>
        <v>1</v>
      </c>
      <c r="Y120" s="39" t="str">
        <f t="shared" si="26"/>
        <v>H114R14 - 1</v>
      </c>
      <c r="Z120" s="94">
        <f t="shared" si="27"/>
        <v>5</v>
      </c>
      <c r="AA120" s="94">
        <f t="shared" ca="1" si="28"/>
        <v>1</v>
      </c>
      <c r="AB120" s="94" t="str">
        <f t="shared" si="21"/>
        <v>H114R14</v>
      </c>
      <c r="AC120" s="94" t="str">
        <f t="shared" si="29"/>
        <v>H114R14</v>
      </c>
    </row>
    <row r="121" spans="1:29" s="3" customFormat="1" ht="75.599999999999994" customHeight="1" x14ac:dyDescent="0.2">
      <c r="A121" s="51"/>
      <c r="B121" s="13" t="s">
        <v>438</v>
      </c>
      <c r="C121" s="12" t="s">
        <v>445</v>
      </c>
      <c r="D121" s="12" t="s">
        <v>446</v>
      </c>
      <c r="E121" s="12" t="s">
        <v>1689</v>
      </c>
      <c r="F121" s="12" t="s">
        <v>447</v>
      </c>
      <c r="G121" s="13" t="s">
        <v>437</v>
      </c>
      <c r="H121" s="11">
        <v>2</v>
      </c>
      <c r="I121" s="14">
        <v>42551</v>
      </c>
      <c r="J121" s="14">
        <v>42916</v>
      </c>
      <c r="K121" s="44">
        <f t="shared" si="22"/>
        <v>52.142857142857146</v>
      </c>
      <c r="L121" s="6" t="s">
        <v>55</v>
      </c>
      <c r="M121" s="11"/>
      <c r="N121" s="15"/>
      <c r="O121" s="79">
        <f t="shared" si="16"/>
        <v>0</v>
      </c>
      <c r="P121" s="18">
        <f t="shared" si="17"/>
        <v>0</v>
      </c>
      <c r="Q121" s="18">
        <f t="shared" ca="1" si="18"/>
        <v>0</v>
      </c>
      <c r="R121" s="18">
        <f t="shared" ca="1" si="19"/>
        <v>52.142857142857146</v>
      </c>
      <c r="S121" s="11" t="str">
        <f t="shared" si="23"/>
        <v>NO</v>
      </c>
      <c r="T121" s="39" t="str">
        <f t="shared" ca="1" si="24"/>
        <v>VENCIDO</v>
      </c>
      <c r="U121" s="39" t="str">
        <f t="shared" si="25"/>
        <v/>
      </c>
      <c r="V121" s="39" t="s">
        <v>1430</v>
      </c>
      <c r="W121" s="39" t="s">
        <v>1179</v>
      </c>
      <c r="X121" s="39">
        <f t="shared" si="20"/>
        <v>2</v>
      </c>
      <c r="Y121" s="39" t="str">
        <f t="shared" si="26"/>
        <v>H114R14 - 2</v>
      </c>
      <c r="Z121" s="94">
        <f t="shared" ca="1" si="27"/>
        <v>1</v>
      </c>
      <c r="AA121" s="94">
        <f t="shared" ca="1" si="28"/>
        <v>1</v>
      </c>
      <c r="AB121" s="94" t="str">
        <f t="shared" si="21"/>
        <v>H114R14</v>
      </c>
      <c r="AC121" s="94" t="str">
        <f t="shared" si="29"/>
        <v>H114R14</v>
      </c>
    </row>
    <row r="122" spans="1:29" s="3" customFormat="1" ht="139.9" customHeight="1" x14ac:dyDescent="0.2">
      <c r="A122" s="51">
        <v>115</v>
      </c>
      <c r="B122" s="13" t="s">
        <v>49</v>
      </c>
      <c r="C122" s="12" t="s">
        <v>448</v>
      </c>
      <c r="D122" s="12" t="s">
        <v>449</v>
      </c>
      <c r="E122" s="12" t="s">
        <v>450</v>
      </c>
      <c r="F122" s="16" t="s">
        <v>451</v>
      </c>
      <c r="G122" s="11" t="s">
        <v>452</v>
      </c>
      <c r="H122" s="11">
        <v>2</v>
      </c>
      <c r="I122" s="14">
        <v>42551</v>
      </c>
      <c r="J122" s="14">
        <v>42766</v>
      </c>
      <c r="K122" s="44">
        <f t="shared" si="22"/>
        <v>30.714285714285715</v>
      </c>
      <c r="L122" s="6" t="s">
        <v>10</v>
      </c>
      <c r="M122" s="11">
        <v>2</v>
      </c>
      <c r="N122" s="15"/>
      <c r="O122" s="79">
        <f t="shared" si="16"/>
        <v>100</v>
      </c>
      <c r="P122" s="18">
        <f t="shared" si="17"/>
        <v>30.714285714285715</v>
      </c>
      <c r="Q122" s="18">
        <f t="shared" ca="1" si="18"/>
        <v>30.714285714285715</v>
      </c>
      <c r="R122" s="18">
        <f t="shared" ca="1" si="19"/>
        <v>30.714285714285715</v>
      </c>
      <c r="S122" s="11" t="str">
        <f t="shared" ca="1" si="23"/>
        <v>NO</v>
      </c>
      <c r="T122" s="39" t="str">
        <f t="shared" si="24"/>
        <v>CUMPLIDO</v>
      </c>
      <c r="U122" s="39" t="str">
        <f t="shared" ca="1" si="25"/>
        <v>VENCIDO</v>
      </c>
      <c r="V122" s="39" t="s">
        <v>1430</v>
      </c>
      <c r="W122" s="39" t="s">
        <v>1180</v>
      </c>
      <c r="X122" s="39">
        <f t="shared" si="20"/>
        <v>1</v>
      </c>
      <c r="Y122" s="39" t="str">
        <f t="shared" si="26"/>
        <v>H115R14 - 1</v>
      </c>
      <c r="Z122" s="94">
        <f t="shared" si="27"/>
        <v>5</v>
      </c>
      <c r="AA122" s="94">
        <f t="shared" ca="1" si="28"/>
        <v>1</v>
      </c>
      <c r="AB122" s="94" t="str">
        <f t="shared" si="21"/>
        <v>H115R14</v>
      </c>
      <c r="AC122" s="94" t="str">
        <f t="shared" si="29"/>
        <v>H115R14</v>
      </c>
    </row>
    <row r="123" spans="1:29" s="3" customFormat="1" ht="69.75" customHeight="1" x14ac:dyDescent="0.2">
      <c r="A123" s="51"/>
      <c r="B123" s="13" t="s">
        <v>49</v>
      </c>
      <c r="C123" s="12" t="s">
        <v>453</v>
      </c>
      <c r="D123" s="12" t="s">
        <v>454</v>
      </c>
      <c r="E123" s="12" t="s">
        <v>455</v>
      </c>
      <c r="F123" s="16" t="s">
        <v>451</v>
      </c>
      <c r="G123" s="11" t="s">
        <v>452</v>
      </c>
      <c r="H123" s="11">
        <v>2</v>
      </c>
      <c r="I123" s="14">
        <v>42551</v>
      </c>
      <c r="J123" s="14">
        <v>42916</v>
      </c>
      <c r="K123" s="44">
        <f t="shared" si="22"/>
        <v>52.142857142857146</v>
      </c>
      <c r="L123" s="6" t="s">
        <v>55</v>
      </c>
      <c r="M123" s="11"/>
      <c r="N123" s="15"/>
      <c r="O123" s="79">
        <f t="shared" si="16"/>
        <v>0</v>
      </c>
      <c r="P123" s="18">
        <f t="shared" si="17"/>
        <v>0</v>
      </c>
      <c r="Q123" s="18">
        <f t="shared" ca="1" si="18"/>
        <v>0</v>
      </c>
      <c r="R123" s="18">
        <f t="shared" ca="1" si="19"/>
        <v>52.142857142857146</v>
      </c>
      <c r="S123" s="11" t="str">
        <f t="shared" si="23"/>
        <v>NO</v>
      </c>
      <c r="T123" s="39" t="str">
        <f t="shared" ca="1" si="24"/>
        <v>VENCIDO</v>
      </c>
      <c r="U123" s="39" t="str">
        <f t="shared" si="25"/>
        <v/>
      </c>
      <c r="V123" s="39" t="s">
        <v>1430</v>
      </c>
      <c r="W123" s="39" t="s">
        <v>1180</v>
      </c>
      <c r="X123" s="39">
        <f t="shared" si="20"/>
        <v>2</v>
      </c>
      <c r="Y123" s="39" t="str">
        <f t="shared" si="26"/>
        <v>H115R14 - 2</v>
      </c>
      <c r="Z123" s="94">
        <f t="shared" ca="1" si="27"/>
        <v>1</v>
      </c>
      <c r="AA123" s="94">
        <f t="shared" ca="1" si="28"/>
        <v>1</v>
      </c>
      <c r="AB123" s="94" t="str">
        <f t="shared" si="21"/>
        <v>H115R14</v>
      </c>
      <c r="AC123" s="94" t="str">
        <f t="shared" si="29"/>
        <v>H115R14</v>
      </c>
    </row>
    <row r="124" spans="1:29" s="3" customFormat="1" ht="69.599999999999994" customHeight="1" x14ac:dyDescent="0.2">
      <c r="A124" s="51"/>
      <c r="B124" s="13" t="s">
        <v>49</v>
      </c>
      <c r="C124" s="12" t="s">
        <v>456</v>
      </c>
      <c r="D124" s="12" t="s">
        <v>454</v>
      </c>
      <c r="E124" s="12" t="s">
        <v>457</v>
      </c>
      <c r="F124" s="16" t="s">
        <v>451</v>
      </c>
      <c r="G124" s="11" t="s">
        <v>452</v>
      </c>
      <c r="H124" s="11">
        <v>2</v>
      </c>
      <c r="I124" s="14">
        <v>42551</v>
      </c>
      <c r="J124" s="14">
        <v>42916</v>
      </c>
      <c r="K124" s="44">
        <f t="shared" si="22"/>
        <v>52.142857142857146</v>
      </c>
      <c r="L124" s="6" t="s">
        <v>40</v>
      </c>
      <c r="M124" s="11">
        <v>1</v>
      </c>
      <c r="N124" s="15"/>
      <c r="O124" s="79">
        <f t="shared" si="16"/>
        <v>50</v>
      </c>
      <c r="P124" s="18">
        <f t="shared" si="17"/>
        <v>26.071428571428573</v>
      </c>
      <c r="Q124" s="18">
        <f t="shared" ca="1" si="18"/>
        <v>26.071428571428573</v>
      </c>
      <c r="R124" s="18">
        <f t="shared" ca="1" si="19"/>
        <v>52.142857142857146</v>
      </c>
      <c r="S124" s="11" t="str">
        <f t="shared" si="23"/>
        <v>NO</v>
      </c>
      <c r="T124" s="39" t="str">
        <f t="shared" ca="1" si="24"/>
        <v>VENCIDO</v>
      </c>
      <c r="U124" s="39" t="str">
        <f t="shared" si="25"/>
        <v/>
      </c>
      <c r="V124" s="39" t="s">
        <v>1430</v>
      </c>
      <c r="W124" s="39" t="s">
        <v>1180</v>
      </c>
      <c r="X124" s="39">
        <f t="shared" si="20"/>
        <v>3</v>
      </c>
      <c r="Y124" s="39" t="str">
        <f t="shared" si="26"/>
        <v>H115R14 - 3</v>
      </c>
      <c r="Z124" s="94">
        <f t="shared" ca="1" si="27"/>
        <v>1</v>
      </c>
      <c r="AA124" s="94">
        <f t="shared" ca="1" si="28"/>
        <v>1</v>
      </c>
      <c r="AB124" s="94" t="str">
        <f t="shared" si="21"/>
        <v>H115R14</v>
      </c>
      <c r="AC124" s="94" t="str">
        <f t="shared" si="29"/>
        <v>H115R14</v>
      </c>
    </row>
    <row r="125" spans="1:29" s="3" customFormat="1" ht="192" customHeight="1" x14ac:dyDescent="0.2">
      <c r="A125" s="51">
        <v>116</v>
      </c>
      <c r="B125" s="13" t="s">
        <v>49</v>
      </c>
      <c r="C125" s="12" t="s">
        <v>458</v>
      </c>
      <c r="D125" s="12" t="s">
        <v>459</v>
      </c>
      <c r="E125" s="12" t="s">
        <v>460</v>
      </c>
      <c r="F125" s="16" t="s">
        <v>451</v>
      </c>
      <c r="G125" s="11" t="s">
        <v>452</v>
      </c>
      <c r="H125" s="11">
        <v>2</v>
      </c>
      <c r="I125" s="14">
        <v>42551</v>
      </c>
      <c r="J125" s="14">
        <v>42916</v>
      </c>
      <c r="K125" s="44">
        <f t="shared" si="22"/>
        <v>52.142857142857146</v>
      </c>
      <c r="L125" s="6" t="s">
        <v>55</v>
      </c>
      <c r="M125" s="11"/>
      <c r="N125" s="15"/>
      <c r="O125" s="79">
        <f t="shared" si="16"/>
        <v>0</v>
      </c>
      <c r="P125" s="18">
        <f t="shared" si="17"/>
        <v>0</v>
      </c>
      <c r="Q125" s="18">
        <f t="shared" ca="1" si="18"/>
        <v>0</v>
      </c>
      <c r="R125" s="18">
        <f t="shared" ca="1" si="19"/>
        <v>52.142857142857146</v>
      </c>
      <c r="S125" s="11" t="str">
        <f t="shared" ca="1" si="23"/>
        <v>NO</v>
      </c>
      <c r="T125" s="39" t="str">
        <f t="shared" ca="1" si="24"/>
        <v>VENCIDO</v>
      </c>
      <c r="U125" s="39" t="str">
        <f t="shared" ca="1" si="25"/>
        <v>VENCIDO</v>
      </c>
      <c r="V125" s="39" t="s">
        <v>1430</v>
      </c>
      <c r="W125" s="39" t="s">
        <v>1181</v>
      </c>
      <c r="X125" s="39">
        <f t="shared" si="20"/>
        <v>1</v>
      </c>
      <c r="Y125" s="39" t="str">
        <f t="shared" si="26"/>
        <v>H116R14 - 1</v>
      </c>
      <c r="Z125" s="94">
        <f t="shared" ca="1" si="27"/>
        <v>1</v>
      </c>
      <c r="AA125" s="94">
        <f t="shared" ca="1" si="28"/>
        <v>1</v>
      </c>
      <c r="AB125" s="94" t="str">
        <f t="shared" si="21"/>
        <v>H116R14</v>
      </c>
      <c r="AC125" s="94" t="str">
        <f t="shared" si="29"/>
        <v>H116R14</v>
      </c>
    </row>
    <row r="126" spans="1:29" s="3" customFormat="1" ht="138.6" customHeight="1" x14ac:dyDescent="0.2">
      <c r="A126" s="51">
        <v>117</v>
      </c>
      <c r="B126" s="13" t="s">
        <v>461</v>
      </c>
      <c r="C126" s="12" t="s">
        <v>462</v>
      </c>
      <c r="D126" s="12" t="s">
        <v>463</v>
      </c>
      <c r="E126" s="12" t="s">
        <v>464</v>
      </c>
      <c r="F126" s="12" t="s">
        <v>465</v>
      </c>
      <c r="G126" s="13" t="s">
        <v>466</v>
      </c>
      <c r="H126" s="11">
        <v>1</v>
      </c>
      <c r="I126" s="14">
        <v>42430</v>
      </c>
      <c r="J126" s="14">
        <v>42735</v>
      </c>
      <c r="K126" s="44">
        <f t="shared" si="22"/>
        <v>43.571428571428569</v>
      </c>
      <c r="L126" s="6" t="s">
        <v>1442</v>
      </c>
      <c r="M126" s="11">
        <v>1</v>
      </c>
      <c r="N126" s="15"/>
      <c r="O126" s="79">
        <f t="shared" si="16"/>
        <v>100</v>
      </c>
      <c r="P126" s="18">
        <f t="shared" si="17"/>
        <v>43.571428571428569</v>
      </c>
      <c r="Q126" s="18">
        <f t="shared" ca="1" si="18"/>
        <v>43.571428571428569</v>
      </c>
      <c r="R126" s="18">
        <f t="shared" ca="1" si="19"/>
        <v>43.571428571428569</v>
      </c>
      <c r="S126" s="11" t="str">
        <f t="shared" si="23"/>
        <v>SI</v>
      </c>
      <c r="T126" s="39" t="str">
        <f t="shared" si="24"/>
        <v>CUMPLIDO</v>
      </c>
      <c r="U126" s="39" t="str">
        <f t="shared" si="25"/>
        <v>CUMPLIDO</v>
      </c>
      <c r="V126" s="39" t="s">
        <v>1430</v>
      </c>
      <c r="W126" s="39" t="s">
        <v>1182</v>
      </c>
      <c r="X126" s="39">
        <f t="shared" si="20"/>
        <v>1</v>
      </c>
      <c r="Y126" s="39" t="str">
        <f t="shared" si="26"/>
        <v>H117R14 - 1</v>
      </c>
      <c r="Z126" s="94">
        <f t="shared" si="27"/>
        <v>5</v>
      </c>
      <c r="AA126" s="94">
        <f t="shared" si="28"/>
        <v>5</v>
      </c>
      <c r="AB126" s="94" t="str">
        <f t="shared" si="21"/>
        <v>H117R14</v>
      </c>
      <c r="AC126" s="94" t="str">
        <f t="shared" si="29"/>
        <v>H117R14</v>
      </c>
    </row>
    <row r="127" spans="1:29" s="3" customFormat="1" ht="300.60000000000002" customHeight="1" x14ac:dyDescent="0.2">
      <c r="A127" s="51">
        <v>118</v>
      </c>
      <c r="B127" s="13" t="s">
        <v>461</v>
      </c>
      <c r="C127" s="12" t="s">
        <v>467</v>
      </c>
      <c r="D127" s="12" t="s">
        <v>463</v>
      </c>
      <c r="E127" s="12" t="s">
        <v>468</v>
      </c>
      <c r="F127" s="12" t="s">
        <v>469</v>
      </c>
      <c r="G127" s="13" t="s">
        <v>17</v>
      </c>
      <c r="H127" s="11">
        <v>2</v>
      </c>
      <c r="I127" s="14">
        <v>42551</v>
      </c>
      <c r="J127" s="14">
        <v>42916</v>
      </c>
      <c r="K127" s="44">
        <f t="shared" si="22"/>
        <v>52.142857142857146</v>
      </c>
      <c r="L127" s="6" t="s">
        <v>55</v>
      </c>
      <c r="M127" s="11"/>
      <c r="N127" s="15"/>
      <c r="O127" s="79">
        <f t="shared" si="16"/>
        <v>0</v>
      </c>
      <c r="P127" s="18">
        <f t="shared" si="17"/>
        <v>0</v>
      </c>
      <c r="Q127" s="18">
        <f t="shared" ca="1" si="18"/>
        <v>0</v>
      </c>
      <c r="R127" s="18">
        <f t="shared" ca="1" si="19"/>
        <v>52.142857142857146</v>
      </c>
      <c r="S127" s="11" t="str">
        <f t="shared" ca="1" si="23"/>
        <v>NO</v>
      </c>
      <c r="T127" s="39" t="str">
        <f t="shared" ca="1" si="24"/>
        <v>VENCIDO</v>
      </c>
      <c r="U127" s="39" t="str">
        <f t="shared" ca="1" si="25"/>
        <v>VENCIDO</v>
      </c>
      <c r="V127" s="39" t="s">
        <v>1430</v>
      </c>
      <c r="W127" s="39" t="s">
        <v>1183</v>
      </c>
      <c r="X127" s="39">
        <f t="shared" si="20"/>
        <v>1</v>
      </c>
      <c r="Y127" s="39" t="str">
        <f t="shared" si="26"/>
        <v>H118R14 - 1</v>
      </c>
      <c r="Z127" s="94">
        <f t="shared" ca="1" si="27"/>
        <v>1</v>
      </c>
      <c r="AA127" s="94">
        <f t="shared" ca="1" si="28"/>
        <v>1</v>
      </c>
      <c r="AB127" s="94" t="str">
        <f t="shared" si="21"/>
        <v>H118R14</v>
      </c>
      <c r="AC127" s="94" t="str">
        <f t="shared" si="29"/>
        <v>H118R14</v>
      </c>
    </row>
    <row r="128" spans="1:29" s="3" customFormat="1" ht="218.45" customHeight="1" x14ac:dyDescent="0.2">
      <c r="A128" s="51">
        <v>119</v>
      </c>
      <c r="B128" s="13" t="s">
        <v>49</v>
      </c>
      <c r="C128" s="12" t="s">
        <v>470</v>
      </c>
      <c r="D128" s="12" t="s">
        <v>471</v>
      </c>
      <c r="E128" s="12" t="s">
        <v>1690</v>
      </c>
      <c r="F128" s="12" t="s">
        <v>472</v>
      </c>
      <c r="G128" s="13" t="s">
        <v>473</v>
      </c>
      <c r="H128" s="11">
        <v>373</v>
      </c>
      <c r="I128" s="14">
        <v>42705</v>
      </c>
      <c r="J128" s="14">
        <v>43070</v>
      </c>
      <c r="K128" s="44">
        <f t="shared" si="22"/>
        <v>52.142857142857146</v>
      </c>
      <c r="L128" s="6" t="s">
        <v>10</v>
      </c>
      <c r="M128" s="11">
        <v>38</v>
      </c>
      <c r="N128" s="11"/>
      <c r="O128" s="79">
        <f t="shared" si="16"/>
        <v>10.187667560321715</v>
      </c>
      <c r="P128" s="18">
        <f t="shared" si="17"/>
        <v>5.3121409421677512</v>
      </c>
      <c r="Q128" s="18">
        <f t="shared" ca="1" si="18"/>
        <v>0</v>
      </c>
      <c r="R128" s="18">
        <f t="shared" ca="1" si="19"/>
        <v>0</v>
      </c>
      <c r="S128" s="11" t="str">
        <f t="shared" ca="1" si="23"/>
        <v>NO</v>
      </c>
      <c r="T128" s="39" t="str">
        <f t="shared" ca="1" si="24"/>
        <v>CON AVANCE</v>
      </c>
      <c r="U128" s="39" t="str">
        <f t="shared" ca="1" si="25"/>
        <v>CON AVANCE</v>
      </c>
      <c r="V128" s="39" t="s">
        <v>1430</v>
      </c>
      <c r="W128" s="39" t="s">
        <v>1184</v>
      </c>
      <c r="X128" s="39">
        <f t="shared" si="20"/>
        <v>1</v>
      </c>
      <c r="Y128" s="39" t="str">
        <f t="shared" si="26"/>
        <v>H119R14 - 1</v>
      </c>
      <c r="Z128" s="94">
        <f t="shared" ca="1" si="27"/>
        <v>4</v>
      </c>
      <c r="AA128" s="94">
        <f t="shared" ca="1" si="28"/>
        <v>4</v>
      </c>
      <c r="AB128" s="94" t="str">
        <f t="shared" si="21"/>
        <v>H119R14</v>
      </c>
      <c r="AC128" s="94" t="str">
        <f t="shared" si="29"/>
        <v>H119R14</v>
      </c>
    </row>
    <row r="129" spans="1:29" s="3" customFormat="1" ht="233.45" customHeight="1" x14ac:dyDescent="0.2">
      <c r="A129" s="51">
        <v>120</v>
      </c>
      <c r="B129" s="13" t="s">
        <v>49</v>
      </c>
      <c r="C129" s="12" t="s">
        <v>474</v>
      </c>
      <c r="D129" s="12" t="s">
        <v>475</v>
      </c>
      <c r="E129" s="16" t="s">
        <v>476</v>
      </c>
      <c r="F129" s="16" t="s">
        <v>477</v>
      </c>
      <c r="G129" s="11" t="s">
        <v>478</v>
      </c>
      <c r="H129" s="11">
        <v>1</v>
      </c>
      <c r="I129" s="14">
        <v>42551</v>
      </c>
      <c r="J129" s="14">
        <v>42916</v>
      </c>
      <c r="K129" s="44">
        <f t="shared" si="22"/>
        <v>52.142857142857146</v>
      </c>
      <c r="L129" s="6" t="s">
        <v>55</v>
      </c>
      <c r="M129" s="11"/>
      <c r="N129" s="15"/>
      <c r="O129" s="79">
        <f t="shared" si="16"/>
        <v>0</v>
      </c>
      <c r="P129" s="18">
        <f t="shared" si="17"/>
        <v>0</v>
      </c>
      <c r="Q129" s="18">
        <f t="shared" ca="1" si="18"/>
        <v>0</v>
      </c>
      <c r="R129" s="18">
        <f t="shared" ca="1" si="19"/>
        <v>52.142857142857146</v>
      </c>
      <c r="S129" s="11" t="str">
        <f t="shared" ca="1" si="23"/>
        <v>NO</v>
      </c>
      <c r="T129" s="39" t="str">
        <f t="shared" ca="1" si="24"/>
        <v>VENCIDO</v>
      </c>
      <c r="U129" s="39" t="str">
        <f t="shared" ca="1" si="25"/>
        <v>VENCIDO</v>
      </c>
      <c r="V129" s="39" t="s">
        <v>1430</v>
      </c>
      <c r="W129" s="39" t="s">
        <v>1185</v>
      </c>
      <c r="X129" s="39">
        <f t="shared" si="20"/>
        <v>1</v>
      </c>
      <c r="Y129" s="39" t="str">
        <f t="shared" si="26"/>
        <v>H120R14 - 1</v>
      </c>
      <c r="Z129" s="94">
        <f t="shared" ca="1" si="27"/>
        <v>1</v>
      </c>
      <c r="AA129" s="94">
        <f t="shared" ca="1" si="28"/>
        <v>1</v>
      </c>
      <c r="AB129" s="94" t="str">
        <f t="shared" si="21"/>
        <v>H120R14</v>
      </c>
      <c r="AC129" s="94" t="str">
        <f t="shared" si="29"/>
        <v>H120R14</v>
      </c>
    </row>
    <row r="130" spans="1:29" s="3" customFormat="1" ht="201" customHeight="1" x14ac:dyDescent="0.2">
      <c r="A130" s="51">
        <v>121</v>
      </c>
      <c r="B130" s="13" t="s">
        <v>49</v>
      </c>
      <c r="C130" s="12" t="s">
        <v>479</v>
      </c>
      <c r="D130" s="12" t="s">
        <v>480</v>
      </c>
      <c r="E130" s="12" t="s">
        <v>481</v>
      </c>
      <c r="F130" s="12" t="s">
        <v>482</v>
      </c>
      <c r="G130" s="13" t="s">
        <v>17</v>
      </c>
      <c r="H130" s="11">
        <v>2</v>
      </c>
      <c r="I130" s="14">
        <v>42551</v>
      </c>
      <c r="J130" s="14">
        <v>42916</v>
      </c>
      <c r="K130" s="44">
        <f t="shared" si="22"/>
        <v>52.142857142857146</v>
      </c>
      <c r="L130" s="6" t="s">
        <v>40</v>
      </c>
      <c r="M130" s="11">
        <v>1</v>
      </c>
      <c r="N130" s="15"/>
      <c r="O130" s="79">
        <f t="shared" ref="O130:O193" si="30">IF(M130/H130&gt;1,100,+M130/H130*100)</f>
        <v>50</v>
      </c>
      <c r="P130" s="18">
        <f t="shared" ref="P130:P193" si="31">+K130*O130/100</f>
        <v>26.071428571428573</v>
      </c>
      <c r="Q130" s="18">
        <f t="shared" ref="Q130:Q193" ca="1" si="32">IF(J130&lt;=$AE$1,P130,0)</f>
        <v>26.071428571428573</v>
      </c>
      <c r="R130" s="18">
        <f t="shared" ref="R130:R193" ca="1" si="33">IF($AE$1&gt;=J130,K130,0)</f>
        <v>52.142857142857146</v>
      </c>
      <c r="S130" s="11" t="str">
        <f t="shared" ca="1" si="23"/>
        <v>NO</v>
      </c>
      <c r="T130" s="39" t="str">
        <f t="shared" ca="1" si="24"/>
        <v>VENCIDO</v>
      </c>
      <c r="U130" s="39" t="str">
        <f t="shared" ca="1" si="25"/>
        <v>VENCIDO</v>
      </c>
      <c r="V130" s="39" t="s">
        <v>1430</v>
      </c>
      <c r="W130" s="39" t="s">
        <v>1186</v>
      </c>
      <c r="X130" s="39">
        <f t="shared" ref="X130:X193" si="34">IF(A130&lt;&gt;"",1,X129+1)</f>
        <v>1</v>
      </c>
      <c r="Y130" s="39" t="str">
        <f t="shared" si="26"/>
        <v>H121R14– - 1</v>
      </c>
      <c r="Z130" s="94">
        <f t="shared" ca="1" si="27"/>
        <v>1</v>
      </c>
      <c r="AA130" s="94">
        <f t="shared" ca="1" si="28"/>
        <v>1</v>
      </c>
      <c r="AB130" s="94" t="str">
        <f t="shared" ref="AB130:AB193" si="35">IF(A130&lt;&gt;"",MID(C130,1,FIND(" ",C130,1)-1),AB129)</f>
        <v>H121R14–</v>
      </c>
      <c r="AC130" s="94" t="str">
        <f t="shared" si="29"/>
        <v>H121R14–</v>
      </c>
    </row>
    <row r="131" spans="1:29" s="3" customFormat="1" ht="142.9" customHeight="1" x14ac:dyDescent="0.2">
      <c r="A131" s="51">
        <v>122</v>
      </c>
      <c r="B131" s="13" t="s">
        <v>49</v>
      </c>
      <c r="C131" s="12" t="s">
        <v>483</v>
      </c>
      <c r="D131" s="12" t="s">
        <v>480</v>
      </c>
      <c r="E131" s="16" t="s">
        <v>484</v>
      </c>
      <c r="F131" s="16" t="s">
        <v>485</v>
      </c>
      <c r="G131" s="11" t="s">
        <v>486</v>
      </c>
      <c r="H131" s="11">
        <v>1</v>
      </c>
      <c r="I131" s="14">
        <v>42460</v>
      </c>
      <c r="J131" s="14">
        <v>42551</v>
      </c>
      <c r="K131" s="44">
        <f t="shared" ref="K131:K194" si="36">(+J131-I131)/7</f>
        <v>13</v>
      </c>
      <c r="L131" s="6" t="s">
        <v>20</v>
      </c>
      <c r="M131" s="11">
        <v>1</v>
      </c>
      <c r="N131" s="15"/>
      <c r="O131" s="79">
        <f t="shared" si="30"/>
        <v>100</v>
      </c>
      <c r="P131" s="18">
        <f t="shared" si="31"/>
        <v>13</v>
      </c>
      <c r="Q131" s="18">
        <f t="shared" ca="1" si="32"/>
        <v>13</v>
      </c>
      <c r="R131" s="18">
        <f t="shared" ca="1" si="33"/>
        <v>13</v>
      </c>
      <c r="S131" s="11" t="str">
        <f t="shared" ref="S131:S194" si="37">IF(U131="CUMPLIDO","SI","NO")</f>
        <v>SI</v>
      </c>
      <c r="T131" s="39" t="str">
        <f t="shared" ref="T131:T194" si="38">IF(O131=100,"CUMPLIDO",IF(J131-$AE$1&lt;0,"VENCIDO",IF(J131-$AE$1&lt;=30,"PRÓXIMO A VENCER",IF(O131&gt;0,"CON AVANCE","EN TERMINO"))))</f>
        <v>CUMPLIDO</v>
      </c>
      <c r="U131" s="39" t="str">
        <f t="shared" ref="U131:U194" si="39">IF(A131&lt;&gt;"",IF(AA131=1,"VENCIDO",IF(AA131=2,"PRÓXIMO A VENCER",IF(AA131=3,"EN TERMINO",IF(AA131=4,"CON AVANCE",IF(AA131=5,"CUMPLIDO",))))),"")</f>
        <v>CUMPLIDO</v>
      </c>
      <c r="V131" s="39" t="s">
        <v>1430</v>
      </c>
      <c r="W131" s="39" t="s">
        <v>1187</v>
      </c>
      <c r="X131" s="39">
        <f t="shared" si="34"/>
        <v>1</v>
      </c>
      <c r="Y131" s="39" t="str">
        <f t="shared" ref="Y131:Y194" si="40">CONCATENATE(W131," - ",X131)</f>
        <v>H122R14 - 1</v>
      </c>
      <c r="Z131" s="94">
        <f t="shared" ref="Z131:Z194" si="41">IF(T131="VENCIDO",1,IF(T131="PRÓXIMO A VENCER",2,IF(T131="EN TERMINO",3,IF(T131="CON AVANCE",4,IF(T131="CUMPLIDO",5,)))))</f>
        <v>5</v>
      </c>
      <c r="AA131" s="94">
        <f t="shared" ref="AA131:AA194" si="42">IF(X132=X131+1,MIN(Z131,AA132),Z131)</f>
        <v>5</v>
      </c>
      <c r="AB131" s="94" t="str">
        <f t="shared" si="35"/>
        <v>H122R14</v>
      </c>
      <c r="AC131" s="94" t="str">
        <f t="shared" ref="AC131:AC194" si="43">IFERROR(MID(AB131,1,FIND(".",AB131,1)-1),AB131)</f>
        <v>H122R14</v>
      </c>
    </row>
    <row r="132" spans="1:29" s="3" customFormat="1" ht="109.15" customHeight="1" x14ac:dyDescent="0.2">
      <c r="A132" s="51">
        <v>123</v>
      </c>
      <c r="B132" s="13" t="s">
        <v>487</v>
      </c>
      <c r="C132" s="12" t="s">
        <v>488</v>
      </c>
      <c r="D132" s="12" t="s">
        <v>489</v>
      </c>
      <c r="E132" s="12" t="s">
        <v>490</v>
      </c>
      <c r="F132" s="12" t="s">
        <v>491</v>
      </c>
      <c r="G132" s="13" t="s">
        <v>492</v>
      </c>
      <c r="H132" s="11">
        <v>173</v>
      </c>
      <c r="I132" s="14">
        <v>42551</v>
      </c>
      <c r="J132" s="14">
        <v>42916</v>
      </c>
      <c r="K132" s="44">
        <f t="shared" si="36"/>
        <v>52.142857142857146</v>
      </c>
      <c r="L132" s="6" t="s">
        <v>1443</v>
      </c>
      <c r="M132" s="11">
        <v>128</v>
      </c>
      <c r="N132" s="12" t="s">
        <v>1361</v>
      </c>
      <c r="O132" s="79">
        <f t="shared" si="30"/>
        <v>73.988439306358373</v>
      </c>
      <c r="P132" s="18">
        <f t="shared" si="31"/>
        <v>38.579686209744011</v>
      </c>
      <c r="Q132" s="18">
        <f t="shared" ca="1" si="32"/>
        <v>38.579686209744011</v>
      </c>
      <c r="R132" s="18">
        <f t="shared" ca="1" si="33"/>
        <v>52.142857142857146</v>
      </c>
      <c r="S132" s="11" t="str">
        <f t="shared" ca="1" si="37"/>
        <v>NO</v>
      </c>
      <c r="T132" s="39" t="str">
        <f t="shared" ca="1" si="38"/>
        <v>VENCIDO</v>
      </c>
      <c r="U132" s="39" t="str">
        <f t="shared" ca="1" si="39"/>
        <v>VENCIDO</v>
      </c>
      <c r="V132" s="39" t="s">
        <v>1430</v>
      </c>
      <c r="W132" s="39" t="s">
        <v>1188</v>
      </c>
      <c r="X132" s="39">
        <f t="shared" si="34"/>
        <v>1</v>
      </c>
      <c r="Y132" s="39" t="str">
        <f t="shared" si="40"/>
        <v>H123R14 - 1</v>
      </c>
      <c r="Z132" s="94">
        <f t="shared" ca="1" si="41"/>
        <v>1</v>
      </c>
      <c r="AA132" s="94">
        <f t="shared" ca="1" si="42"/>
        <v>1</v>
      </c>
      <c r="AB132" s="94" t="str">
        <f t="shared" si="35"/>
        <v>H123R14</v>
      </c>
      <c r="AC132" s="94" t="str">
        <f t="shared" si="43"/>
        <v>H123R14</v>
      </c>
    </row>
    <row r="133" spans="1:29" s="3" customFormat="1" ht="171" customHeight="1" x14ac:dyDescent="0.2">
      <c r="A133" s="51">
        <v>124</v>
      </c>
      <c r="B133" s="13" t="s">
        <v>487</v>
      </c>
      <c r="C133" s="12" t="s">
        <v>493</v>
      </c>
      <c r="D133" s="12" t="s">
        <v>494</v>
      </c>
      <c r="E133" s="16" t="s">
        <v>476</v>
      </c>
      <c r="F133" s="16" t="s">
        <v>477</v>
      </c>
      <c r="G133" s="11" t="s">
        <v>478</v>
      </c>
      <c r="H133" s="11">
        <v>1</v>
      </c>
      <c r="I133" s="14">
        <v>42551</v>
      </c>
      <c r="J133" s="14">
        <v>42916</v>
      </c>
      <c r="K133" s="44">
        <f t="shared" si="36"/>
        <v>52.142857142857146</v>
      </c>
      <c r="L133" s="6" t="s">
        <v>55</v>
      </c>
      <c r="M133" s="11"/>
      <c r="N133" s="11"/>
      <c r="O133" s="79">
        <f t="shared" si="30"/>
        <v>0</v>
      </c>
      <c r="P133" s="18">
        <f t="shared" si="31"/>
        <v>0</v>
      </c>
      <c r="Q133" s="18">
        <f t="shared" ca="1" si="32"/>
        <v>0</v>
      </c>
      <c r="R133" s="18">
        <f t="shared" ca="1" si="33"/>
        <v>52.142857142857146</v>
      </c>
      <c r="S133" s="11" t="str">
        <f t="shared" ca="1" si="37"/>
        <v>NO</v>
      </c>
      <c r="T133" s="39" t="str">
        <f t="shared" ca="1" si="38"/>
        <v>VENCIDO</v>
      </c>
      <c r="U133" s="39" t="str">
        <f t="shared" ca="1" si="39"/>
        <v>VENCIDO</v>
      </c>
      <c r="V133" s="39" t="s">
        <v>1430</v>
      </c>
      <c r="W133" s="39" t="s">
        <v>1189</v>
      </c>
      <c r="X133" s="39">
        <f t="shared" si="34"/>
        <v>1</v>
      </c>
      <c r="Y133" s="39" t="str">
        <f t="shared" si="40"/>
        <v>H124R14 - 1</v>
      </c>
      <c r="Z133" s="94">
        <f t="shared" ca="1" si="41"/>
        <v>1</v>
      </c>
      <c r="AA133" s="94">
        <f t="shared" ca="1" si="42"/>
        <v>1</v>
      </c>
      <c r="AB133" s="94" t="str">
        <f t="shared" si="35"/>
        <v>H124R14</v>
      </c>
      <c r="AC133" s="94" t="str">
        <f t="shared" si="43"/>
        <v>H124R14</v>
      </c>
    </row>
    <row r="134" spans="1:29" s="3" customFormat="1" ht="213" customHeight="1" x14ac:dyDescent="0.2">
      <c r="A134" s="51">
        <v>125</v>
      </c>
      <c r="B134" s="13" t="s">
        <v>49</v>
      </c>
      <c r="C134" s="12" t="s">
        <v>495</v>
      </c>
      <c r="D134" s="12" t="s">
        <v>480</v>
      </c>
      <c r="E134" s="12" t="s">
        <v>496</v>
      </c>
      <c r="F134" s="12" t="s">
        <v>1691</v>
      </c>
      <c r="G134" s="13" t="s">
        <v>17</v>
      </c>
      <c r="H134" s="11">
        <v>3</v>
      </c>
      <c r="I134" s="14">
        <v>42551</v>
      </c>
      <c r="J134" s="14">
        <v>42735</v>
      </c>
      <c r="K134" s="44">
        <f t="shared" si="36"/>
        <v>26.285714285714285</v>
      </c>
      <c r="L134" s="6" t="s">
        <v>40</v>
      </c>
      <c r="M134" s="11">
        <v>3</v>
      </c>
      <c r="N134" s="11"/>
      <c r="O134" s="79">
        <f t="shared" si="30"/>
        <v>100</v>
      </c>
      <c r="P134" s="18">
        <f t="shared" si="31"/>
        <v>26.285714285714285</v>
      </c>
      <c r="Q134" s="18">
        <f t="shared" ca="1" si="32"/>
        <v>26.285714285714285</v>
      </c>
      <c r="R134" s="18">
        <f t="shared" ca="1" si="33"/>
        <v>26.285714285714285</v>
      </c>
      <c r="S134" s="11" t="str">
        <f t="shared" si="37"/>
        <v>SI</v>
      </c>
      <c r="T134" s="39" t="str">
        <f t="shared" si="38"/>
        <v>CUMPLIDO</v>
      </c>
      <c r="U134" s="39" t="str">
        <f t="shared" si="39"/>
        <v>CUMPLIDO</v>
      </c>
      <c r="V134" s="39" t="s">
        <v>1430</v>
      </c>
      <c r="W134" s="39" t="s">
        <v>1190</v>
      </c>
      <c r="X134" s="39">
        <f t="shared" si="34"/>
        <v>1</v>
      </c>
      <c r="Y134" s="39" t="str">
        <f t="shared" si="40"/>
        <v>H125R14 - 1</v>
      </c>
      <c r="Z134" s="94">
        <f t="shared" si="41"/>
        <v>5</v>
      </c>
      <c r="AA134" s="94">
        <f t="shared" si="42"/>
        <v>5</v>
      </c>
      <c r="AB134" s="94" t="str">
        <f t="shared" si="35"/>
        <v>H125R14</v>
      </c>
      <c r="AC134" s="94" t="str">
        <f t="shared" si="43"/>
        <v>H125R14</v>
      </c>
    </row>
    <row r="135" spans="1:29" s="3" customFormat="1" ht="240" customHeight="1" x14ac:dyDescent="0.2">
      <c r="A135" s="51">
        <v>126</v>
      </c>
      <c r="B135" s="13" t="s">
        <v>49</v>
      </c>
      <c r="C135" s="12" t="s">
        <v>497</v>
      </c>
      <c r="D135" s="12" t="s">
        <v>480</v>
      </c>
      <c r="E135" s="12" t="s">
        <v>498</v>
      </c>
      <c r="F135" s="16" t="s">
        <v>1692</v>
      </c>
      <c r="G135" s="11" t="s">
        <v>499</v>
      </c>
      <c r="H135" s="11">
        <v>3</v>
      </c>
      <c r="I135" s="14">
        <v>42460</v>
      </c>
      <c r="J135" s="14">
        <v>42735</v>
      </c>
      <c r="K135" s="44">
        <f t="shared" si="36"/>
        <v>39.285714285714285</v>
      </c>
      <c r="L135" s="6" t="s">
        <v>1437</v>
      </c>
      <c r="M135" s="11">
        <v>3</v>
      </c>
      <c r="N135" s="11"/>
      <c r="O135" s="79">
        <f t="shared" si="30"/>
        <v>100</v>
      </c>
      <c r="P135" s="18">
        <f t="shared" si="31"/>
        <v>39.285714285714285</v>
      </c>
      <c r="Q135" s="18">
        <f t="shared" ca="1" si="32"/>
        <v>39.285714285714285</v>
      </c>
      <c r="R135" s="18">
        <f t="shared" ca="1" si="33"/>
        <v>39.285714285714285</v>
      </c>
      <c r="S135" s="11" t="str">
        <f t="shared" si="37"/>
        <v>SI</v>
      </c>
      <c r="T135" s="39" t="str">
        <f t="shared" si="38"/>
        <v>CUMPLIDO</v>
      </c>
      <c r="U135" s="39" t="str">
        <f t="shared" si="39"/>
        <v>CUMPLIDO</v>
      </c>
      <c r="V135" s="39" t="s">
        <v>1430</v>
      </c>
      <c r="W135" s="39" t="s">
        <v>1191</v>
      </c>
      <c r="X135" s="39">
        <f t="shared" si="34"/>
        <v>1</v>
      </c>
      <c r="Y135" s="39" t="str">
        <f t="shared" si="40"/>
        <v>H126R14 - 1</v>
      </c>
      <c r="Z135" s="94">
        <f t="shared" si="41"/>
        <v>5</v>
      </c>
      <c r="AA135" s="94">
        <f t="shared" si="42"/>
        <v>5</v>
      </c>
      <c r="AB135" s="94" t="str">
        <f t="shared" si="35"/>
        <v>H126R14</v>
      </c>
      <c r="AC135" s="94" t="str">
        <f t="shared" si="43"/>
        <v>H126R14</v>
      </c>
    </row>
    <row r="136" spans="1:29" s="3" customFormat="1" ht="247.5" x14ac:dyDescent="0.2">
      <c r="A136" s="51">
        <v>127</v>
      </c>
      <c r="B136" s="13" t="s">
        <v>49</v>
      </c>
      <c r="C136" s="12" t="s">
        <v>1362</v>
      </c>
      <c r="D136" s="12" t="s">
        <v>500</v>
      </c>
      <c r="E136" s="12" t="s">
        <v>501</v>
      </c>
      <c r="F136" s="12" t="s">
        <v>502</v>
      </c>
      <c r="G136" s="13" t="s">
        <v>503</v>
      </c>
      <c r="H136" s="11">
        <v>2</v>
      </c>
      <c r="I136" s="14">
        <v>42551</v>
      </c>
      <c r="J136" s="14">
        <v>42916</v>
      </c>
      <c r="K136" s="44">
        <f t="shared" si="36"/>
        <v>52.142857142857146</v>
      </c>
      <c r="L136" s="6" t="s">
        <v>1444</v>
      </c>
      <c r="M136" s="11">
        <v>1</v>
      </c>
      <c r="N136" s="11" t="s">
        <v>1866</v>
      </c>
      <c r="O136" s="79">
        <f t="shared" si="30"/>
        <v>50</v>
      </c>
      <c r="P136" s="18">
        <f t="shared" si="31"/>
        <v>26.071428571428573</v>
      </c>
      <c r="Q136" s="18">
        <f t="shared" ca="1" si="32"/>
        <v>26.071428571428573</v>
      </c>
      <c r="R136" s="18">
        <f t="shared" ca="1" si="33"/>
        <v>52.142857142857146</v>
      </c>
      <c r="S136" s="11" t="str">
        <f t="shared" ca="1" si="37"/>
        <v>NO</v>
      </c>
      <c r="T136" s="39" t="str">
        <f t="shared" ca="1" si="38"/>
        <v>VENCIDO</v>
      </c>
      <c r="U136" s="39" t="str">
        <f t="shared" ca="1" si="39"/>
        <v>VENCIDO</v>
      </c>
      <c r="V136" s="39" t="s">
        <v>1430</v>
      </c>
      <c r="W136" s="39" t="s">
        <v>1192</v>
      </c>
      <c r="X136" s="39">
        <f t="shared" si="34"/>
        <v>1</v>
      </c>
      <c r="Y136" s="39" t="str">
        <f t="shared" si="40"/>
        <v>H127R14 - 1</v>
      </c>
      <c r="Z136" s="94">
        <f t="shared" ca="1" si="41"/>
        <v>1</v>
      </c>
      <c r="AA136" s="94">
        <f t="shared" ca="1" si="42"/>
        <v>1</v>
      </c>
      <c r="AB136" s="94" t="str">
        <f t="shared" si="35"/>
        <v>H127R14</v>
      </c>
      <c r="AC136" s="94" t="str">
        <f t="shared" si="43"/>
        <v>H127R14</v>
      </c>
    </row>
    <row r="137" spans="1:29" s="3" customFormat="1" ht="180" x14ac:dyDescent="0.2">
      <c r="A137" s="51">
        <v>128</v>
      </c>
      <c r="B137" s="13" t="s">
        <v>49</v>
      </c>
      <c r="C137" s="12" t="s">
        <v>504</v>
      </c>
      <c r="D137" s="12" t="s">
        <v>480</v>
      </c>
      <c r="E137" s="12" t="s">
        <v>1693</v>
      </c>
      <c r="F137" s="12" t="s">
        <v>1363</v>
      </c>
      <c r="G137" s="13" t="s">
        <v>505</v>
      </c>
      <c r="H137" s="13">
        <v>1</v>
      </c>
      <c r="I137" s="14">
        <v>42460</v>
      </c>
      <c r="J137" s="14">
        <v>42490</v>
      </c>
      <c r="K137" s="44">
        <f t="shared" si="36"/>
        <v>4.2857142857142856</v>
      </c>
      <c r="L137" s="6" t="s">
        <v>40</v>
      </c>
      <c r="M137" s="11">
        <v>1</v>
      </c>
      <c r="N137" s="11"/>
      <c r="O137" s="79">
        <f t="shared" si="30"/>
        <v>100</v>
      </c>
      <c r="P137" s="18">
        <f t="shared" si="31"/>
        <v>4.2857142857142856</v>
      </c>
      <c r="Q137" s="18">
        <f t="shared" ca="1" si="32"/>
        <v>4.2857142857142856</v>
      </c>
      <c r="R137" s="18">
        <f t="shared" ca="1" si="33"/>
        <v>4.2857142857142856</v>
      </c>
      <c r="S137" s="11" t="str">
        <f t="shared" si="37"/>
        <v>SI</v>
      </c>
      <c r="T137" s="39" t="str">
        <f t="shared" si="38"/>
        <v>CUMPLIDO</v>
      </c>
      <c r="U137" s="39" t="str">
        <f t="shared" si="39"/>
        <v>CUMPLIDO</v>
      </c>
      <c r="V137" s="39" t="s">
        <v>1430</v>
      </c>
      <c r="W137" s="39" t="s">
        <v>1193</v>
      </c>
      <c r="X137" s="39">
        <f t="shared" si="34"/>
        <v>1</v>
      </c>
      <c r="Y137" s="39" t="str">
        <f t="shared" si="40"/>
        <v>H128R14 - 1</v>
      </c>
      <c r="Z137" s="94">
        <f t="shared" si="41"/>
        <v>5</v>
      </c>
      <c r="AA137" s="94">
        <f t="shared" si="42"/>
        <v>5</v>
      </c>
      <c r="AB137" s="94" t="str">
        <f t="shared" si="35"/>
        <v>H128R14</v>
      </c>
      <c r="AC137" s="94" t="str">
        <f t="shared" si="43"/>
        <v>H128R14</v>
      </c>
    </row>
    <row r="138" spans="1:29" s="3" customFormat="1" ht="146.25" x14ac:dyDescent="0.2">
      <c r="A138" s="51">
        <v>129</v>
      </c>
      <c r="B138" s="13" t="s">
        <v>49</v>
      </c>
      <c r="C138" s="12" t="s">
        <v>506</v>
      </c>
      <c r="D138" s="12" t="s">
        <v>480</v>
      </c>
      <c r="E138" s="12" t="s">
        <v>507</v>
      </c>
      <c r="F138" s="12" t="s">
        <v>508</v>
      </c>
      <c r="G138" s="13" t="s">
        <v>17</v>
      </c>
      <c r="H138" s="13">
        <v>2</v>
      </c>
      <c r="I138" s="14">
        <v>42551</v>
      </c>
      <c r="J138" s="14">
        <v>42916</v>
      </c>
      <c r="K138" s="44">
        <f t="shared" si="36"/>
        <v>52.142857142857146</v>
      </c>
      <c r="L138" s="6" t="s">
        <v>40</v>
      </c>
      <c r="M138" s="11">
        <v>1</v>
      </c>
      <c r="N138" s="11"/>
      <c r="O138" s="79">
        <f t="shared" si="30"/>
        <v>50</v>
      </c>
      <c r="P138" s="18">
        <f t="shared" si="31"/>
        <v>26.071428571428573</v>
      </c>
      <c r="Q138" s="18">
        <f t="shared" ca="1" si="32"/>
        <v>26.071428571428573</v>
      </c>
      <c r="R138" s="18">
        <f t="shared" ca="1" si="33"/>
        <v>52.142857142857146</v>
      </c>
      <c r="S138" s="11" t="str">
        <f t="shared" ca="1" si="37"/>
        <v>NO</v>
      </c>
      <c r="T138" s="39" t="str">
        <f t="shared" ca="1" si="38"/>
        <v>VENCIDO</v>
      </c>
      <c r="U138" s="39" t="str">
        <f t="shared" ca="1" si="39"/>
        <v>VENCIDO</v>
      </c>
      <c r="V138" s="39" t="s">
        <v>1430</v>
      </c>
      <c r="W138" s="39" t="s">
        <v>1194</v>
      </c>
      <c r="X138" s="39">
        <f t="shared" si="34"/>
        <v>1</v>
      </c>
      <c r="Y138" s="39" t="str">
        <f t="shared" si="40"/>
        <v>H129R14- - 1</v>
      </c>
      <c r="Z138" s="94">
        <f t="shared" ca="1" si="41"/>
        <v>1</v>
      </c>
      <c r="AA138" s="94">
        <f t="shared" ca="1" si="42"/>
        <v>1</v>
      </c>
      <c r="AB138" s="94" t="str">
        <f t="shared" si="35"/>
        <v>H129R14-</v>
      </c>
      <c r="AC138" s="94" t="str">
        <f t="shared" si="43"/>
        <v>H129R14-</v>
      </c>
    </row>
    <row r="139" spans="1:29" s="3" customFormat="1" ht="281.25" x14ac:dyDescent="0.2">
      <c r="A139" s="51">
        <v>130</v>
      </c>
      <c r="B139" s="13" t="s">
        <v>76</v>
      </c>
      <c r="C139" s="12" t="s">
        <v>509</v>
      </c>
      <c r="D139" s="12" t="s">
        <v>510</v>
      </c>
      <c r="E139" s="12" t="s">
        <v>511</v>
      </c>
      <c r="F139" s="12" t="s">
        <v>512</v>
      </c>
      <c r="G139" s="13" t="s">
        <v>17</v>
      </c>
      <c r="H139" s="11">
        <v>10</v>
      </c>
      <c r="I139" s="14">
        <v>42551</v>
      </c>
      <c r="J139" s="14">
        <v>42916</v>
      </c>
      <c r="K139" s="44">
        <f t="shared" si="36"/>
        <v>52.142857142857146</v>
      </c>
      <c r="L139" s="6" t="s">
        <v>40</v>
      </c>
      <c r="M139" s="11">
        <v>3</v>
      </c>
      <c r="N139" s="11">
        <v>3</v>
      </c>
      <c r="O139" s="79">
        <f t="shared" si="30"/>
        <v>30</v>
      </c>
      <c r="P139" s="18">
        <f t="shared" si="31"/>
        <v>15.642857142857144</v>
      </c>
      <c r="Q139" s="18">
        <f t="shared" ca="1" si="32"/>
        <v>15.642857142857144</v>
      </c>
      <c r="R139" s="18">
        <f t="shared" ca="1" si="33"/>
        <v>52.142857142857146</v>
      </c>
      <c r="S139" s="11" t="str">
        <f t="shared" ca="1" si="37"/>
        <v>NO</v>
      </c>
      <c r="T139" s="39" t="str">
        <f t="shared" ca="1" si="38"/>
        <v>VENCIDO</v>
      </c>
      <c r="U139" s="39" t="str">
        <f t="shared" ca="1" si="39"/>
        <v>VENCIDO</v>
      </c>
      <c r="V139" s="39" t="s">
        <v>1430</v>
      </c>
      <c r="W139" s="39" t="s">
        <v>1195</v>
      </c>
      <c r="X139" s="39">
        <f t="shared" si="34"/>
        <v>1</v>
      </c>
      <c r="Y139" s="39" t="str">
        <f t="shared" si="40"/>
        <v>H130R14 - 1</v>
      </c>
      <c r="Z139" s="94">
        <f t="shared" ca="1" si="41"/>
        <v>1</v>
      </c>
      <c r="AA139" s="94">
        <f t="shared" ca="1" si="42"/>
        <v>1</v>
      </c>
      <c r="AB139" s="94" t="str">
        <f t="shared" si="35"/>
        <v>H130R14</v>
      </c>
      <c r="AC139" s="94" t="str">
        <f t="shared" si="43"/>
        <v>H130R14</v>
      </c>
    </row>
    <row r="140" spans="1:29" s="3" customFormat="1" ht="112.5" x14ac:dyDescent="0.2">
      <c r="A140" s="51">
        <v>131</v>
      </c>
      <c r="B140" s="13" t="s">
        <v>49</v>
      </c>
      <c r="C140" s="12" t="s">
        <v>513</v>
      </c>
      <c r="D140" s="12" t="s">
        <v>514</v>
      </c>
      <c r="E140" s="12" t="s">
        <v>515</v>
      </c>
      <c r="F140" s="12" t="s">
        <v>516</v>
      </c>
      <c r="G140" s="13" t="s">
        <v>12</v>
      </c>
      <c r="H140" s="11">
        <v>2</v>
      </c>
      <c r="I140" s="14">
        <v>42551</v>
      </c>
      <c r="J140" s="14">
        <v>42735</v>
      </c>
      <c r="K140" s="44">
        <f t="shared" si="36"/>
        <v>26.285714285714285</v>
      </c>
      <c r="L140" s="6" t="s">
        <v>1445</v>
      </c>
      <c r="M140" s="11">
        <v>2</v>
      </c>
      <c r="N140" s="11"/>
      <c r="O140" s="79">
        <f t="shared" si="30"/>
        <v>100</v>
      </c>
      <c r="P140" s="18">
        <f t="shared" si="31"/>
        <v>26.285714285714285</v>
      </c>
      <c r="Q140" s="18">
        <f t="shared" ca="1" si="32"/>
        <v>26.285714285714285</v>
      </c>
      <c r="R140" s="18">
        <f t="shared" ca="1" si="33"/>
        <v>26.285714285714285</v>
      </c>
      <c r="S140" s="11" t="str">
        <f t="shared" si="37"/>
        <v>SI</v>
      </c>
      <c r="T140" s="39" t="str">
        <f t="shared" si="38"/>
        <v>CUMPLIDO</v>
      </c>
      <c r="U140" s="39" t="str">
        <f t="shared" si="39"/>
        <v>CUMPLIDO</v>
      </c>
      <c r="V140" s="39" t="s">
        <v>1430</v>
      </c>
      <c r="W140" s="39" t="s">
        <v>1196</v>
      </c>
      <c r="X140" s="39">
        <f t="shared" si="34"/>
        <v>1</v>
      </c>
      <c r="Y140" s="39" t="str">
        <f t="shared" si="40"/>
        <v>H131R14 - 1</v>
      </c>
      <c r="Z140" s="94">
        <f t="shared" si="41"/>
        <v>5</v>
      </c>
      <c r="AA140" s="94">
        <f t="shared" si="42"/>
        <v>5</v>
      </c>
      <c r="AB140" s="94" t="str">
        <f t="shared" si="35"/>
        <v>H131R14</v>
      </c>
      <c r="AC140" s="94" t="str">
        <f t="shared" si="43"/>
        <v>H131R14</v>
      </c>
    </row>
    <row r="141" spans="1:29" s="3" customFormat="1" ht="168.75" x14ac:dyDescent="0.2">
      <c r="A141" s="51">
        <v>132</v>
      </c>
      <c r="B141" s="13" t="s">
        <v>62</v>
      </c>
      <c r="C141" s="12" t="s">
        <v>517</v>
      </c>
      <c r="D141" s="12" t="s">
        <v>518</v>
      </c>
      <c r="E141" s="12" t="s">
        <v>519</v>
      </c>
      <c r="F141" s="12" t="s">
        <v>1663</v>
      </c>
      <c r="G141" s="13" t="s">
        <v>12</v>
      </c>
      <c r="H141" s="11">
        <v>3</v>
      </c>
      <c r="I141" s="14">
        <v>42460</v>
      </c>
      <c r="J141" s="14">
        <v>42735</v>
      </c>
      <c r="K141" s="44">
        <f t="shared" si="36"/>
        <v>39.285714285714285</v>
      </c>
      <c r="L141" s="6" t="s">
        <v>46</v>
      </c>
      <c r="M141" s="11">
        <v>3</v>
      </c>
      <c r="N141" s="11"/>
      <c r="O141" s="79">
        <f t="shared" si="30"/>
        <v>100</v>
      </c>
      <c r="P141" s="18">
        <f t="shared" si="31"/>
        <v>39.285714285714285</v>
      </c>
      <c r="Q141" s="18">
        <f t="shared" ca="1" si="32"/>
        <v>39.285714285714285</v>
      </c>
      <c r="R141" s="18">
        <f t="shared" ca="1" si="33"/>
        <v>39.285714285714285</v>
      </c>
      <c r="S141" s="11" t="str">
        <f t="shared" si="37"/>
        <v>SI</v>
      </c>
      <c r="T141" s="39" t="str">
        <f t="shared" si="38"/>
        <v>CUMPLIDO</v>
      </c>
      <c r="U141" s="39" t="str">
        <f t="shared" si="39"/>
        <v>CUMPLIDO</v>
      </c>
      <c r="V141" s="39" t="s">
        <v>1430</v>
      </c>
      <c r="W141" s="39" t="s">
        <v>1197</v>
      </c>
      <c r="X141" s="39">
        <f t="shared" si="34"/>
        <v>1</v>
      </c>
      <c r="Y141" s="39" t="str">
        <f t="shared" si="40"/>
        <v>H132R14 - 1</v>
      </c>
      <c r="Z141" s="94">
        <f t="shared" si="41"/>
        <v>5</v>
      </c>
      <c r="AA141" s="94">
        <f t="shared" si="42"/>
        <v>5</v>
      </c>
      <c r="AB141" s="94" t="str">
        <f t="shared" si="35"/>
        <v>H132R14</v>
      </c>
      <c r="AC141" s="94" t="str">
        <f t="shared" si="43"/>
        <v>H132R14</v>
      </c>
    </row>
    <row r="142" spans="1:29" s="3" customFormat="1" ht="112.5" x14ac:dyDescent="0.2">
      <c r="A142" s="51"/>
      <c r="B142" s="13" t="s">
        <v>62</v>
      </c>
      <c r="C142" s="12" t="s">
        <v>520</v>
      </c>
      <c r="D142" s="12" t="s">
        <v>518</v>
      </c>
      <c r="E142" s="12" t="s">
        <v>521</v>
      </c>
      <c r="F142" s="12" t="s">
        <v>522</v>
      </c>
      <c r="G142" s="13" t="s">
        <v>44</v>
      </c>
      <c r="H142" s="11">
        <v>1</v>
      </c>
      <c r="I142" s="14">
        <v>42460</v>
      </c>
      <c r="J142" s="14">
        <v>42551</v>
      </c>
      <c r="K142" s="44">
        <f t="shared" si="36"/>
        <v>13</v>
      </c>
      <c r="L142" s="6" t="s">
        <v>46</v>
      </c>
      <c r="M142" s="11">
        <v>1</v>
      </c>
      <c r="N142" s="11"/>
      <c r="O142" s="79">
        <f t="shared" si="30"/>
        <v>100</v>
      </c>
      <c r="P142" s="18">
        <f t="shared" si="31"/>
        <v>13</v>
      </c>
      <c r="Q142" s="18">
        <f t="shared" ca="1" si="32"/>
        <v>13</v>
      </c>
      <c r="R142" s="18">
        <f t="shared" ca="1" si="33"/>
        <v>13</v>
      </c>
      <c r="S142" s="11" t="s">
        <v>15</v>
      </c>
      <c r="T142" s="39" t="str">
        <f t="shared" si="38"/>
        <v>CUMPLIDO</v>
      </c>
      <c r="U142" s="39" t="str">
        <f t="shared" si="39"/>
        <v/>
      </c>
      <c r="V142" s="39" t="s">
        <v>1430</v>
      </c>
      <c r="W142" s="39" t="s">
        <v>1197</v>
      </c>
      <c r="X142" s="39">
        <f t="shared" si="34"/>
        <v>2</v>
      </c>
      <c r="Y142" s="39" t="str">
        <f t="shared" si="40"/>
        <v>H132R14 - 2</v>
      </c>
      <c r="Z142" s="94">
        <f t="shared" si="41"/>
        <v>5</v>
      </c>
      <c r="AA142" s="94">
        <f t="shared" si="42"/>
        <v>5</v>
      </c>
      <c r="AB142" s="94" t="str">
        <f t="shared" si="35"/>
        <v>H132R14</v>
      </c>
      <c r="AC142" s="94" t="str">
        <f t="shared" si="43"/>
        <v>H132R14</v>
      </c>
    </row>
    <row r="143" spans="1:29" s="3" customFormat="1" ht="258" customHeight="1" x14ac:dyDescent="0.2">
      <c r="A143" s="51">
        <v>133</v>
      </c>
      <c r="B143" s="13" t="s">
        <v>62</v>
      </c>
      <c r="C143" s="12" t="s">
        <v>523</v>
      </c>
      <c r="D143" s="12" t="s">
        <v>524</v>
      </c>
      <c r="E143" s="12" t="s">
        <v>360</v>
      </c>
      <c r="F143" s="12" t="s">
        <v>1663</v>
      </c>
      <c r="G143" s="13" t="s">
        <v>12</v>
      </c>
      <c r="H143" s="11">
        <v>10</v>
      </c>
      <c r="I143" s="14">
        <v>42551</v>
      </c>
      <c r="J143" s="14">
        <v>42916</v>
      </c>
      <c r="K143" s="44">
        <f t="shared" si="36"/>
        <v>52.142857142857146</v>
      </c>
      <c r="L143" s="6" t="s">
        <v>40</v>
      </c>
      <c r="M143" s="11">
        <v>9</v>
      </c>
      <c r="N143" s="11">
        <v>3</v>
      </c>
      <c r="O143" s="79">
        <f t="shared" si="30"/>
        <v>90</v>
      </c>
      <c r="P143" s="18">
        <f t="shared" si="31"/>
        <v>46.928571428571431</v>
      </c>
      <c r="Q143" s="18">
        <f t="shared" ca="1" si="32"/>
        <v>46.928571428571431</v>
      </c>
      <c r="R143" s="18">
        <f t="shared" ca="1" si="33"/>
        <v>52.142857142857146</v>
      </c>
      <c r="S143" s="11" t="str">
        <f t="shared" ca="1" si="37"/>
        <v>NO</v>
      </c>
      <c r="T143" s="39" t="str">
        <f t="shared" ca="1" si="38"/>
        <v>VENCIDO</v>
      </c>
      <c r="U143" s="39" t="str">
        <f t="shared" ca="1" si="39"/>
        <v>VENCIDO</v>
      </c>
      <c r="V143" s="39" t="s">
        <v>1430</v>
      </c>
      <c r="W143" s="39" t="s">
        <v>1198</v>
      </c>
      <c r="X143" s="39">
        <f t="shared" si="34"/>
        <v>1</v>
      </c>
      <c r="Y143" s="39" t="str">
        <f t="shared" si="40"/>
        <v>H133R14 - 1</v>
      </c>
      <c r="Z143" s="94">
        <f t="shared" ca="1" si="41"/>
        <v>1</v>
      </c>
      <c r="AA143" s="94">
        <f t="shared" ca="1" si="42"/>
        <v>1</v>
      </c>
      <c r="AB143" s="94" t="str">
        <f t="shared" si="35"/>
        <v>H133R14</v>
      </c>
      <c r="AC143" s="94" t="str">
        <f t="shared" si="43"/>
        <v>H133R14</v>
      </c>
    </row>
    <row r="144" spans="1:29" s="3" customFormat="1" ht="123.75" x14ac:dyDescent="0.2">
      <c r="A144" s="51">
        <v>134</v>
      </c>
      <c r="B144" s="13" t="s">
        <v>62</v>
      </c>
      <c r="C144" s="12" t="s">
        <v>525</v>
      </c>
      <c r="D144" s="12" t="s">
        <v>526</v>
      </c>
      <c r="E144" s="12" t="s">
        <v>1694</v>
      </c>
      <c r="F144" s="12" t="s">
        <v>527</v>
      </c>
      <c r="G144" s="13" t="s">
        <v>17</v>
      </c>
      <c r="H144" s="11">
        <v>1</v>
      </c>
      <c r="I144" s="14">
        <v>42430</v>
      </c>
      <c r="J144" s="14">
        <v>42551</v>
      </c>
      <c r="K144" s="44">
        <f t="shared" si="36"/>
        <v>17.285714285714285</v>
      </c>
      <c r="L144" s="6" t="s">
        <v>46</v>
      </c>
      <c r="M144" s="11">
        <v>1</v>
      </c>
      <c r="N144" s="15"/>
      <c r="O144" s="79">
        <f t="shared" si="30"/>
        <v>100</v>
      </c>
      <c r="P144" s="18">
        <f t="shared" si="31"/>
        <v>17.285714285714285</v>
      </c>
      <c r="Q144" s="18">
        <f t="shared" ca="1" si="32"/>
        <v>17.285714285714285</v>
      </c>
      <c r="R144" s="18">
        <f t="shared" ca="1" si="33"/>
        <v>17.285714285714285</v>
      </c>
      <c r="S144" s="11" t="str">
        <f t="shared" si="37"/>
        <v>SI</v>
      </c>
      <c r="T144" s="39" t="str">
        <f t="shared" si="38"/>
        <v>CUMPLIDO</v>
      </c>
      <c r="U144" s="39" t="str">
        <f t="shared" si="39"/>
        <v>CUMPLIDO</v>
      </c>
      <c r="V144" s="39" t="s">
        <v>1430</v>
      </c>
      <c r="W144" s="39" t="s">
        <v>1199</v>
      </c>
      <c r="X144" s="39">
        <f t="shared" si="34"/>
        <v>1</v>
      </c>
      <c r="Y144" s="39" t="str">
        <f t="shared" si="40"/>
        <v>H134R14 - 1</v>
      </c>
      <c r="Z144" s="94">
        <f t="shared" si="41"/>
        <v>5</v>
      </c>
      <c r="AA144" s="94">
        <f t="shared" si="42"/>
        <v>5</v>
      </c>
      <c r="AB144" s="94" t="str">
        <f t="shared" si="35"/>
        <v>H134R14</v>
      </c>
      <c r="AC144" s="94" t="str">
        <f t="shared" si="43"/>
        <v>H134R14</v>
      </c>
    </row>
    <row r="145" spans="1:32" s="3" customFormat="1" ht="123.75" x14ac:dyDescent="0.2">
      <c r="A145" s="51">
        <v>135</v>
      </c>
      <c r="B145" s="13" t="s">
        <v>62</v>
      </c>
      <c r="C145" s="12" t="s">
        <v>528</v>
      </c>
      <c r="D145" s="12" t="s">
        <v>529</v>
      </c>
      <c r="E145" s="12" t="s">
        <v>360</v>
      </c>
      <c r="F145" s="12" t="s">
        <v>1663</v>
      </c>
      <c r="G145" s="13" t="s">
        <v>12</v>
      </c>
      <c r="H145" s="11">
        <v>3</v>
      </c>
      <c r="I145" s="14">
        <v>42460</v>
      </c>
      <c r="J145" s="14">
        <v>42735</v>
      </c>
      <c r="K145" s="44">
        <f t="shared" si="36"/>
        <v>39.285714285714285</v>
      </c>
      <c r="L145" s="6" t="s">
        <v>46</v>
      </c>
      <c r="M145" s="11">
        <v>3</v>
      </c>
      <c r="N145" s="15"/>
      <c r="O145" s="79">
        <f t="shared" si="30"/>
        <v>100</v>
      </c>
      <c r="P145" s="18">
        <f t="shared" si="31"/>
        <v>39.285714285714285</v>
      </c>
      <c r="Q145" s="18">
        <f t="shared" ca="1" si="32"/>
        <v>39.285714285714285</v>
      </c>
      <c r="R145" s="18">
        <f t="shared" ca="1" si="33"/>
        <v>39.285714285714285</v>
      </c>
      <c r="S145" s="11" t="str">
        <f t="shared" si="37"/>
        <v>SI</v>
      </c>
      <c r="T145" s="39" t="str">
        <f t="shared" si="38"/>
        <v>CUMPLIDO</v>
      </c>
      <c r="U145" s="39" t="str">
        <f t="shared" si="39"/>
        <v>CUMPLIDO</v>
      </c>
      <c r="V145" s="39" t="s">
        <v>1430</v>
      </c>
      <c r="W145" s="39" t="s">
        <v>1200</v>
      </c>
      <c r="X145" s="39">
        <f t="shared" si="34"/>
        <v>1</v>
      </c>
      <c r="Y145" s="39" t="str">
        <f t="shared" si="40"/>
        <v>H135R14 - 1</v>
      </c>
      <c r="Z145" s="94">
        <f t="shared" si="41"/>
        <v>5</v>
      </c>
      <c r="AA145" s="94">
        <f t="shared" si="42"/>
        <v>5</v>
      </c>
      <c r="AB145" s="94" t="str">
        <f t="shared" si="35"/>
        <v>H135R14</v>
      </c>
      <c r="AC145" s="94" t="str">
        <f t="shared" si="43"/>
        <v>H135R14</v>
      </c>
    </row>
    <row r="146" spans="1:32" s="3" customFormat="1" ht="191.25" x14ac:dyDescent="0.2">
      <c r="A146" s="51">
        <v>136</v>
      </c>
      <c r="B146" s="13" t="s">
        <v>86</v>
      </c>
      <c r="C146" s="12" t="s">
        <v>530</v>
      </c>
      <c r="D146" s="12" t="s">
        <v>531</v>
      </c>
      <c r="E146" s="12" t="s">
        <v>1695</v>
      </c>
      <c r="F146" s="12" t="s">
        <v>532</v>
      </c>
      <c r="G146" s="13" t="s">
        <v>59</v>
      </c>
      <c r="H146" s="11">
        <v>1</v>
      </c>
      <c r="I146" s="14">
        <v>42552</v>
      </c>
      <c r="J146" s="14">
        <v>42673</v>
      </c>
      <c r="K146" s="44">
        <f t="shared" si="36"/>
        <v>17.285714285714285</v>
      </c>
      <c r="L146" s="6" t="s">
        <v>46</v>
      </c>
      <c r="M146" s="11">
        <v>1</v>
      </c>
      <c r="N146" s="15"/>
      <c r="O146" s="79">
        <f t="shared" si="30"/>
        <v>100</v>
      </c>
      <c r="P146" s="18">
        <f t="shared" si="31"/>
        <v>17.285714285714285</v>
      </c>
      <c r="Q146" s="18">
        <f t="shared" ca="1" si="32"/>
        <v>17.285714285714285</v>
      </c>
      <c r="R146" s="18">
        <f t="shared" ca="1" si="33"/>
        <v>17.285714285714285</v>
      </c>
      <c r="S146" s="11" t="str">
        <f t="shared" si="37"/>
        <v>SI</v>
      </c>
      <c r="T146" s="39" t="str">
        <f t="shared" si="38"/>
        <v>CUMPLIDO</v>
      </c>
      <c r="U146" s="39" t="str">
        <f t="shared" si="39"/>
        <v>CUMPLIDO</v>
      </c>
      <c r="V146" s="39" t="s">
        <v>1430</v>
      </c>
      <c r="W146" s="39" t="s">
        <v>1201</v>
      </c>
      <c r="X146" s="39">
        <f t="shared" si="34"/>
        <v>1</v>
      </c>
      <c r="Y146" s="39" t="str">
        <f t="shared" si="40"/>
        <v>H136R14 - 1</v>
      </c>
      <c r="Z146" s="94">
        <f t="shared" si="41"/>
        <v>5</v>
      </c>
      <c r="AA146" s="94">
        <f t="shared" si="42"/>
        <v>5</v>
      </c>
      <c r="AB146" s="94" t="str">
        <f t="shared" si="35"/>
        <v>H136R14</v>
      </c>
      <c r="AC146" s="94" t="str">
        <f t="shared" si="43"/>
        <v>H136R14</v>
      </c>
    </row>
    <row r="147" spans="1:32" s="3" customFormat="1" ht="191.25" x14ac:dyDescent="0.2">
      <c r="A147" s="51">
        <v>137</v>
      </c>
      <c r="B147" s="13" t="s">
        <v>62</v>
      </c>
      <c r="C147" s="12" t="s">
        <v>533</v>
      </c>
      <c r="D147" s="12" t="s">
        <v>534</v>
      </c>
      <c r="E147" s="12" t="s">
        <v>360</v>
      </c>
      <c r="F147" s="12" t="s">
        <v>1663</v>
      </c>
      <c r="G147" s="13" t="s">
        <v>12</v>
      </c>
      <c r="H147" s="11">
        <v>3</v>
      </c>
      <c r="I147" s="14">
        <v>42460</v>
      </c>
      <c r="J147" s="14">
        <v>42735</v>
      </c>
      <c r="K147" s="44">
        <f t="shared" si="36"/>
        <v>39.285714285714285</v>
      </c>
      <c r="L147" s="6" t="s">
        <v>46</v>
      </c>
      <c r="M147" s="11">
        <v>3</v>
      </c>
      <c r="N147" s="15"/>
      <c r="O147" s="79">
        <f t="shared" si="30"/>
        <v>100</v>
      </c>
      <c r="P147" s="18">
        <f t="shared" si="31"/>
        <v>39.285714285714285</v>
      </c>
      <c r="Q147" s="18">
        <f t="shared" ca="1" si="32"/>
        <v>39.285714285714285</v>
      </c>
      <c r="R147" s="18">
        <f t="shared" ca="1" si="33"/>
        <v>39.285714285714285</v>
      </c>
      <c r="S147" s="11" t="str">
        <f t="shared" si="37"/>
        <v>SI</v>
      </c>
      <c r="T147" s="39" t="str">
        <f t="shared" si="38"/>
        <v>CUMPLIDO</v>
      </c>
      <c r="U147" s="39" t="str">
        <f t="shared" si="39"/>
        <v>CUMPLIDO</v>
      </c>
      <c r="V147" s="39" t="s">
        <v>1430</v>
      </c>
      <c r="W147" s="39" t="s">
        <v>1202</v>
      </c>
      <c r="X147" s="39">
        <f t="shared" si="34"/>
        <v>1</v>
      </c>
      <c r="Y147" s="39" t="str">
        <f t="shared" si="40"/>
        <v>H137R14 - 1</v>
      </c>
      <c r="Z147" s="94">
        <f t="shared" si="41"/>
        <v>5</v>
      </c>
      <c r="AA147" s="94">
        <f t="shared" si="42"/>
        <v>5</v>
      </c>
      <c r="AB147" s="94" t="str">
        <f t="shared" si="35"/>
        <v>H137R14</v>
      </c>
      <c r="AC147" s="94" t="str">
        <f t="shared" si="43"/>
        <v>H137R14</v>
      </c>
    </row>
    <row r="148" spans="1:32" s="3" customFormat="1" ht="161.25" customHeight="1" x14ac:dyDescent="0.2">
      <c r="A148" s="51">
        <v>138</v>
      </c>
      <c r="B148" s="13" t="s">
        <v>535</v>
      </c>
      <c r="C148" s="12" t="s">
        <v>536</v>
      </c>
      <c r="D148" s="12" t="s">
        <v>69</v>
      </c>
      <c r="E148" s="57" t="s">
        <v>1696</v>
      </c>
      <c r="F148" s="57" t="s">
        <v>537</v>
      </c>
      <c r="G148" s="58" t="s">
        <v>12</v>
      </c>
      <c r="H148" s="59">
        <v>4</v>
      </c>
      <c r="I148" s="60">
        <v>42490</v>
      </c>
      <c r="J148" s="60">
        <v>42735</v>
      </c>
      <c r="K148" s="44">
        <f t="shared" si="36"/>
        <v>35</v>
      </c>
      <c r="L148" s="6" t="s">
        <v>45</v>
      </c>
      <c r="M148" s="11">
        <v>3</v>
      </c>
      <c r="N148" s="15">
        <v>3</v>
      </c>
      <c r="O148" s="79">
        <f t="shared" si="30"/>
        <v>75</v>
      </c>
      <c r="P148" s="18">
        <f t="shared" si="31"/>
        <v>26.25</v>
      </c>
      <c r="Q148" s="18">
        <f t="shared" ca="1" si="32"/>
        <v>26.25</v>
      </c>
      <c r="R148" s="18">
        <f t="shared" ca="1" si="33"/>
        <v>35</v>
      </c>
      <c r="S148" s="11" t="str">
        <f t="shared" ca="1" si="37"/>
        <v>NO</v>
      </c>
      <c r="T148" s="39" t="str">
        <f t="shared" ca="1" si="38"/>
        <v>VENCIDO</v>
      </c>
      <c r="U148" s="39" t="str">
        <f t="shared" ca="1" si="39"/>
        <v>VENCIDO</v>
      </c>
      <c r="V148" s="39" t="s">
        <v>1430</v>
      </c>
      <c r="W148" s="39" t="s">
        <v>1203</v>
      </c>
      <c r="X148" s="39">
        <f t="shared" si="34"/>
        <v>1</v>
      </c>
      <c r="Y148" s="39" t="str">
        <f t="shared" si="40"/>
        <v>H138R14 - 1</v>
      </c>
      <c r="Z148" s="94">
        <f t="shared" ca="1" si="41"/>
        <v>1</v>
      </c>
      <c r="AA148" s="94">
        <f t="shared" ca="1" si="42"/>
        <v>1</v>
      </c>
      <c r="AB148" s="94" t="str">
        <f t="shared" si="35"/>
        <v>H138R14</v>
      </c>
      <c r="AC148" s="94" t="str">
        <f t="shared" si="43"/>
        <v>H138R14</v>
      </c>
      <c r="AF148" s="3" t="s">
        <v>1605</v>
      </c>
    </row>
    <row r="149" spans="1:32" s="3" customFormat="1" ht="112.5" x14ac:dyDescent="0.2">
      <c r="A149" s="51">
        <v>139</v>
      </c>
      <c r="B149" s="13" t="s">
        <v>538</v>
      </c>
      <c r="C149" s="12" t="s">
        <v>539</v>
      </c>
      <c r="D149" s="12" t="s">
        <v>540</v>
      </c>
      <c r="E149" s="12" t="s">
        <v>1697</v>
      </c>
      <c r="F149" s="12" t="s">
        <v>1698</v>
      </c>
      <c r="G149" s="13" t="s">
        <v>41</v>
      </c>
      <c r="H149" s="11">
        <v>1</v>
      </c>
      <c r="I149" s="14">
        <v>42461</v>
      </c>
      <c r="J149" s="14">
        <v>42673</v>
      </c>
      <c r="K149" s="44">
        <f t="shared" si="36"/>
        <v>30.285714285714285</v>
      </c>
      <c r="L149" s="6" t="s">
        <v>46</v>
      </c>
      <c r="M149" s="11">
        <v>1</v>
      </c>
      <c r="N149" s="15"/>
      <c r="O149" s="79">
        <f t="shared" si="30"/>
        <v>100</v>
      </c>
      <c r="P149" s="18">
        <f t="shared" si="31"/>
        <v>30.285714285714285</v>
      </c>
      <c r="Q149" s="18">
        <f t="shared" ca="1" si="32"/>
        <v>30.285714285714285</v>
      </c>
      <c r="R149" s="18">
        <f t="shared" ca="1" si="33"/>
        <v>30.285714285714285</v>
      </c>
      <c r="S149" s="11" t="str">
        <f t="shared" si="37"/>
        <v>SI</v>
      </c>
      <c r="T149" s="39" t="str">
        <f t="shared" si="38"/>
        <v>CUMPLIDO</v>
      </c>
      <c r="U149" s="39" t="str">
        <f t="shared" si="39"/>
        <v>CUMPLIDO</v>
      </c>
      <c r="V149" s="39" t="s">
        <v>1430</v>
      </c>
      <c r="W149" s="39" t="s">
        <v>1204</v>
      </c>
      <c r="X149" s="39">
        <f t="shared" si="34"/>
        <v>1</v>
      </c>
      <c r="Y149" s="39" t="str">
        <f t="shared" si="40"/>
        <v>H139R14 - 1</v>
      </c>
      <c r="Z149" s="94">
        <f t="shared" si="41"/>
        <v>5</v>
      </c>
      <c r="AA149" s="94">
        <f t="shared" si="42"/>
        <v>5</v>
      </c>
      <c r="AB149" s="94" t="str">
        <f t="shared" si="35"/>
        <v>H139R14</v>
      </c>
      <c r="AC149" s="94" t="str">
        <f t="shared" si="43"/>
        <v>H139R14</v>
      </c>
    </row>
    <row r="150" spans="1:32" s="3" customFormat="1" ht="258.75" x14ac:dyDescent="0.2">
      <c r="A150" s="51">
        <v>140</v>
      </c>
      <c r="B150" s="13" t="s">
        <v>62</v>
      </c>
      <c r="C150" s="12" t="s">
        <v>1364</v>
      </c>
      <c r="D150" s="12" t="s">
        <v>541</v>
      </c>
      <c r="E150" s="16" t="s">
        <v>542</v>
      </c>
      <c r="F150" s="16" t="s">
        <v>207</v>
      </c>
      <c r="G150" s="55" t="s">
        <v>21</v>
      </c>
      <c r="H150" s="11">
        <v>2</v>
      </c>
      <c r="I150" s="14">
        <v>42551</v>
      </c>
      <c r="J150" s="14">
        <v>42916</v>
      </c>
      <c r="K150" s="44">
        <f t="shared" si="36"/>
        <v>52.142857142857146</v>
      </c>
      <c r="L150" s="6" t="s">
        <v>55</v>
      </c>
      <c r="M150" s="11"/>
      <c r="N150" s="15"/>
      <c r="O150" s="79">
        <f t="shared" si="30"/>
        <v>0</v>
      </c>
      <c r="P150" s="18">
        <f t="shared" si="31"/>
        <v>0</v>
      </c>
      <c r="Q150" s="18">
        <f t="shared" ca="1" si="32"/>
        <v>0</v>
      </c>
      <c r="R150" s="18">
        <f t="shared" ca="1" si="33"/>
        <v>52.142857142857146</v>
      </c>
      <c r="S150" s="11" t="str">
        <f t="shared" ca="1" si="37"/>
        <v>NO</v>
      </c>
      <c r="T150" s="39" t="str">
        <f t="shared" ca="1" si="38"/>
        <v>VENCIDO</v>
      </c>
      <c r="U150" s="39" t="str">
        <f t="shared" ca="1" si="39"/>
        <v>VENCIDO</v>
      </c>
      <c r="V150" s="39" t="s">
        <v>1430</v>
      </c>
      <c r="W150" s="39" t="s">
        <v>1205</v>
      </c>
      <c r="X150" s="39">
        <f t="shared" si="34"/>
        <v>1</v>
      </c>
      <c r="Y150" s="39" t="str">
        <f t="shared" si="40"/>
        <v>H140R14 - 1</v>
      </c>
      <c r="Z150" s="94">
        <f t="shared" ca="1" si="41"/>
        <v>1</v>
      </c>
      <c r="AA150" s="94">
        <f t="shared" ca="1" si="42"/>
        <v>1</v>
      </c>
      <c r="AB150" s="94" t="str">
        <f t="shared" si="35"/>
        <v>H140R14</v>
      </c>
      <c r="AC150" s="94" t="str">
        <f t="shared" si="43"/>
        <v>H140R14</v>
      </c>
    </row>
    <row r="151" spans="1:32" s="3" customFormat="1" ht="123.75" x14ac:dyDescent="0.2">
      <c r="A151" s="51">
        <v>141</v>
      </c>
      <c r="B151" s="13" t="s">
        <v>543</v>
      </c>
      <c r="C151" s="12" t="s">
        <v>544</v>
      </c>
      <c r="D151" s="12" t="s">
        <v>545</v>
      </c>
      <c r="E151" s="16" t="s">
        <v>1365</v>
      </c>
      <c r="F151" s="16" t="s">
        <v>546</v>
      </c>
      <c r="G151" s="11" t="s">
        <v>17</v>
      </c>
      <c r="H151" s="11">
        <v>2</v>
      </c>
      <c r="I151" s="14">
        <v>42459</v>
      </c>
      <c r="J151" s="14">
        <v>42735</v>
      </c>
      <c r="K151" s="44">
        <f t="shared" si="36"/>
        <v>39.428571428571431</v>
      </c>
      <c r="L151" s="6" t="s">
        <v>19</v>
      </c>
      <c r="M151" s="11">
        <v>2</v>
      </c>
      <c r="N151" s="15"/>
      <c r="O151" s="79">
        <f t="shared" si="30"/>
        <v>100</v>
      </c>
      <c r="P151" s="18">
        <f t="shared" si="31"/>
        <v>39.428571428571431</v>
      </c>
      <c r="Q151" s="18">
        <f t="shared" ca="1" si="32"/>
        <v>39.428571428571431</v>
      </c>
      <c r="R151" s="18">
        <f t="shared" ca="1" si="33"/>
        <v>39.428571428571431</v>
      </c>
      <c r="S151" s="11" t="str">
        <f t="shared" si="37"/>
        <v>SI</v>
      </c>
      <c r="T151" s="39" t="str">
        <f t="shared" si="38"/>
        <v>CUMPLIDO</v>
      </c>
      <c r="U151" s="39" t="str">
        <f t="shared" si="39"/>
        <v>CUMPLIDO</v>
      </c>
      <c r="V151" s="39" t="s">
        <v>1430</v>
      </c>
      <c r="W151" s="39" t="s">
        <v>1206</v>
      </c>
      <c r="X151" s="39">
        <f t="shared" si="34"/>
        <v>1</v>
      </c>
      <c r="Y151" s="39" t="str">
        <f t="shared" si="40"/>
        <v>H141R14 - 1</v>
      </c>
      <c r="Z151" s="94">
        <f t="shared" si="41"/>
        <v>5</v>
      </c>
      <c r="AA151" s="94">
        <f t="shared" si="42"/>
        <v>5</v>
      </c>
      <c r="AB151" s="94" t="str">
        <f t="shared" si="35"/>
        <v>H141R14</v>
      </c>
      <c r="AC151" s="94" t="str">
        <f t="shared" si="43"/>
        <v>H141R14</v>
      </c>
    </row>
    <row r="152" spans="1:32" s="3" customFormat="1" ht="213.75" x14ac:dyDescent="0.2">
      <c r="A152" s="51">
        <v>142</v>
      </c>
      <c r="B152" s="13" t="s">
        <v>543</v>
      </c>
      <c r="C152" s="12" t="s">
        <v>547</v>
      </c>
      <c r="D152" s="12" t="s">
        <v>548</v>
      </c>
      <c r="E152" s="12" t="s">
        <v>1366</v>
      </c>
      <c r="F152" s="12" t="s">
        <v>549</v>
      </c>
      <c r="G152" s="12" t="s">
        <v>466</v>
      </c>
      <c r="H152" s="11">
        <v>1</v>
      </c>
      <c r="I152" s="14">
        <v>42430</v>
      </c>
      <c r="J152" s="14">
        <v>42551</v>
      </c>
      <c r="K152" s="44">
        <f t="shared" si="36"/>
        <v>17.285714285714285</v>
      </c>
      <c r="L152" s="6" t="s">
        <v>19</v>
      </c>
      <c r="M152" s="11">
        <v>1</v>
      </c>
      <c r="N152" s="15"/>
      <c r="O152" s="79">
        <f t="shared" si="30"/>
        <v>100</v>
      </c>
      <c r="P152" s="18">
        <f t="shared" si="31"/>
        <v>17.285714285714285</v>
      </c>
      <c r="Q152" s="18">
        <f t="shared" ca="1" si="32"/>
        <v>17.285714285714285</v>
      </c>
      <c r="R152" s="18">
        <f t="shared" ca="1" si="33"/>
        <v>17.285714285714285</v>
      </c>
      <c r="S152" s="11" t="str">
        <f t="shared" si="37"/>
        <v>SI</v>
      </c>
      <c r="T152" s="39" t="str">
        <f t="shared" si="38"/>
        <v>CUMPLIDO</v>
      </c>
      <c r="U152" s="39" t="str">
        <f t="shared" si="39"/>
        <v>CUMPLIDO</v>
      </c>
      <c r="V152" s="39" t="s">
        <v>1430</v>
      </c>
      <c r="W152" s="39" t="s">
        <v>1207</v>
      </c>
      <c r="X152" s="39">
        <f t="shared" si="34"/>
        <v>1</v>
      </c>
      <c r="Y152" s="39" t="str">
        <f t="shared" si="40"/>
        <v>H142R14 - 1</v>
      </c>
      <c r="Z152" s="94">
        <f t="shared" si="41"/>
        <v>5</v>
      </c>
      <c r="AA152" s="94">
        <f t="shared" si="42"/>
        <v>5</v>
      </c>
      <c r="AB152" s="94" t="str">
        <f t="shared" si="35"/>
        <v>H142R14</v>
      </c>
      <c r="AC152" s="94" t="str">
        <f t="shared" si="43"/>
        <v>H142R14</v>
      </c>
    </row>
    <row r="153" spans="1:32" s="3" customFormat="1" ht="213.75" x14ac:dyDescent="0.2">
      <c r="A153" s="51">
        <v>143</v>
      </c>
      <c r="B153" s="13" t="s">
        <v>543</v>
      </c>
      <c r="C153" s="12" t="s">
        <v>550</v>
      </c>
      <c r="D153" s="12" t="s">
        <v>551</v>
      </c>
      <c r="E153" s="12" t="s">
        <v>1366</v>
      </c>
      <c r="F153" s="12" t="s">
        <v>549</v>
      </c>
      <c r="G153" s="12" t="s">
        <v>466</v>
      </c>
      <c r="H153" s="11">
        <v>1</v>
      </c>
      <c r="I153" s="14">
        <v>42460</v>
      </c>
      <c r="J153" s="14">
        <v>42551</v>
      </c>
      <c r="K153" s="44">
        <f t="shared" si="36"/>
        <v>13</v>
      </c>
      <c r="L153" s="40" t="s">
        <v>1440</v>
      </c>
      <c r="M153" s="11">
        <v>1</v>
      </c>
      <c r="N153" s="15"/>
      <c r="O153" s="79">
        <f t="shared" si="30"/>
        <v>100</v>
      </c>
      <c r="P153" s="18">
        <f t="shared" si="31"/>
        <v>13</v>
      </c>
      <c r="Q153" s="18">
        <f t="shared" ca="1" si="32"/>
        <v>13</v>
      </c>
      <c r="R153" s="18">
        <f t="shared" ca="1" si="33"/>
        <v>13</v>
      </c>
      <c r="S153" s="11" t="str">
        <f t="shared" si="37"/>
        <v>SI</v>
      </c>
      <c r="T153" s="39" t="str">
        <f t="shared" si="38"/>
        <v>CUMPLIDO</v>
      </c>
      <c r="U153" s="39" t="str">
        <f t="shared" si="39"/>
        <v>CUMPLIDO</v>
      </c>
      <c r="V153" s="39" t="s">
        <v>1430</v>
      </c>
      <c r="W153" s="39" t="s">
        <v>1208</v>
      </c>
      <c r="X153" s="39">
        <f t="shared" si="34"/>
        <v>1</v>
      </c>
      <c r="Y153" s="39" t="str">
        <f t="shared" si="40"/>
        <v>H143R14 - 1</v>
      </c>
      <c r="Z153" s="94">
        <f t="shared" si="41"/>
        <v>5</v>
      </c>
      <c r="AA153" s="94">
        <f t="shared" si="42"/>
        <v>5</v>
      </c>
      <c r="AB153" s="94" t="str">
        <f t="shared" si="35"/>
        <v>H143R14</v>
      </c>
      <c r="AC153" s="94" t="str">
        <f t="shared" si="43"/>
        <v>H143R14</v>
      </c>
    </row>
    <row r="154" spans="1:32" s="3" customFormat="1" ht="135" x14ac:dyDescent="0.2">
      <c r="A154" s="51">
        <v>144</v>
      </c>
      <c r="B154" s="13" t="s">
        <v>543</v>
      </c>
      <c r="C154" s="12" t="s">
        <v>1367</v>
      </c>
      <c r="D154" s="12" t="s">
        <v>552</v>
      </c>
      <c r="E154" s="16" t="s">
        <v>553</v>
      </c>
      <c r="F154" s="16" t="s">
        <v>554</v>
      </c>
      <c r="G154" s="11" t="s">
        <v>17</v>
      </c>
      <c r="H154" s="11">
        <v>1</v>
      </c>
      <c r="I154" s="14">
        <v>42460</v>
      </c>
      <c r="J154" s="14">
        <v>42551</v>
      </c>
      <c r="K154" s="44">
        <f t="shared" si="36"/>
        <v>13</v>
      </c>
      <c r="L154" s="6" t="s">
        <v>19</v>
      </c>
      <c r="M154" s="11">
        <v>1</v>
      </c>
      <c r="N154" s="15"/>
      <c r="O154" s="79">
        <f t="shared" si="30"/>
        <v>100</v>
      </c>
      <c r="P154" s="18">
        <f t="shared" si="31"/>
        <v>13</v>
      </c>
      <c r="Q154" s="18">
        <f t="shared" ca="1" si="32"/>
        <v>13</v>
      </c>
      <c r="R154" s="18">
        <f t="shared" ca="1" si="33"/>
        <v>13</v>
      </c>
      <c r="S154" s="11" t="str">
        <f t="shared" si="37"/>
        <v>SI</v>
      </c>
      <c r="T154" s="39" t="str">
        <f t="shared" si="38"/>
        <v>CUMPLIDO</v>
      </c>
      <c r="U154" s="39" t="str">
        <f t="shared" si="39"/>
        <v>CUMPLIDO</v>
      </c>
      <c r="V154" s="39" t="s">
        <v>1430</v>
      </c>
      <c r="W154" s="39" t="s">
        <v>1209</v>
      </c>
      <c r="X154" s="39">
        <f t="shared" si="34"/>
        <v>1</v>
      </c>
      <c r="Y154" s="39" t="str">
        <f t="shared" si="40"/>
        <v>H144R14 - 1</v>
      </c>
      <c r="Z154" s="94">
        <f t="shared" si="41"/>
        <v>5</v>
      </c>
      <c r="AA154" s="94">
        <f t="shared" si="42"/>
        <v>5</v>
      </c>
      <c r="AB154" s="94" t="str">
        <f t="shared" si="35"/>
        <v>H144R14</v>
      </c>
      <c r="AC154" s="94" t="str">
        <f t="shared" si="43"/>
        <v>H144R14</v>
      </c>
    </row>
    <row r="155" spans="1:32" s="3" customFormat="1" ht="213.75" x14ac:dyDescent="0.2">
      <c r="A155" s="51">
        <v>145</v>
      </c>
      <c r="B155" s="13" t="s">
        <v>543</v>
      </c>
      <c r="C155" s="12" t="s">
        <v>555</v>
      </c>
      <c r="D155" s="12" t="s">
        <v>556</v>
      </c>
      <c r="E155" s="16" t="s">
        <v>1699</v>
      </c>
      <c r="F155" s="61" t="s">
        <v>557</v>
      </c>
      <c r="G155" s="11" t="s">
        <v>17</v>
      </c>
      <c r="H155" s="11">
        <v>2</v>
      </c>
      <c r="I155" s="14">
        <v>42551</v>
      </c>
      <c r="J155" s="14">
        <v>42735</v>
      </c>
      <c r="K155" s="44">
        <f t="shared" si="36"/>
        <v>26.285714285714285</v>
      </c>
      <c r="L155" s="6" t="s">
        <v>19</v>
      </c>
      <c r="M155" s="11">
        <v>2</v>
      </c>
      <c r="N155" s="15"/>
      <c r="O155" s="79">
        <f t="shared" si="30"/>
        <v>100</v>
      </c>
      <c r="P155" s="18">
        <f t="shared" si="31"/>
        <v>26.285714285714285</v>
      </c>
      <c r="Q155" s="18">
        <f t="shared" ca="1" si="32"/>
        <v>26.285714285714285</v>
      </c>
      <c r="R155" s="18">
        <f t="shared" ca="1" si="33"/>
        <v>26.285714285714285</v>
      </c>
      <c r="S155" s="11" t="str">
        <f t="shared" si="37"/>
        <v>SI</v>
      </c>
      <c r="T155" s="39" t="str">
        <f t="shared" si="38"/>
        <v>CUMPLIDO</v>
      </c>
      <c r="U155" s="39" t="str">
        <f t="shared" si="39"/>
        <v>CUMPLIDO</v>
      </c>
      <c r="V155" s="39" t="s">
        <v>1430</v>
      </c>
      <c r="W155" s="39" t="s">
        <v>1210</v>
      </c>
      <c r="X155" s="39">
        <f t="shared" si="34"/>
        <v>1</v>
      </c>
      <c r="Y155" s="39" t="str">
        <f t="shared" si="40"/>
        <v>H145R14 - 1</v>
      </c>
      <c r="Z155" s="94">
        <f t="shared" si="41"/>
        <v>5</v>
      </c>
      <c r="AA155" s="94">
        <f t="shared" si="42"/>
        <v>5</v>
      </c>
      <c r="AB155" s="94" t="str">
        <f t="shared" si="35"/>
        <v>H145R14</v>
      </c>
      <c r="AC155" s="94" t="str">
        <f t="shared" si="43"/>
        <v>H145R14</v>
      </c>
    </row>
    <row r="156" spans="1:32" s="3" customFormat="1" ht="196.9" customHeight="1" x14ac:dyDescent="0.2">
      <c r="A156" s="51">
        <v>146</v>
      </c>
      <c r="B156" s="13" t="s">
        <v>543</v>
      </c>
      <c r="C156" s="12" t="s">
        <v>1868</v>
      </c>
      <c r="D156" s="12" t="s">
        <v>558</v>
      </c>
      <c r="E156" s="16" t="s">
        <v>559</v>
      </c>
      <c r="F156" s="17" t="s">
        <v>560</v>
      </c>
      <c r="G156" s="11" t="s">
        <v>17</v>
      </c>
      <c r="H156" s="11">
        <v>5</v>
      </c>
      <c r="I156" s="14">
        <v>42551</v>
      </c>
      <c r="J156" s="14">
        <v>42916</v>
      </c>
      <c r="K156" s="44">
        <f t="shared" si="36"/>
        <v>52.142857142857146</v>
      </c>
      <c r="L156" s="6" t="s">
        <v>19</v>
      </c>
      <c r="M156" s="11">
        <v>5</v>
      </c>
      <c r="N156" s="15"/>
      <c r="O156" s="79">
        <f t="shared" si="30"/>
        <v>100</v>
      </c>
      <c r="P156" s="18">
        <f t="shared" si="31"/>
        <v>52.142857142857146</v>
      </c>
      <c r="Q156" s="18">
        <f t="shared" ca="1" si="32"/>
        <v>52.142857142857146</v>
      </c>
      <c r="R156" s="18">
        <f t="shared" ca="1" si="33"/>
        <v>52.142857142857146</v>
      </c>
      <c r="S156" s="11" t="str">
        <f t="shared" si="37"/>
        <v>SI</v>
      </c>
      <c r="T156" s="39" t="str">
        <f t="shared" si="38"/>
        <v>CUMPLIDO</v>
      </c>
      <c r="U156" s="39" t="str">
        <f t="shared" si="39"/>
        <v>CUMPLIDO</v>
      </c>
      <c r="V156" s="39" t="s">
        <v>1430</v>
      </c>
      <c r="W156" s="39" t="s">
        <v>1211</v>
      </c>
      <c r="X156" s="39">
        <f t="shared" si="34"/>
        <v>1</v>
      </c>
      <c r="Y156" s="39" t="str">
        <f t="shared" si="40"/>
        <v>H146R14 - 1</v>
      </c>
      <c r="Z156" s="94">
        <f t="shared" si="41"/>
        <v>5</v>
      </c>
      <c r="AA156" s="94">
        <f t="shared" si="42"/>
        <v>5</v>
      </c>
      <c r="AB156" s="94" t="str">
        <f t="shared" si="35"/>
        <v>H146R14</v>
      </c>
      <c r="AC156" s="94" t="str">
        <f t="shared" si="43"/>
        <v>H146R14</v>
      </c>
    </row>
    <row r="157" spans="1:32" s="3" customFormat="1" ht="202.5" x14ac:dyDescent="0.2">
      <c r="A157" s="51">
        <v>147</v>
      </c>
      <c r="B157" s="13" t="s">
        <v>543</v>
      </c>
      <c r="C157" s="12" t="s">
        <v>561</v>
      </c>
      <c r="D157" s="12" t="s">
        <v>562</v>
      </c>
      <c r="E157" s="12" t="s">
        <v>563</v>
      </c>
      <c r="F157" s="12" t="s">
        <v>1700</v>
      </c>
      <c r="G157" s="13" t="s">
        <v>12</v>
      </c>
      <c r="H157" s="11">
        <v>2</v>
      </c>
      <c r="I157" s="14">
        <v>42551</v>
      </c>
      <c r="J157" s="14">
        <v>42735</v>
      </c>
      <c r="K157" s="44">
        <f t="shared" si="36"/>
        <v>26.285714285714285</v>
      </c>
      <c r="L157" s="6" t="s">
        <v>19</v>
      </c>
      <c r="M157" s="11">
        <v>2</v>
      </c>
      <c r="N157" s="15"/>
      <c r="O157" s="79">
        <f t="shared" si="30"/>
        <v>100</v>
      </c>
      <c r="P157" s="18">
        <f t="shared" si="31"/>
        <v>26.285714285714285</v>
      </c>
      <c r="Q157" s="18">
        <f t="shared" ca="1" si="32"/>
        <v>26.285714285714285</v>
      </c>
      <c r="R157" s="18">
        <f t="shared" ca="1" si="33"/>
        <v>26.285714285714285</v>
      </c>
      <c r="S157" s="11" t="str">
        <f t="shared" si="37"/>
        <v>SI</v>
      </c>
      <c r="T157" s="39" t="str">
        <f t="shared" si="38"/>
        <v>CUMPLIDO</v>
      </c>
      <c r="U157" s="39" t="str">
        <f t="shared" si="39"/>
        <v>CUMPLIDO</v>
      </c>
      <c r="V157" s="39" t="s">
        <v>1430</v>
      </c>
      <c r="W157" s="39" t="s">
        <v>1212</v>
      </c>
      <c r="X157" s="39">
        <f t="shared" si="34"/>
        <v>1</v>
      </c>
      <c r="Y157" s="39" t="str">
        <f t="shared" si="40"/>
        <v>H147R14 - 1</v>
      </c>
      <c r="Z157" s="94">
        <f t="shared" si="41"/>
        <v>5</v>
      </c>
      <c r="AA157" s="94">
        <f t="shared" si="42"/>
        <v>5</v>
      </c>
      <c r="AB157" s="94" t="str">
        <f t="shared" si="35"/>
        <v>H147R14</v>
      </c>
      <c r="AC157" s="94" t="str">
        <f t="shared" si="43"/>
        <v>H147R14</v>
      </c>
    </row>
    <row r="158" spans="1:32" s="3" customFormat="1" ht="202.5" x14ac:dyDescent="0.2">
      <c r="A158" s="51">
        <v>148</v>
      </c>
      <c r="B158" s="13" t="s">
        <v>543</v>
      </c>
      <c r="C158" s="12" t="s">
        <v>564</v>
      </c>
      <c r="D158" s="12" t="s">
        <v>565</v>
      </c>
      <c r="E158" s="12" t="s">
        <v>566</v>
      </c>
      <c r="F158" s="12" t="s">
        <v>567</v>
      </c>
      <c r="G158" s="13" t="s">
        <v>12</v>
      </c>
      <c r="H158" s="11">
        <v>2</v>
      </c>
      <c r="I158" s="14">
        <v>42551</v>
      </c>
      <c r="J158" s="14">
        <v>42735</v>
      </c>
      <c r="K158" s="44">
        <f t="shared" si="36"/>
        <v>26.285714285714285</v>
      </c>
      <c r="L158" s="6" t="s">
        <v>19</v>
      </c>
      <c r="M158" s="11">
        <v>2</v>
      </c>
      <c r="N158" s="15"/>
      <c r="O158" s="79">
        <f t="shared" si="30"/>
        <v>100</v>
      </c>
      <c r="P158" s="18">
        <f t="shared" si="31"/>
        <v>26.285714285714285</v>
      </c>
      <c r="Q158" s="18">
        <f t="shared" ca="1" si="32"/>
        <v>26.285714285714285</v>
      </c>
      <c r="R158" s="18">
        <f t="shared" ca="1" si="33"/>
        <v>26.285714285714285</v>
      </c>
      <c r="S158" s="11" t="str">
        <f t="shared" si="37"/>
        <v>SI</v>
      </c>
      <c r="T158" s="39" t="str">
        <f t="shared" si="38"/>
        <v>CUMPLIDO</v>
      </c>
      <c r="U158" s="39" t="str">
        <f t="shared" si="39"/>
        <v>CUMPLIDO</v>
      </c>
      <c r="V158" s="39" t="s">
        <v>1430</v>
      </c>
      <c r="W158" s="39" t="s">
        <v>1213</v>
      </c>
      <c r="X158" s="39">
        <f t="shared" si="34"/>
        <v>1</v>
      </c>
      <c r="Y158" s="39" t="str">
        <f t="shared" si="40"/>
        <v>H148R14 - 1</v>
      </c>
      <c r="Z158" s="94">
        <f t="shared" si="41"/>
        <v>5</v>
      </c>
      <c r="AA158" s="94">
        <f t="shared" si="42"/>
        <v>5</v>
      </c>
      <c r="AB158" s="94" t="str">
        <f t="shared" si="35"/>
        <v>H148R14</v>
      </c>
      <c r="AC158" s="94" t="str">
        <f t="shared" si="43"/>
        <v>H148R14</v>
      </c>
    </row>
    <row r="159" spans="1:32" s="3" customFormat="1" ht="270" x14ac:dyDescent="0.2">
      <c r="A159" s="51">
        <v>149</v>
      </c>
      <c r="B159" s="13" t="s">
        <v>73</v>
      </c>
      <c r="C159" s="12" t="s">
        <v>568</v>
      </c>
      <c r="D159" s="12" t="s">
        <v>569</v>
      </c>
      <c r="E159" s="16" t="s">
        <v>570</v>
      </c>
      <c r="F159" s="16" t="s">
        <v>571</v>
      </c>
      <c r="G159" s="45" t="s">
        <v>41</v>
      </c>
      <c r="H159" s="11">
        <v>3</v>
      </c>
      <c r="I159" s="14">
        <v>42460</v>
      </c>
      <c r="J159" s="14">
        <v>42735</v>
      </c>
      <c r="K159" s="44">
        <f t="shared" si="36"/>
        <v>39.285714285714285</v>
      </c>
      <c r="L159" s="6" t="s">
        <v>46</v>
      </c>
      <c r="M159" s="11">
        <v>3</v>
      </c>
      <c r="N159" s="15"/>
      <c r="O159" s="79">
        <f t="shared" si="30"/>
        <v>100</v>
      </c>
      <c r="P159" s="18">
        <f t="shared" si="31"/>
        <v>39.285714285714285</v>
      </c>
      <c r="Q159" s="18">
        <f t="shared" ca="1" si="32"/>
        <v>39.285714285714285</v>
      </c>
      <c r="R159" s="18">
        <f t="shared" ca="1" si="33"/>
        <v>39.285714285714285</v>
      </c>
      <c r="S159" s="11" t="str">
        <f t="shared" si="37"/>
        <v>SI</v>
      </c>
      <c r="T159" s="39" t="str">
        <f t="shared" si="38"/>
        <v>CUMPLIDO</v>
      </c>
      <c r="U159" s="39" t="str">
        <f t="shared" si="39"/>
        <v>CUMPLIDO</v>
      </c>
      <c r="V159" s="39" t="s">
        <v>1430</v>
      </c>
      <c r="W159" s="39" t="s">
        <v>1214</v>
      </c>
      <c r="X159" s="39">
        <f t="shared" si="34"/>
        <v>1</v>
      </c>
      <c r="Y159" s="39" t="str">
        <f t="shared" si="40"/>
        <v>H149R14 - 1</v>
      </c>
      <c r="Z159" s="94">
        <f t="shared" si="41"/>
        <v>5</v>
      </c>
      <c r="AA159" s="94">
        <f t="shared" si="42"/>
        <v>5</v>
      </c>
      <c r="AB159" s="94" t="str">
        <f t="shared" si="35"/>
        <v>H149R14</v>
      </c>
      <c r="AC159" s="94" t="str">
        <f t="shared" si="43"/>
        <v>H149R14</v>
      </c>
    </row>
    <row r="160" spans="1:32" s="3" customFormat="1" ht="191.25" x14ac:dyDescent="0.2">
      <c r="A160" s="51">
        <v>150</v>
      </c>
      <c r="B160" s="13" t="s">
        <v>572</v>
      </c>
      <c r="C160" s="12" t="s">
        <v>573</v>
      </c>
      <c r="D160" s="12" t="s">
        <v>574</v>
      </c>
      <c r="E160" s="12" t="s">
        <v>1701</v>
      </c>
      <c r="F160" s="12" t="s">
        <v>575</v>
      </c>
      <c r="G160" s="12" t="s">
        <v>576</v>
      </c>
      <c r="H160" s="11">
        <v>1</v>
      </c>
      <c r="I160" s="14">
        <v>42428</v>
      </c>
      <c r="J160" s="14">
        <v>42460</v>
      </c>
      <c r="K160" s="44">
        <f t="shared" si="36"/>
        <v>4.5714285714285712</v>
      </c>
      <c r="L160" s="6" t="s">
        <v>20</v>
      </c>
      <c r="M160" s="11">
        <v>1</v>
      </c>
      <c r="N160" s="15"/>
      <c r="O160" s="79">
        <f t="shared" si="30"/>
        <v>100</v>
      </c>
      <c r="P160" s="18">
        <f t="shared" si="31"/>
        <v>4.5714285714285712</v>
      </c>
      <c r="Q160" s="18">
        <f t="shared" ca="1" si="32"/>
        <v>4.5714285714285712</v>
      </c>
      <c r="R160" s="18">
        <f t="shared" ca="1" si="33"/>
        <v>4.5714285714285712</v>
      </c>
      <c r="S160" s="11" t="str">
        <f t="shared" si="37"/>
        <v>SI</v>
      </c>
      <c r="T160" s="39" t="str">
        <f t="shared" si="38"/>
        <v>CUMPLIDO</v>
      </c>
      <c r="U160" s="39" t="str">
        <f t="shared" si="39"/>
        <v>CUMPLIDO</v>
      </c>
      <c r="V160" s="39" t="s">
        <v>1430</v>
      </c>
      <c r="W160" s="39" t="s">
        <v>1215</v>
      </c>
      <c r="X160" s="39">
        <f t="shared" si="34"/>
        <v>1</v>
      </c>
      <c r="Y160" s="39" t="str">
        <f t="shared" si="40"/>
        <v>H150R14 - 1</v>
      </c>
      <c r="Z160" s="94">
        <f t="shared" si="41"/>
        <v>5</v>
      </c>
      <c r="AA160" s="94">
        <f t="shared" si="42"/>
        <v>5</v>
      </c>
      <c r="AB160" s="94" t="str">
        <f t="shared" si="35"/>
        <v>H150R14</v>
      </c>
      <c r="AC160" s="94" t="str">
        <f t="shared" si="43"/>
        <v>H150R14</v>
      </c>
    </row>
    <row r="161" spans="1:29" s="3" customFormat="1" ht="180" x14ac:dyDescent="0.2">
      <c r="A161" s="51">
        <v>151</v>
      </c>
      <c r="B161" s="13" t="s">
        <v>80</v>
      </c>
      <c r="C161" s="12" t="s">
        <v>577</v>
      </c>
      <c r="D161" s="12" t="s">
        <v>578</v>
      </c>
      <c r="E161" s="12" t="s">
        <v>1702</v>
      </c>
      <c r="F161" s="12" t="s">
        <v>579</v>
      </c>
      <c r="G161" s="13" t="s">
        <v>38</v>
      </c>
      <c r="H161" s="11">
        <v>1</v>
      </c>
      <c r="I161" s="14">
        <v>42358</v>
      </c>
      <c r="J161" s="14">
        <v>42400</v>
      </c>
      <c r="K161" s="44">
        <f t="shared" si="36"/>
        <v>6</v>
      </c>
      <c r="L161" s="6" t="s">
        <v>11</v>
      </c>
      <c r="M161" s="11">
        <v>1</v>
      </c>
      <c r="N161" s="15"/>
      <c r="O161" s="79">
        <f t="shared" si="30"/>
        <v>100</v>
      </c>
      <c r="P161" s="18">
        <f t="shared" si="31"/>
        <v>6</v>
      </c>
      <c r="Q161" s="18">
        <f t="shared" ca="1" si="32"/>
        <v>6</v>
      </c>
      <c r="R161" s="18">
        <f t="shared" ca="1" si="33"/>
        <v>6</v>
      </c>
      <c r="S161" s="11" t="str">
        <f t="shared" si="37"/>
        <v>SI</v>
      </c>
      <c r="T161" s="39" t="str">
        <f t="shared" si="38"/>
        <v>CUMPLIDO</v>
      </c>
      <c r="U161" s="39" t="str">
        <f t="shared" si="39"/>
        <v>CUMPLIDO</v>
      </c>
      <c r="V161" s="39" t="s">
        <v>1430</v>
      </c>
      <c r="W161" s="39" t="s">
        <v>1216</v>
      </c>
      <c r="X161" s="39">
        <f t="shared" si="34"/>
        <v>1</v>
      </c>
      <c r="Y161" s="39" t="str">
        <f t="shared" si="40"/>
        <v>H151R14 - 1</v>
      </c>
      <c r="Z161" s="94">
        <f t="shared" si="41"/>
        <v>5</v>
      </c>
      <c r="AA161" s="94">
        <f t="shared" si="42"/>
        <v>5</v>
      </c>
      <c r="AB161" s="94" t="str">
        <f t="shared" si="35"/>
        <v>H151R14</v>
      </c>
      <c r="AC161" s="94" t="str">
        <f t="shared" si="43"/>
        <v>H151R14</v>
      </c>
    </row>
    <row r="162" spans="1:29" s="3" customFormat="1" ht="146.25" x14ac:dyDescent="0.2">
      <c r="A162" s="51">
        <v>152</v>
      </c>
      <c r="B162" s="13" t="s">
        <v>57</v>
      </c>
      <c r="C162" s="12" t="s">
        <v>580</v>
      </c>
      <c r="D162" s="12" t="s">
        <v>581</v>
      </c>
      <c r="E162" s="16" t="s">
        <v>570</v>
      </c>
      <c r="F162" s="16" t="s">
        <v>571</v>
      </c>
      <c r="G162" s="13" t="s">
        <v>41</v>
      </c>
      <c r="H162" s="11">
        <v>3</v>
      </c>
      <c r="I162" s="14">
        <v>42460</v>
      </c>
      <c r="J162" s="14">
        <v>42735</v>
      </c>
      <c r="K162" s="44">
        <f t="shared" si="36"/>
        <v>39.285714285714285</v>
      </c>
      <c r="L162" s="6" t="s">
        <v>46</v>
      </c>
      <c r="M162" s="11">
        <v>3</v>
      </c>
      <c r="N162" s="15"/>
      <c r="O162" s="79">
        <f t="shared" si="30"/>
        <v>100</v>
      </c>
      <c r="P162" s="18">
        <f t="shared" si="31"/>
        <v>39.285714285714285</v>
      </c>
      <c r="Q162" s="18">
        <f t="shared" ca="1" si="32"/>
        <v>39.285714285714285</v>
      </c>
      <c r="R162" s="18">
        <f t="shared" ca="1" si="33"/>
        <v>39.285714285714285</v>
      </c>
      <c r="S162" s="11" t="str">
        <f t="shared" si="37"/>
        <v>SI</v>
      </c>
      <c r="T162" s="39" t="str">
        <f t="shared" si="38"/>
        <v>CUMPLIDO</v>
      </c>
      <c r="U162" s="39" t="str">
        <f t="shared" si="39"/>
        <v>CUMPLIDO</v>
      </c>
      <c r="V162" s="39" t="s">
        <v>1430</v>
      </c>
      <c r="W162" s="39" t="s">
        <v>1217</v>
      </c>
      <c r="X162" s="39">
        <f t="shared" si="34"/>
        <v>1</v>
      </c>
      <c r="Y162" s="39" t="str">
        <f t="shared" si="40"/>
        <v>H152R14 - 1</v>
      </c>
      <c r="Z162" s="94">
        <f t="shared" si="41"/>
        <v>5</v>
      </c>
      <c r="AA162" s="94">
        <f t="shared" si="42"/>
        <v>5</v>
      </c>
      <c r="AB162" s="94" t="str">
        <f t="shared" si="35"/>
        <v>H152R14</v>
      </c>
      <c r="AC162" s="94" t="str">
        <f t="shared" si="43"/>
        <v>H152R14</v>
      </c>
    </row>
    <row r="163" spans="1:29" s="3" customFormat="1" ht="78.75" x14ac:dyDescent="0.2">
      <c r="A163" s="51">
        <v>153</v>
      </c>
      <c r="B163" s="13" t="s">
        <v>80</v>
      </c>
      <c r="C163" s="12" t="s">
        <v>582</v>
      </c>
      <c r="D163" s="12" t="s">
        <v>583</v>
      </c>
      <c r="E163" s="16" t="s">
        <v>584</v>
      </c>
      <c r="F163" s="16" t="s">
        <v>585</v>
      </c>
      <c r="G163" s="13" t="s">
        <v>41</v>
      </c>
      <c r="H163" s="11">
        <v>2</v>
      </c>
      <c r="I163" s="14">
        <v>42460</v>
      </c>
      <c r="J163" s="14">
        <v>42735</v>
      </c>
      <c r="K163" s="44">
        <f t="shared" si="36"/>
        <v>39.285714285714285</v>
      </c>
      <c r="L163" s="6" t="s">
        <v>11</v>
      </c>
      <c r="M163" s="11">
        <v>2</v>
      </c>
      <c r="N163" s="15"/>
      <c r="O163" s="79">
        <f t="shared" si="30"/>
        <v>100</v>
      </c>
      <c r="P163" s="18">
        <f t="shared" si="31"/>
        <v>39.285714285714285</v>
      </c>
      <c r="Q163" s="18">
        <f t="shared" ca="1" si="32"/>
        <v>39.285714285714285</v>
      </c>
      <c r="R163" s="18">
        <f t="shared" ca="1" si="33"/>
        <v>39.285714285714285</v>
      </c>
      <c r="S163" s="11" t="str">
        <f t="shared" si="37"/>
        <v>SI</v>
      </c>
      <c r="T163" s="39" t="str">
        <f t="shared" si="38"/>
        <v>CUMPLIDO</v>
      </c>
      <c r="U163" s="39" t="str">
        <f t="shared" si="39"/>
        <v>CUMPLIDO</v>
      </c>
      <c r="V163" s="39" t="s">
        <v>1430</v>
      </c>
      <c r="W163" s="39" t="s">
        <v>1218</v>
      </c>
      <c r="X163" s="39">
        <f t="shared" si="34"/>
        <v>1</v>
      </c>
      <c r="Y163" s="39" t="str">
        <f t="shared" si="40"/>
        <v>H153R14 - 1</v>
      </c>
      <c r="Z163" s="94">
        <f t="shared" si="41"/>
        <v>5</v>
      </c>
      <c r="AA163" s="94">
        <f t="shared" si="42"/>
        <v>5</v>
      </c>
      <c r="AB163" s="94" t="str">
        <f t="shared" si="35"/>
        <v>H153R14</v>
      </c>
      <c r="AC163" s="94" t="str">
        <f t="shared" si="43"/>
        <v>H153R14</v>
      </c>
    </row>
    <row r="164" spans="1:29" s="3" customFormat="1" ht="246" customHeight="1" x14ac:dyDescent="0.2">
      <c r="A164" s="51">
        <v>154</v>
      </c>
      <c r="B164" s="13" t="s">
        <v>80</v>
      </c>
      <c r="C164" s="12" t="s">
        <v>586</v>
      </c>
      <c r="D164" s="12" t="s">
        <v>587</v>
      </c>
      <c r="E164" s="16" t="s">
        <v>570</v>
      </c>
      <c r="F164" s="16" t="s">
        <v>571</v>
      </c>
      <c r="G164" s="13" t="s">
        <v>41</v>
      </c>
      <c r="H164" s="11">
        <v>3</v>
      </c>
      <c r="I164" s="14">
        <v>42551</v>
      </c>
      <c r="J164" s="14">
        <v>42916</v>
      </c>
      <c r="K164" s="44">
        <f t="shared" si="36"/>
        <v>52.142857142857146</v>
      </c>
      <c r="L164" s="6" t="s">
        <v>23</v>
      </c>
      <c r="M164" s="11">
        <v>3</v>
      </c>
      <c r="N164" s="15"/>
      <c r="O164" s="79">
        <f t="shared" si="30"/>
        <v>100</v>
      </c>
      <c r="P164" s="18">
        <f t="shared" si="31"/>
        <v>52.142857142857146</v>
      </c>
      <c r="Q164" s="18">
        <f t="shared" ca="1" si="32"/>
        <v>52.142857142857146</v>
      </c>
      <c r="R164" s="18">
        <f t="shared" ca="1" si="33"/>
        <v>52.142857142857146</v>
      </c>
      <c r="S164" s="11" t="str">
        <f t="shared" si="37"/>
        <v>SI</v>
      </c>
      <c r="T164" s="39" t="str">
        <f t="shared" si="38"/>
        <v>CUMPLIDO</v>
      </c>
      <c r="U164" s="39" t="str">
        <f t="shared" si="39"/>
        <v>CUMPLIDO</v>
      </c>
      <c r="V164" s="39" t="s">
        <v>1430</v>
      </c>
      <c r="W164" s="39" t="s">
        <v>1219</v>
      </c>
      <c r="X164" s="39">
        <f t="shared" si="34"/>
        <v>1</v>
      </c>
      <c r="Y164" s="39" t="str">
        <f t="shared" si="40"/>
        <v>H154R14 - 1</v>
      </c>
      <c r="Z164" s="94">
        <f t="shared" si="41"/>
        <v>5</v>
      </c>
      <c r="AA164" s="94">
        <f t="shared" si="42"/>
        <v>5</v>
      </c>
      <c r="AB164" s="94" t="str">
        <f t="shared" si="35"/>
        <v>H154R14.</v>
      </c>
      <c r="AC164" s="94" t="str">
        <f t="shared" si="43"/>
        <v>H154R14</v>
      </c>
    </row>
    <row r="165" spans="1:29" s="3" customFormat="1" ht="225" x14ac:dyDescent="0.2">
      <c r="A165" s="51">
        <v>155</v>
      </c>
      <c r="B165" s="13" t="s">
        <v>57</v>
      </c>
      <c r="C165" s="12" t="s">
        <v>588</v>
      </c>
      <c r="D165" s="12" t="s">
        <v>589</v>
      </c>
      <c r="E165" s="16" t="s">
        <v>570</v>
      </c>
      <c r="F165" s="16" t="s">
        <v>571</v>
      </c>
      <c r="G165" s="13" t="s">
        <v>41</v>
      </c>
      <c r="H165" s="11">
        <v>3</v>
      </c>
      <c r="I165" s="14">
        <v>42460</v>
      </c>
      <c r="J165" s="14">
        <v>42735</v>
      </c>
      <c r="K165" s="44">
        <f t="shared" si="36"/>
        <v>39.285714285714285</v>
      </c>
      <c r="L165" s="6" t="s">
        <v>46</v>
      </c>
      <c r="M165" s="11">
        <v>3</v>
      </c>
      <c r="N165" s="18"/>
      <c r="O165" s="79">
        <f t="shared" si="30"/>
        <v>100</v>
      </c>
      <c r="P165" s="18">
        <f t="shared" si="31"/>
        <v>39.285714285714285</v>
      </c>
      <c r="Q165" s="18">
        <f t="shared" ca="1" si="32"/>
        <v>39.285714285714285</v>
      </c>
      <c r="R165" s="18">
        <f t="shared" ca="1" si="33"/>
        <v>39.285714285714285</v>
      </c>
      <c r="S165" s="11" t="str">
        <f t="shared" si="37"/>
        <v>SI</v>
      </c>
      <c r="T165" s="39" t="str">
        <f t="shared" si="38"/>
        <v>CUMPLIDO</v>
      </c>
      <c r="U165" s="39" t="str">
        <f t="shared" si="39"/>
        <v>CUMPLIDO</v>
      </c>
      <c r="V165" s="39" t="s">
        <v>1430</v>
      </c>
      <c r="W165" s="39" t="s">
        <v>1220</v>
      </c>
      <c r="X165" s="39">
        <f t="shared" si="34"/>
        <v>1</v>
      </c>
      <c r="Y165" s="39" t="str">
        <f t="shared" si="40"/>
        <v>H155R14 - 1</v>
      </c>
      <c r="Z165" s="94">
        <f t="shared" si="41"/>
        <v>5</v>
      </c>
      <c r="AA165" s="94">
        <f t="shared" si="42"/>
        <v>5</v>
      </c>
      <c r="AB165" s="94" t="str">
        <f t="shared" si="35"/>
        <v>H155R14</v>
      </c>
      <c r="AC165" s="94" t="str">
        <f t="shared" si="43"/>
        <v>H155R14</v>
      </c>
    </row>
    <row r="166" spans="1:29" s="3" customFormat="1" ht="213.75" x14ac:dyDescent="0.2">
      <c r="A166" s="51">
        <v>156</v>
      </c>
      <c r="B166" s="13" t="s">
        <v>57</v>
      </c>
      <c r="C166" s="12" t="s">
        <v>590</v>
      </c>
      <c r="D166" s="12" t="s">
        <v>591</v>
      </c>
      <c r="E166" s="16" t="s">
        <v>570</v>
      </c>
      <c r="F166" s="16" t="s">
        <v>571</v>
      </c>
      <c r="G166" s="13" t="s">
        <v>41</v>
      </c>
      <c r="H166" s="11">
        <v>3</v>
      </c>
      <c r="I166" s="14">
        <v>42460</v>
      </c>
      <c r="J166" s="14">
        <v>42735</v>
      </c>
      <c r="K166" s="44">
        <f t="shared" si="36"/>
        <v>39.285714285714285</v>
      </c>
      <c r="L166" s="6" t="s">
        <v>46</v>
      </c>
      <c r="M166" s="11">
        <v>3</v>
      </c>
      <c r="N166" s="18"/>
      <c r="O166" s="79">
        <f t="shared" si="30"/>
        <v>100</v>
      </c>
      <c r="P166" s="18">
        <f t="shared" si="31"/>
        <v>39.285714285714285</v>
      </c>
      <c r="Q166" s="18">
        <f t="shared" ca="1" si="32"/>
        <v>39.285714285714285</v>
      </c>
      <c r="R166" s="18">
        <f t="shared" ca="1" si="33"/>
        <v>39.285714285714285</v>
      </c>
      <c r="S166" s="11" t="str">
        <f t="shared" si="37"/>
        <v>SI</v>
      </c>
      <c r="T166" s="39" t="str">
        <f t="shared" si="38"/>
        <v>CUMPLIDO</v>
      </c>
      <c r="U166" s="39" t="str">
        <f t="shared" si="39"/>
        <v>CUMPLIDO</v>
      </c>
      <c r="V166" s="39" t="s">
        <v>1430</v>
      </c>
      <c r="W166" s="39" t="s">
        <v>1221</v>
      </c>
      <c r="X166" s="39">
        <f t="shared" si="34"/>
        <v>1</v>
      </c>
      <c r="Y166" s="39" t="str">
        <f t="shared" si="40"/>
        <v>H156R14 - 1</v>
      </c>
      <c r="Z166" s="94">
        <f t="shared" si="41"/>
        <v>5</v>
      </c>
      <c r="AA166" s="94">
        <f t="shared" si="42"/>
        <v>5</v>
      </c>
      <c r="AB166" s="94" t="str">
        <f t="shared" si="35"/>
        <v>H156R14</v>
      </c>
      <c r="AC166" s="94" t="str">
        <f t="shared" si="43"/>
        <v>H156R14</v>
      </c>
    </row>
    <row r="167" spans="1:29" s="3" customFormat="1" ht="78.75" x14ac:dyDescent="0.2">
      <c r="A167" s="51">
        <v>157</v>
      </c>
      <c r="B167" s="13" t="s">
        <v>57</v>
      </c>
      <c r="C167" s="12" t="s">
        <v>592</v>
      </c>
      <c r="D167" s="12" t="s">
        <v>593</v>
      </c>
      <c r="E167" s="16" t="s">
        <v>570</v>
      </c>
      <c r="F167" s="16" t="s">
        <v>571</v>
      </c>
      <c r="G167" s="13" t="s">
        <v>41</v>
      </c>
      <c r="H167" s="11">
        <v>3</v>
      </c>
      <c r="I167" s="14">
        <v>42460</v>
      </c>
      <c r="J167" s="14">
        <v>42735</v>
      </c>
      <c r="K167" s="44">
        <f t="shared" si="36"/>
        <v>39.285714285714285</v>
      </c>
      <c r="L167" s="6" t="s">
        <v>46</v>
      </c>
      <c r="M167" s="11">
        <v>3</v>
      </c>
      <c r="N167" s="18"/>
      <c r="O167" s="79">
        <f t="shared" si="30"/>
        <v>100</v>
      </c>
      <c r="P167" s="18">
        <f t="shared" si="31"/>
        <v>39.285714285714285</v>
      </c>
      <c r="Q167" s="18">
        <f t="shared" ca="1" si="32"/>
        <v>39.285714285714285</v>
      </c>
      <c r="R167" s="18">
        <f t="shared" ca="1" si="33"/>
        <v>39.285714285714285</v>
      </c>
      <c r="S167" s="11" t="str">
        <f t="shared" si="37"/>
        <v>SI</v>
      </c>
      <c r="T167" s="39" t="str">
        <f t="shared" si="38"/>
        <v>CUMPLIDO</v>
      </c>
      <c r="U167" s="39" t="str">
        <f t="shared" si="39"/>
        <v>CUMPLIDO</v>
      </c>
      <c r="V167" s="39" t="s">
        <v>1430</v>
      </c>
      <c r="W167" s="39" t="s">
        <v>1222</v>
      </c>
      <c r="X167" s="39">
        <f t="shared" si="34"/>
        <v>1</v>
      </c>
      <c r="Y167" s="39" t="str">
        <f t="shared" si="40"/>
        <v>H157R14 - 1</v>
      </c>
      <c r="Z167" s="94">
        <f t="shared" si="41"/>
        <v>5</v>
      </c>
      <c r="AA167" s="94">
        <f t="shared" si="42"/>
        <v>5</v>
      </c>
      <c r="AB167" s="94" t="str">
        <f t="shared" si="35"/>
        <v>H157R14</v>
      </c>
      <c r="AC167" s="94" t="str">
        <f t="shared" si="43"/>
        <v>H157R14</v>
      </c>
    </row>
    <row r="168" spans="1:29" s="3" customFormat="1" ht="135" x14ac:dyDescent="0.2">
      <c r="A168" s="51">
        <v>158</v>
      </c>
      <c r="B168" s="13" t="s">
        <v>60</v>
      </c>
      <c r="C168" s="12" t="s">
        <v>1368</v>
      </c>
      <c r="D168" s="12" t="s">
        <v>594</v>
      </c>
      <c r="E168" s="12" t="s">
        <v>595</v>
      </c>
      <c r="F168" s="12" t="s">
        <v>596</v>
      </c>
      <c r="G168" s="13" t="s">
        <v>12</v>
      </c>
      <c r="H168" s="11">
        <v>1</v>
      </c>
      <c r="I168" s="14">
        <v>42460</v>
      </c>
      <c r="J168" s="14">
        <v>42490</v>
      </c>
      <c r="K168" s="44">
        <f t="shared" si="36"/>
        <v>4.2857142857142856</v>
      </c>
      <c r="L168" s="6" t="s">
        <v>11</v>
      </c>
      <c r="M168" s="11">
        <v>1</v>
      </c>
      <c r="N168" s="15"/>
      <c r="O168" s="79">
        <f t="shared" si="30"/>
        <v>100</v>
      </c>
      <c r="P168" s="18">
        <f t="shared" si="31"/>
        <v>4.2857142857142856</v>
      </c>
      <c r="Q168" s="18">
        <f t="shared" ca="1" si="32"/>
        <v>4.2857142857142856</v>
      </c>
      <c r="R168" s="18">
        <f t="shared" ca="1" si="33"/>
        <v>4.2857142857142856</v>
      </c>
      <c r="S168" s="11" t="str">
        <f t="shared" si="37"/>
        <v>SI</v>
      </c>
      <c r="T168" s="39" t="str">
        <f t="shared" si="38"/>
        <v>CUMPLIDO</v>
      </c>
      <c r="U168" s="39" t="str">
        <f t="shared" si="39"/>
        <v>CUMPLIDO</v>
      </c>
      <c r="V168" s="39" t="s">
        <v>1430</v>
      </c>
      <c r="W168" s="39" t="s">
        <v>1223</v>
      </c>
      <c r="X168" s="39">
        <f t="shared" si="34"/>
        <v>1</v>
      </c>
      <c r="Y168" s="39" t="str">
        <f t="shared" si="40"/>
        <v>H158R14 - 1</v>
      </c>
      <c r="Z168" s="94">
        <f t="shared" si="41"/>
        <v>5</v>
      </c>
      <c r="AA168" s="94">
        <f t="shared" si="42"/>
        <v>5</v>
      </c>
      <c r="AB168" s="94" t="str">
        <f t="shared" si="35"/>
        <v>H158R14</v>
      </c>
      <c r="AC168" s="94" t="str">
        <f t="shared" si="43"/>
        <v>H158R14</v>
      </c>
    </row>
    <row r="169" spans="1:29" s="3" customFormat="1" ht="135" x14ac:dyDescent="0.2">
      <c r="A169" s="51">
        <v>159</v>
      </c>
      <c r="B169" s="13" t="s">
        <v>57</v>
      </c>
      <c r="C169" s="12" t="s">
        <v>597</v>
      </c>
      <c r="D169" s="12" t="s">
        <v>598</v>
      </c>
      <c r="E169" s="12" t="s">
        <v>599</v>
      </c>
      <c r="F169" s="12" t="s">
        <v>600</v>
      </c>
      <c r="G169" s="13" t="s">
        <v>16</v>
      </c>
      <c r="H169" s="11">
        <v>3</v>
      </c>
      <c r="I169" s="14">
        <v>42459</v>
      </c>
      <c r="J169" s="14">
        <v>42735</v>
      </c>
      <c r="K169" s="44">
        <f t="shared" si="36"/>
        <v>39.428571428571431</v>
      </c>
      <c r="L169" s="6" t="s">
        <v>10</v>
      </c>
      <c r="M169" s="11">
        <v>3</v>
      </c>
      <c r="N169" s="15"/>
      <c r="O169" s="79">
        <f t="shared" si="30"/>
        <v>100</v>
      </c>
      <c r="P169" s="18">
        <f t="shared" si="31"/>
        <v>39.428571428571431</v>
      </c>
      <c r="Q169" s="18">
        <f t="shared" ca="1" si="32"/>
        <v>39.428571428571431</v>
      </c>
      <c r="R169" s="18">
        <f t="shared" ca="1" si="33"/>
        <v>39.428571428571431</v>
      </c>
      <c r="S169" s="11" t="str">
        <f t="shared" si="37"/>
        <v>SI</v>
      </c>
      <c r="T169" s="39" t="str">
        <f t="shared" si="38"/>
        <v>CUMPLIDO</v>
      </c>
      <c r="U169" s="39" t="str">
        <f t="shared" si="39"/>
        <v>CUMPLIDO</v>
      </c>
      <c r="V169" s="39" t="s">
        <v>1430</v>
      </c>
      <c r="W169" s="39" t="s">
        <v>1224</v>
      </c>
      <c r="X169" s="39">
        <f t="shared" si="34"/>
        <v>1</v>
      </c>
      <c r="Y169" s="39" t="str">
        <f t="shared" si="40"/>
        <v>H159R14 - 1</v>
      </c>
      <c r="Z169" s="94">
        <f t="shared" si="41"/>
        <v>5</v>
      </c>
      <c r="AA169" s="94">
        <f t="shared" si="42"/>
        <v>5</v>
      </c>
      <c r="AB169" s="94" t="str">
        <f t="shared" si="35"/>
        <v>H159R14</v>
      </c>
      <c r="AC169" s="94" t="str">
        <f t="shared" si="43"/>
        <v>H159R14</v>
      </c>
    </row>
    <row r="170" spans="1:29" s="3" customFormat="1" ht="56.25" x14ac:dyDescent="0.2">
      <c r="A170" s="51"/>
      <c r="B170" s="13" t="s">
        <v>57</v>
      </c>
      <c r="C170" s="12" t="s">
        <v>601</v>
      </c>
      <c r="D170" s="12" t="s">
        <v>598</v>
      </c>
      <c r="E170" s="12" t="s">
        <v>602</v>
      </c>
      <c r="F170" s="12" t="s">
        <v>603</v>
      </c>
      <c r="G170" s="13" t="s">
        <v>17</v>
      </c>
      <c r="H170" s="11">
        <v>1</v>
      </c>
      <c r="I170" s="14">
        <v>42459</v>
      </c>
      <c r="J170" s="14">
        <v>42551</v>
      </c>
      <c r="K170" s="44">
        <f t="shared" si="36"/>
        <v>13.142857142857142</v>
      </c>
      <c r="L170" s="6" t="s">
        <v>10</v>
      </c>
      <c r="M170" s="11">
        <v>1</v>
      </c>
      <c r="N170" s="15"/>
      <c r="O170" s="79">
        <f t="shared" si="30"/>
        <v>100</v>
      </c>
      <c r="P170" s="18">
        <f t="shared" si="31"/>
        <v>13.142857142857142</v>
      </c>
      <c r="Q170" s="18">
        <f t="shared" ca="1" si="32"/>
        <v>13.142857142857142</v>
      </c>
      <c r="R170" s="18">
        <f t="shared" ca="1" si="33"/>
        <v>13.142857142857142</v>
      </c>
      <c r="S170" s="11" t="s">
        <v>15</v>
      </c>
      <c r="T170" s="39" t="str">
        <f t="shared" si="38"/>
        <v>CUMPLIDO</v>
      </c>
      <c r="U170" s="39" t="str">
        <f t="shared" si="39"/>
        <v/>
      </c>
      <c r="V170" s="39" t="s">
        <v>1430</v>
      </c>
      <c r="W170" s="39" t="s">
        <v>1224</v>
      </c>
      <c r="X170" s="39">
        <f t="shared" si="34"/>
        <v>2</v>
      </c>
      <c r="Y170" s="39" t="str">
        <f t="shared" si="40"/>
        <v>H159R14 - 2</v>
      </c>
      <c r="Z170" s="94">
        <f t="shared" si="41"/>
        <v>5</v>
      </c>
      <c r="AA170" s="94">
        <f t="shared" si="42"/>
        <v>5</v>
      </c>
      <c r="AB170" s="94" t="str">
        <f t="shared" si="35"/>
        <v>H159R14</v>
      </c>
      <c r="AC170" s="94" t="str">
        <f t="shared" si="43"/>
        <v>H159R14</v>
      </c>
    </row>
    <row r="171" spans="1:29" s="3" customFormat="1" ht="112.5" x14ac:dyDescent="0.2">
      <c r="A171" s="51">
        <v>160</v>
      </c>
      <c r="B171" s="13" t="s">
        <v>58</v>
      </c>
      <c r="C171" s="12" t="s">
        <v>604</v>
      </c>
      <c r="D171" s="12" t="s">
        <v>605</v>
      </c>
      <c r="E171" s="12" t="s">
        <v>606</v>
      </c>
      <c r="F171" s="12" t="s">
        <v>607</v>
      </c>
      <c r="G171" s="13" t="s">
        <v>608</v>
      </c>
      <c r="H171" s="11">
        <v>1</v>
      </c>
      <c r="I171" s="14">
        <v>42460</v>
      </c>
      <c r="J171" s="14">
        <v>42551</v>
      </c>
      <c r="K171" s="44">
        <f t="shared" si="36"/>
        <v>13</v>
      </c>
      <c r="L171" s="6" t="s">
        <v>1446</v>
      </c>
      <c r="M171" s="11">
        <v>1</v>
      </c>
      <c r="N171" s="15"/>
      <c r="O171" s="79">
        <f t="shared" si="30"/>
        <v>100</v>
      </c>
      <c r="P171" s="18">
        <f t="shared" si="31"/>
        <v>13</v>
      </c>
      <c r="Q171" s="18">
        <f t="shared" ca="1" si="32"/>
        <v>13</v>
      </c>
      <c r="R171" s="18">
        <f t="shared" ca="1" si="33"/>
        <v>13</v>
      </c>
      <c r="S171" s="11" t="str">
        <f t="shared" si="37"/>
        <v>SI</v>
      </c>
      <c r="T171" s="39" t="str">
        <f t="shared" si="38"/>
        <v>CUMPLIDO</v>
      </c>
      <c r="U171" s="39" t="str">
        <f t="shared" si="39"/>
        <v>CUMPLIDO</v>
      </c>
      <c r="V171" s="39" t="s">
        <v>1430</v>
      </c>
      <c r="W171" s="39" t="s">
        <v>1225</v>
      </c>
      <c r="X171" s="39">
        <f t="shared" si="34"/>
        <v>1</v>
      </c>
      <c r="Y171" s="39" t="str">
        <f t="shared" si="40"/>
        <v>H160R14 - 1</v>
      </c>
      <c r="Z171" s="94">
        <f t="shared" si="41"/>
        <v>5</v>
      </c>
      <c r="AA171" s="94">
        <f t="shared" si="42"/>
        <v>5</v>
      </c>
      <c r="AB171" s="94" t="str">
        <f t="shared" si="35"/>
        <v>H160R14</v>
      </c>
      <c r="AC171" s="94" t="str">
        <f t="shared" si="43"/>
        <v>H160R14</v>
      </c>
    </row>
    <row r="172" spans="1:29" s="3" customFormat="1" ht="112.5" x14ac:dyDescent="0.2">
      <c r="A172" s="51"/>
      <c r="B172" s="13" t="s">
        <v>58</v>
      </c>
      <c r="C172" s="12" t="s">
        <v>609</v>
      </c>
      <c r="D172" s="12" t="s">
        <v>605</v>
      </c>
      <c r="E172" s="12" t="s">
        <v>606</v>
      </c>
      <c r="F172" s="12" t="s">
        <v>610</v>
      </c>
      <c r="G172" s="13" t="s">
        <v>611</v>
      </c>
      <c r="H172" s="11">
        <v>3</v>
      </c>
      <c r="I172" s="14">
        <v>42551</v>
      </c>
      <c r="J172" s="14">
        <v>42916</v>
      </c>
      <c r="K172" s="44">
        <f t="shared" si="36"/>
        <v>52.142857142857146</v>
      </c>
      <c r="L172" s="6" t="s">
        <v>1446</v>
      </c>
      <c r="M172" s="11">
        <v>3</v>
      </c>
      <c r="N172" s="15"/>
      <c r="O172" s="79">
        <f t="shared" si="30"/>
        <v>100</v>
      </c>
      <c r="P172" s="18">
        <f t="shared" si="31"/>
        <v>52.142857142857146</v>
      </c>
      <c r="Q172" s="18">
        <f t="shared" ca="1" si="32"/>
        <v>52.142857142857146</v>
      </c>
      <c r="R172" s="18">
        <f t="shared" ca="1" si="33"/>
        <v>52.142857142857146</v>
      </c>
      <c r="S172" s="11" t="str">
        <f t="shared" si="37"/>
        <v>NO</v>
      </c>
      <c r="T172" s="39" t="str">
        <f t="shared" si="38"/>
        <v>CUMPLIDO</v>
      </c>
      <c r="U172" s="39" t="str">
        <f t="shared" si="39"/>
        <v/>
      </c>
      <c r="V172" s="39" t="s">
        <v>1430</v>
      </c>
      <c r="W172" s="39" t="s">
        <v>1225</v>
      </c>
      <c r="X172" s="39">
        <f t="shared" si="34"/>
        <v>2</v>
      </c>
      <c r="Y172" s="39" t="str">
        <f t="shared" si="40"/>
        <v>H160R14 - 2</v>
      </c>
      <c r="Z172" s="94">
        <f t="shared" si="41"/>
        <v>5</v>
      </c>
      <c r="AA172" s="94">
        <f t="shared" si="42"/>
        <v>5</v>
      </c>
      <c r="AB172" s="94" t="str">
        <f t="shared" si="35"/>
        <v>H160R14</v>
      </c>
      <c r="AC172" s="94" t="str">
        <f t="shared" si="43"/>
        <v>H160R14</v>
      </c>
    </row>
    <row r="173" spans="1:29" s="3" customFormat="1" ht="90" x14ac:dyDescent="0.2">
      <c r="A173" s="51">
        <v>161</v>
      </c>
      <c r="B173" s="13" t="s">
        <v>83</v>
      </c>
      <c r="C173" s="62" t="s">
        <v>1369</v>
      </c>
      <c r="D173" s="12" t="s">
        <v>612</v>
      </c>
      <c r="E173" s="12" t="s">
        <v>1703</v>
      </c>
      <c r="F173" s="12" t="s">
        <v>613</v>
      </c>
      <c r="G173" s="11" t="s">
        <v>12</v>
      </c>
      <c r="H173" s="11">
        <v>3</v>
      </c>
      <c r="I173" s="14">
        <v>42430</v>
      </c>
      <c r="J173" s="14">
        <v>42735</v>
      </c>
      <c r="K173" s="44">
        <f t="shared" si="36"/>
        <v>43.571428571428569</v>
      </c>
      <c r="L173" s="6" t="s">
        <v>1447</v>
      </c>
      <c r="M173" s="11">
        <v>3</v>
      </c>
      <c r="N173" s="15"/>
      <c r="O173" s="79">
        <f t="shared" si="30"/>
        <v>100</v>
      </c>
      <c r="P173" s="18">
        <f t="shared" si="31"/>
        <v>43.571428571428569</v>
      </c>
      <c r="Q173" s="18">
        <f t="shared" ca="1" si="32"/>
        <v>43.571428571428569</v>
      </c>
      <c r="R173" s="18">
        <f t="shared" ca="1" si="33"/>
        <v>43.571428571428569</v>
      </c>
      <c r="S173" s="11" t="str">
        <f t="shared" si="37"/>
        <v>SI</v>
      </c>
      <c r="T173" s="39" t="str">
        <f t="shared" si="38"/>
        <v>CUMPLIDO</v>
      </c>
      <c r="U173" s="39" t="str">
        <f t="shared" si="39"/>
        <v>CUMPLIDO</v>
      </c>
      <c r="V173" s="39" t="s">
        <v>1430</v>
      </c>
      <c r="W173" s="39" t="s">
        <v>1226</v>
      </c>
      <c r="X173" s="39">
        <f t="shared" si="34"/>
        <v>1</v>
      </c>
      <c r="Y173" s="39" t="str">
        <f t="shared" si="40"/>
        <v>H161R14 - 1</v>
      </c>
      <c r="Z173" s="94">
        <f t="shared" si="41"/>
        <v>5</v>
      </c>
      <c r="AA173" s="94">
        <f t="shared" si="42"/>
        <v>5</v>
      </c>
      <c r="AB173" s="94" t="str">
        <f t="shared" si="35"/>
        <v>H161R14</v>
      </c>
      <c r="AC173" s="94" t="str">
        <f t="shared" si="43"/>
        <v>H161R14</v>
      </c>
    </row>
    <row r="174" spans="1:29" s="3" customFormat="1" ht="191.25" x14ac:dyDescent="0.2">
      <c r="A174" s="51">
        <v>162</v>
      </c>
      <c r="B174" s="13" t="s">
        <v>83</v>
      </c>
      <c r="C174" s="12" t="s">
        <v>614</v>
      </c>
      <c r="D174" s="12" t="s">
        <v>615</v>
      </c>
      <c r="E174" s="12" t="s">
        <v>1703</v>
      </c>
      <c r="F174" s="12" t="s">
        <v>613</v>
      </c>
      <c r="G174" s="11" t="s">
        <v>12</v>
      </c>
      <c r="H174" s="11">
        <v>3</v>
      </c>
      <c r="I174" s="14">
        <v>42430</v>
      </c>
      <c r="J174" s="14">
        <v>42735</v>
      </c>
      <c r="K174" s="44">
        <f t="shared" si="36"/>
        <v>43.571428571428569</v>
      </c>
      <c r="L174" s="6" t="s">
        <v>1448</v>
      </c>
      <c r="M174" s="11">
        <v>3</v>
      </c>
      <c r="N174" s="15"/>
      <c r="O174" s="79">
        <f t="shared" si="30"/>
        <v>100</v>
      </c>
      <c r="P174" s="18">
        <f t="shared" si="31"/>
        <v>43.571428571428569</v>
      </c>
      <c r="Q174" s="18">
        <f t="shared" ca="1" si="32"/>
        <v>43.571428571428569</v>
      </c>
      <c r="R174" s="18">
        <f t="shared" ca="1" si="33"/>
        <v>43.571428571428569</v>
      </c>
      <c r="S174" s="11" t="str">
        <f t="shared" si="37"/>
        <v>SI</v>
      </c>
      <c r="T174" s="39" t="str">
        <f t="shared" si="38"/>
        <v>CUMPLIDO</v>
      </c>
      <c r="U174" s="39" t="str">
        <f t="shared" si="39"/>
        <v>CUMPLIDO</v>
      </c>
      <c r="V174" s="39" t="s">
        <v>1430</v>
      </c>
      <c r="W174" s="39" t="s">
        <v>1227</v>
      </c>
      <c r="X174" s="39">
        <f t="shared" si="34"/>
        <v>1</v>
      </c>
      <c r="Y174" s="39" t="str">
        <f t="shared" si="40"/>
        <v>H162R14 - 1</v>
      </c>
      <c r="Z174" s="94">
        <f t="shared" si="41"/>
        <v>5</v>
      </c>
      <c r="AA174" s="94">
        <f t="shared" si="42"/>
        <v>5</v>
      </c>
      <c r="AB174" s="94" t="str">
        <f t="shared" si="35"/>
        <v>H162R14</v>
      </c>
      <c r="AC174" s="94" t="str">
        <f t="shared" si="43"/>
        <v>H162R14</v>
      </c>
    </row>
    <row r="175" spans="1:29" s="3" customFormat="1" ht="146.25" x14ac:dyDescent="0.2">
      <c r="A175" s="51">
        <v>163</v>
      </c>
      <c r="B175" s="13" t="s">
        <v>81</v>
      </c>
      <c r="C175" s="12" t="s">
        <v>616</v>
      </c>
      <c r="D175" s="12" t="s">
        <v>617</v>
      </c>
      <c r="E175" s="12" t="s">
        <v>1704</v>
      </c>
      <c r="F175" s="13" t="s">
        <v>618</v>
      </c>
      <c r="G175" s="11" t="s">
        <v>12</v>
      </c>
      <c r="H175" s="11">
        <v>10</v>
      </c>
      <c r="I175" s="14">
        <v>42551</v>
      </c>
      <c r="J175" s="14">
        <v>42916</v>
      </c>
      <c r="K175" s="44">
        <f t="shared" si="36"/>
        <v>52.142857142857146</v>
      </c>
      <c r="L175" s="6" t="s">
        <v>23</v>
      </c>
      <c r="M175" s="11">
        <v>4</v>
      </c>
      <c r="N175" s="15">
        <v>2</v>
      </c>
      <c r="O175" s="79">
        <f t="shared" si="30"/>
        <v>40</v>
      </c>
      <c r="P175" s="18">
        <f t="shared" si="31"/>
        <v>20.857142857142858</v>
      </c>
      <c r="Q175" s="18">
        <f t="shared" ca="1" si="32"/>
        <v>20.857142857142858</v>
      </c>
      <c r="R175" s="18">
        <f t="shared" ca="1" si="33"/>
        <v>52.142857142857146</v>
      </c>
      <c r="S175" s="11" t="str">
        <f t="shared" ca="1" si="37"/>
        <v>NO</v>
      </c>
      <c r="T175" s="39" t="str">
        <f t="shared" ca="1" si="38"/>
        <v>VENCIDO</v>
      </c>
      <c r="U175" s="39" t="str">
        <f t="shared" ca="1" si="39"/>
        <v>VENCIDO</v>
      </c>
      <c r="V175" s="39" t="s">
        <v>1430</v>
      </c>
      <c r="W175" s="39" t="s">
        <v>1228</v>
      </c>
      <c r="X175" s="39">
        <f t="shared" si="34"/>
        <v>1</v>
      </c>
      <c r="Y175" s="39" t="str">
        <f t="shared" si="40"/>
        <v>H163R14 - 1</v>
      </c>
      <c r="Z175" s="94">
        <f t="shared" ca="1" si="41"/>
        <v>1</v>
      </c>
      <c r="AA175" s="94">
        <f t="shared" ca="1" si="42"/>
        <v>1</v>
      </c>
      <c r="AB175" s="94" t="str">
        <f t="shared" si="35"/>
        <v>H163R14</v>
      </c>
      <c r="AC175" s="94" t="str">
        <f t="shared" si="43"/>
        <v>H163R14</v>
      </c>
    </row>
    <row r="176" spans="1:29" s="3" customFormat="1" ht="213.75" x14ac:dyDescent="0.2">
      <c r="A176" s="51">
        <v>164</v>
      </c>
      <c r="B176" s="13" t="s">
        <v>58</v>
      </c>
      <c r="C176" s="16" t="s">
        <v>619</v>
      </c>
      <c r="D176" s="12" t="s">
        <v>620</v>
      </c>
      <c r="E176" s="12" t="s">
        <v>1705</v>
      </c>
      <c r="F176" s="13" t="s">
        <v>621</v>
      </c>
      <c r="G176" s="13" t="s">
        <v>12</v>
      </c>
      <c r="H176" s="11">
        <v>3</v>
      </c>
      <c r="I176" s="14">
        <v>42460</v>
      </c>
      <c r="J176" s="14">
        <v>42643</v>
      </c>
      <c r="K176" s="44">
        <f t="shared" si="36"/>
        <v>26.142857142857142</v>
      </c>
      <c r="L176" s="6" t="s">
        <v>11</v>
      </c>
      <c r="M176" s="11">
        <v>3</v>
      </c>
      <c r="N176" s="15"/>
      <c r="O176" s="79">
        <f t="shared" si="30"/>
        <v>100</v>
      </c>
      <c r="P176" s="18">
        <f t="shared" si="31"/>
        <v>26.142857142857142</v>
      </c>
      <c r="Q176" s="18">
        <f t="shared" ca="1" si="32"/>
        <v>26.142857142857142</v>
      </c>
      <c r="R176" s="18">
        <f t="shared" ca="1" si="33"/>
        <v>26.142857142857142</v>
      </c>
      <c r="S176" s="11" t="str">
        <f t="shared" si="37"/>
        <v>SI</v>
      </c>
      <c r="T176" s="39" t="str">
        <f t="shared" si="38"/>
        <v>CUMPLIDO</v>
      </c>
      <c r="U176" s="39" t="str">
        <f t="shared" si="39"/>
        <v>CUMPLIDO</v>
      </c>
      <c r="V176" s="39" t="s">
        <v>1430</v>
      </c>
      <c r="W176" s="39" t="s">
        <v>1229</v>
      </c>
      <c r="X176" s="39">
        <f t="shared" si="34"/>
        <v>1</v>
      </c>
      <c r="Y176" s="39" t="str">
        <f t="shared" si="40"/>
        <v>H164R14 - 1</v>
      </c>
      <c r="Z176" s="94">
        <f t="shared" si="41"/>
        <v>5</v>
      </c>
      <c r="AA176" s="94">
        <f t="shared" si="42"/>
        <v>5</v>
      </c>
      <c r="AB176" s="94" t="str">
        <f t="shared" si="35"/>
        <v>H164R14</v>
      </c>
      <c r="AC176" s="94" t="str">
        <f t="shared" si="43"/>
        <v>H164R14</v>
      </c>
    </row>
    <row r="177" spans="1:29" s="3" customFormat="1" ht="180" x14ac:dyDescent="0.2">
      <c r="A177" s="51">
        <v>165</v>
      </c>
      <c r="B177" s="13" t="s">
        <v>58</v>
      </c>
      <c r="C177" s="16" t="s">
        <v>622</v>
      </c>
      <c r="D177" s="12" t="s">
        <v>623</v>
      </c>
      <c r="E177" s="12" t="s">
        <v>624</v>
      </c>
      <c r="F177" s="13" t="s">
        <v>625</v>
      </c>
      <c r="G177" s="13" t="s">
        <v>626</v>
      </c>
      <c r="H177" s="11">
        <v>1</v>
      </c>
      <c r="I177" s="14">
        <v>42428</v>
      </c>
      <c r="J177" s="14">
        <v>42459</v>
      </c>
      <c r="K177" s="44">
        <f t="shared" si="36"/>
        <v>4.4285714285714288</v>
      </c>
      <c r="L177" s="6" t="s">
        <v>1449</v>
      </c>
      <c r="M177" s="11">
        <v>1</v>
      </c>
      <c r="N177" s="15"/>
      <c r="O177" s="79">
        <f t="shared" si="30"/>
        <v>100</v>
      </c>
      <c r="P177" s="18">
        <f t="shared" si="31"/>
        <v>4.4285714285714288</v>
      </c>
      <c r="Q177" s="18">
        <f t="shared" ca="1" si="32"/>
        <v>4.4285714285714288</v>
      </c>
      <c r="R177" s="18">
        <f t="shared" ca="1" si="33"/>
        <v>4.4285714285714288</v>
      </c>
      <c r="S177" s="11" t="str">
        <f t="shared" si="37"/>
        <v>SI</v>
      </c>
      <c r="T177" s="39" t="str">
        <f t="shared" si="38"/>
        <v>CUMPLIDO</v>
      </c>
      <c r="U177" s="39" t="str">
        <f t="shared" si="39"/>
        <v>CUMPLIDO</v>
      </c>
      <c r="V177" s="39" t="s">
        <v>1430</v>
      </c>
      <c r="W177" s="39" t="s">
        <v>1230</v>
      </c>
      <c r="X177" s="39">
        <f t="shared" si="34"/>
        <v>1</v>
      </c>
      <c r="Y177" s="39" t="str">
        <f t="shared" si="40"/>
        <v>H165R14 - 1</v>
      </c>
      <c r="Z177" s="94">
        <f t="shared" si="41"/>
        <v>5</v>
      </c>
      <c r="AA177" s="94">
        <f t="shared" si="42"/>
        <v>5</v>
      </c>
      <c r="AB177" s="94" t="str">
        <f t="shared" si="35"/>
        <v>H165R14</v>
      </c>
      <c r="AC177" s="94" t="str">
        <f t="shared" si="43"/>
        <v>H165R14</v>
      </c>
    </row>
    <row r="178" spans="1:29" s="3" customFormat="1" ht="123.75" x14ac:dyDescent="0.2">
      <c r="A178" s="51">
        <v>166</v>
      </c>
      <c r="B178" s="13" t="s">
        <v>58</v>
      </c>
      <c r="C178" s="16" t="s">
        <v>627</v>
      </c>
      <c r="D178" s="12" t="s">
        <v>628</v>
      </c>
      <c r="E178" s="12" t="s">
        <v>1706</v>
      </c>
      <c r="F178" s="13" t="s">
        <v>625</v>
      </c>
      <c r="G178" s="13" t="s">
        <v>626</v>
      </c>
      <c r="H178" s="11">
        <v>1</v>
      </c>
      <c r="I178" s="14">
        <v>42428</v>
      </c>
      <c r="J178" s="14">
        <v>42459</v>
      </c>
      <c r="K178" s="44">
        <f t="shared" si="36"/>
        <v>4.4285714285714288</v>
      </c>
      <c r="L178" s="6" t="s">
        <v>11</v>
      </c>
      <c r="M178" s="11">
        <v>1</v>
      </c>
      <c r="N178" s="15"/>
      <c r="O178" s="79">
        <f t="shared" si="30"/>
        <v>100</v>
      </c>
      <c r="P178" s="18">
        <f t="shared" si="31"/>
        <v>4.4285714285714288</v>
      </c>
      <c r="Q178" s="18">
        <f t="shared" ca="1" si="32"/>
        <v>4.4285714285714288</v>
      </c>
      <c r="R178" s="18">
        <f t="shared" ca="1" si="33"/>
        <v>4.4285714285714288</v>
      </c>
      <c r="S178" s="11" t="str">
        <f t="shared" si="37"/>
        <v>SI</v>
      </c>
      <c r="T178" s="39" t="str">
        <f t="shared" si="38"/>
        <v>CUMPLIDO</v>
      </c>
      <c r="U178" s="39" t="str">
        <f t="shared" si="39"/>
        <v>CUMPLIDO</v>
      </c>
      <c r="V178" s="39" t="s">
        <v>1430</v>
      </c>
      <c r="W178" s="39" t="s">
        <v>1231</v>
      </c>
      <c r="X178" s="39">
        <f t="shared" si="34"/>
        <v>1</v>
      </c>
      <c r="Y178" s="39" t="str">
        <f t="shared" si="40"/>
        <v>H166R14 - 1</v>
      </c>
      <c r="Z178" s="94">
        <f t="shared" si="41"/>
        <v>5</v>
      </c>
      <c r="AA178" s="94">
        <f t="shared" si="42"/>
        <v>5</v>
      </c>
      <c r="AB178" s="94" t="str">
        <f t="shared" si="35"/>
        <v>H166R14</v>
      </c>
      <c r="AC178" s="94" t="str">
        <f t="shared" si="43"/>
        <v>H166R14</v>
      </c>
    </row>
    <row r="179" spans="1:29" s="3" customFormat="1" ht="157.5" x14ac:dyDescent="0.2">
      <c r="A179" s="51">
        <v>167</v>
      </c>
      <c r="B179" s="13" t="s">
        <v>58</v>
      </c>
      <c r="C179" s="16" t="s">
        <v>629</v>
      </c>
      <c r="D179" s="12" t="s">
        <v>630</v>
      </c>
      <c r="E179" s="12" t="s">
        <v>1706</v>
      </c>
      <c r="F179" s="13" t="s">
        <v>625</v>
      </c>
      <c r="G179" s="13" t="s">
        <v>626</v>
      </c>
      <c r="H179" s="11">
        <v>1</v>
      </c>
      <c r="I179" s="14">
        <v>42428</v>
      </c>
      <c r="J179" s="14">
        <v>42459</v>
      </c>
      <c r="K179" s="44">
        <f t="shared" si="36"/>
        <v>4.4285714285714288</v>
      </c>
      <c r="L179" s="6" t="s">
        <v>11</v>
      </c>
      <c r="M179" s="11">
        <v>1</v>
      </c>
      <c r="N179" s="15"/>
      <c r="O179" s="79">
        <f t="shared" si="30"/>
        <v>100</v>
      </c>
      <c r="P179" s="18">
        <f t="shared" si="31"/>
        <v>4.4285714285714288</v>
      </c>
      <c r="Q179" s="18">
        <f t="shared" ca="1" si="32"/>
        <v>4.4285714285714288</v>
      </c>
      <c r="R179" s="18">
        <f t="shared" ca="1" si="33"/>
        <v>4.4285714285714288</v>
      </c>
      <c r="S179" s="11" t="str">
        <f t="shared" si="37"/>
        <v>SI</v>
      </c>
      <c r="T179" s="39" t="str">
        <f t="shared" si="38"/>
        <v>CUMPLIDO</v>
      </c>
      <c r="U179" s="39" t="str">
        <f t="shared" si="39"/>
        <v>CUMPLIDO</v>
      </c>
      <c r="V179" s="39" t="s">
        <v>1430</v>
      </c>
      <c r="W179" s="39" t="s">
        <v>1232</v>
      </c>
      <c r="X179" s="39">
        <f t="shared" si="34"/>
        <v>1</v>
      </c>
      <c r="Y179" s="39" t="str">
        <f t="shared" si="40"/>
        <v>H167R14 - 1</v>
      </c>
      <c r="Z179" s="94">
        <f t="shared" si="41"/>
        <v>5</v>
      </c>
      <c r="AA179" s="94">
        <f t="shared" si="42"/>
        <v>5</v>
      </c>
      <c r="AB179" s="94" t="str">
        <f t="shared" si="35"/>
        <v>H167R14</v>
      </c>
      <c r="AC179" s="94" t="str">
        <f t="shared" si="43"/>
        <v>H167R14</v>
      </c>
    </row>
    <row r="180" spans="1:29" s="3" customFormat="1" ht="202.5" x14ac:dyDescent="0.2">
      <c r="A180" s="51">
        <v>168</v>
      </c>
      <c r="B180" s="13" t="s">
        <v>58</v>
      </c>
      <c r="C180" s="12" t="s">
        <v>631</v>
      </c>
      <c r="D180" s="12" t="s">
        <v>632</v>
      </c>
      <c r="E180" s="12" t="s">
        <v>1707</v>
      </c>
      <c r="F180" s="12" t="s">
        <v>633</v>
      </c>
      <c r="G180" s="13" t="s">
        <v>634</v>
      </c>
      <c r="H180" s="11">
        <v>1</v>
      </c>
      <c r="I180" s="14">
        <v>42460</v>
      </c>
      <c r="J180" s="14">
        <v>42735</v>
      </c>
      <c r="K180" s="44">
        <f t="shared" si="36"/>
        <v>39.285714285714285</v>
      </c>
      <c r="L180" s="6" t="s">
        <v>11</v>
      </c>
      <c r="M180" s="11">
        <v>1</v>
      </c>
      <c r="N180" s="15"/>
      <c r="O180" s="79">
        <f t="shared" si="30"/>
        <v>100</v>
      </c>
      <c r="P180" s="18">
        <f t="shared" si="31"/>
        <v>39.285714285714285</v>
      </c>
      <c r="Q180" s="18">
        <f t="shared" ca="1" si="32"/>
        <v>39.285714285714285</v>
      </c>
      <c r="R180" s="18">
        <f t="shared" ca="1" si="33"/>
        <v>39.285714285714285</v>
      </c>
      <c r="S180" s="11" t="str">
        <f t="shared" si="37"/>
        <v>SI</v>
      </c>
      <c r="T180" s="39" t="str">
        <f t="shared" si="38"/>
        <v>CUMPLIDO</v>
      </c>
      <c r="U180" s="39" t="str">
        <f t="shared" si="39"/>
        <v>CUMPLIDO</v>
      </c>
      <c r="V180" s="39" t="s">
        <v>1430</v>
      </c>
      <c r="W180" s="39" t="s">
        <v>1233</v>
      </c>
      <c r="X180" s="39">
        <f t="shared" si="34"/>
        <v>1</v>
      </c>
      <c r="Y180" s="39" t="str">
        <f t="shared" si="40"/>
        <v>H168R14 - 1</v>
      </c>
      <c r="Z180" s="94">
        <f t="shared" si="41"/>
        <v>5</v>
      </c>
      <c r="AA180" s="94">
        <f t="shared" si="42"/>
        <v>5</v>
      </c>
      <c r="AB180" s="94" t="str">
        <f t="shared" si="35"/>
        <v>H168R14</v>
      </c>
      <c r="AC180" s="94" t="str">
        <f t="shared" si="43"/>
        <v>H168R14</v>
      </c>
    </row>
    <row r="181" spans="1:29" s="3" customFormat="1" ht="78.75" x14ac:dyDescent="0.2">
      <c r="A181" s="51"/>
      <c r="B181" s="13" t="s">
        <v>58</v>
      </c>
      <c r="C181" s="12" t="s">
        <v>635</v>
      </c>
      <c r="D181" s="12" t="s">
        <v>632</v>
      </c>
      <c r="E181" s="12" t="s">
        <v>1707</v>
      </c>
      <c r="F181" s="12" t="s">
        <v>1708</v>
      </c>
      <c r="G181" s="13" t="s">
        <v>1709</v>
      </c>
      <c r="H181" s="11">
        <v>1</v>
      </c>
      <c r="I181" s="14">
        <v>42460</v>
      </c>
      <c r="J181" s="14">
        <v>42490</v>
      </c>
      <c r="K181" s="44">
        <f t="shared" si="36"/>
        <v>4.2857142857142856</v>
      </c>
      <c r="L181" s="6" t="s">
        <v>11</v>
      </c>
      <c r="M181" s="11">
        <v>1</v>
      </c>
      <c r="N181" s="15"/>
      <c r="O181" s="79">
        <f t="shared" si="30"/>
        <v>100</v>
      </c>
      <c r="P181" s="18">
        <f t="shared" si="31"/>
        <v>4.2857142857142856</v>
      </c>
      <c r="Q181" s="18">
        <f t="shared" ca="1" si="32"/>
        <v>4.2857142857142856</v>
      </c>
      <c r="R181" s="18">
        <f t="shared" ca="1" si="33"/>
        <v>4.2857142857142856</v>
      </c>
      <c r="S181" s="11" t="s">
        <v>15</v>
      </c>
      <c r="T181" s="39" t="str">
        <f t="shared" si="38"/>
        <v>CUMPLIDO</v>
      </c>
      <c r="U181" s="39" t="str">
        <f t="shared" si="39"/>
        <v/>
      </c>
      <c r="V181" s="39" t="s">
        <v>1430</v>
      </c>
      <c r="W181" s="39" t="s">
        <v>1233</v>
      </c>
      <c r="X181" s="39">
        <f t="shared" si="34"/>
        <v>2</v>
      </c>
      <c r="Y181" s="39" t="str">
        <f t="shared" si="40"/>
        <v>H168R14 - 2</v>
      </c>
      <c r="Z181" s="94">
        <f t="shared" si="41"/>
        <v>5</v>
      </c>
      <c r="AA181" s="94">
        <f t="shared" si="42"/>
        <v>5</v>
      </c>
      <c r="AB181" s="94" t="str">
        <f t="shared" si="35"/>
        <v>H168R14</v>
      </c>
      <c r="AC181" s="94" t="str">
        <f t="shared" si="43"/>
        <v>H168R14</v>
      </c>
    </row>
    <row r="182" spans="1:29" s="3" customFormat="1" ht="78.75" x14ac:dyDescent="0.2">
      <c r="A182" s="51"/>
      <c r="B182" s="13" t="s">
        <v>58</v>
      </c>
      <c r="C182" s="12" t="s">
        <v>636</v>
      </c>
      <c r="D182" s="12" t="s">
        <v>632</v>
      </c>
      <c r="E182" s="12" t="s">
        <v>1707</v>
      </c>
      <c r="F182" s="12" t="s">
        <v>1710</v>
      </c>
      <c r="G182" s="13" t="s">
        <v>637</v>
      </c>
      <c r="H182" s="11">
        <v>1</v>
      </c>
      <c r="I182" s="14">
        <v>42460</v>
      </c>
      <c r="J182" s="14">
        <v>42490</v>
      </c>
      <c r="K182" s="44">
        <f t="shared" si="36"/>
        <v>4.2857142857142856</v>
      </c>
      <c r="L182" s="6" t="s">
        <v>11</v>
      </c>
      <c r="M182" s="11">
        <v>1</v>
      </c>
      <c r="N182" s="15"/>
      <c r="O182" s="79">
        <f t="shared" si="30"/>
        <v>100</v>
      </c>
      <c r="P182" s="18">
        <f t="shared" si="31"/>
        <v>4.2857142857142856</v>
      </c>
      <c r="Q182" s="18">
        <f t="shared" ca="1" si="32"/>
        <v>4.2857142857142856</v>
      </c>
      <c r="R182" s="18">
        <f t="shared" ca="1" si="33"/>
        <v>4.2857142857142856</v>
      </c>
      <c r="S182" s="11" t="s">
        <v>15</v>
      </c>
      <c r="T182" s="39" t="str">
        <f t="shared" si="38"/>
        <v>CUMPLIDO</v>
      </c>
      <c r="U182" s="39" t="str">
        <f t="shared" si="39"/>
        <v/>
      </c>
      <c r="V182" s="39" t="s">
        <v>1430</v>
      </c>
      <c r="W182" s="39" t="s">
        <v>1233</v>
      </c>
      <c r="X182" s="39">
        <f t="shared" si="34"/>
        <v>3</v>
      </c>
      <c r="Y182" s="39" t="str">
        <f t="shared" si="40"/>
        <v>H168R14 - 3</v>
      </c>
      <c r="Z182" s="94">
        <f t="shared" si="41"/>
        <v>5</v>
      </c>
      <c r="AA182" s="94">
        <f t="shared" si="42"/>
        <v>5</v>
      </c>
      <c r="AB182" s="94" t="str">
        <f t="shared" si="35"/>
        <v>H168R14</v>
      </c>
      <c r="AC182" s="94" t="str">
        <f t="shared" si="43"/>
        <v>H168R14</v>
      </c>
    </row>
    <row r="183" spans="1:29" s="3" customFormat="1" ht="202.5" x14ac:dyDescent="0.2">
      <c r="A183" s="51">
        <v>169</v>
      </c>
      <c r="B183" s="13" t="s">
        <v>94</v>
      </c>
      <c r="C183" s="12" t="s">
        <v>638</v>
      </c>
      <c r="D183" s="12" t="s">
        <v>628</v>
      </c>
      <c r="E183" s="12" t="s">
        <v>1711</v>
      </c>
      <c r="F183" s="16" t="s">
        <v>639</v>
      </c>
      <c r="G183" s="42" t="s">
        <v>12</v>
      </c>
      <c r="H183" s="11">
        <v>1</v>
      </c>
      <c r="I183" s="14">
        <v>42460</v>
      </c>
      <c r="J183" s="14">
        <v>42490</v>
      </c>
      <c r="K183" s="44">
        <f t="shared" si="36"/>
        <v>4.2857142857142856</v>
      </c>
      <c r="L183" s="6" t="s">
        <v>11</v>
      </c>
      <c r="M183" s="11">
        <v>1</v>
      </c>
      <c r="N183" s="15"/>
      <c r="O183" s="79">
        <f t="shared" si="30"/>
        <v>100</v>
      </c>
      <c r="P183" s="18">
        <f t="shared" si="31"/>
        <v>4.2857142857142856</v>
      </c>
      <c r="Q183" s="18">
        <f t="shared" ca="1" si="32"/>
        <v>4.2857142857142856</v>
      </c>
      <c r="R183" s="18">
        <f t="shared" ca="1" si="33"/>
        <v>4.2857142857142856</v>
      </c>
      <c r="S183" s="11" t="str">
        <f t="shared" si="37"/>
        <v>SI</v>
      </c>
      <c r="T183" s="39" t="str">
        <f t="shared" si="38"/>
        <v>CUMPLIDO</v>
      </c>
      <c r="U183" s="39" t="str">
        <f t="shared" si="39"/>
        <v>CUMPLIDO</v>
      </c>
      <c r="V183" s="39" t="s">
        <v>1430</v>
      </c>
      <c r="W183" s="39" t="s">
        <v>1234</v>
      </c>
      <c r="X183" s="39">
        <f t="shared" si="34"/>
        <v>1</v>
      </c>
      <c r="Y183" s="39" t="str">
        <f t="shared" si="40"/>
        <v>H169R14 - 1</v>
      </c>
      <c r="Z183" s="94">
        <f t="shared" si="41"/>
        <v>5</v>
      </c>
      <c r="AA183" s="94">
        <f t="shared" si="42"/>
        <v>5</v>
      </c>
      <c r="AB183" s="94" t="str">
        <f t="shared" si="35"/>
        <v>H169R14</v>
      </c>
      <c r="AC183" s="94" t="str">
        <f t="shared" si="43"/>
        <v>H169R14</v>
      </c>
    </row>
    <row r="184" spans="1:29" s="3" customFormat="1" ht="157.5" x14ac:dyDescent="0.2">
      <c r="A184" s="51">
        <v>170</v>
      </c>
      <c r="B184" s="13" t="s">
        <v>58</v>
      </c>
      <c r="C184" s="16" t="s">
        <v>640</v>
      </c>
      <c r="D184" s="12" t="s">
        <v>641</v>
      </c>
      <c r="E184" s="12" t="s">
        <v>1712</v>
      </c>
      <c r="F184" s="12" t="s">
        <v>642</v>
      </c>
      <c r="G184" s="13" t="s">
        <v>1713</v>
      </c>
      <c r="H184" s="11">
        <v>1</v>
      </c>
      <c r="I184" s="14">
        <v>42460</v>
      </c>
      <c r="J184" s="14">
        <v>42490</v>
      </c>
      <c r="K184" s="44">
        <f t="shared" si="36"/>
        <v>4.2857142857142856</v>
      </c>
      <c r="L184" s="6" t="s">
        <v>11</v>
      </c>
      <c r="M184" s="11">
        <v>1</v>
      </c>
      <c r="N184" s="11"/>
      <c r="O184" s="79">
        <f t="shared" si="30"/>
        <v>100</v>
      </c>
      <c r="P184" s="18">
        <f t="shared" si="31"/>
        <v>4.2857142857142856</v>
      </c>
      <c r="Q184" s="18">
        <f t="shared" ca="1" si="32"/>
        <v>4.2857142857142856</v>
      </c>
      <c r="R184" s="18">
        <f t="shared" ca="1" si="33"/>
        <v>4.2857142857142856</v>
      </c>
      <c r="S184" s="11" t="str">
        <f t="shared" si="37"/>
        <v>SI</v>
      </c>
      <c r="T184" s="39" t="str">
        <f t="shared" si="38"/>
        <v>CUMPLIDO</v>
      </c>
      <c r="U184" s="39" t="str">
        <f t="shared" si="39"/>
        <v>CUMPLIDO</v>
      </c>
      <c r="V184" s="39" t="s">
        <v>1430</v>
      </c>
      <c r="W184" s="39" t="s">
        <v>1235</v>
      </c>
      <c r="X184" s="39">
        <f t="shared" si="34"/>
        <v>1</v>
      </c>
      <c r="Y184" s="39" t="str">
        <f t="shared" si="40"/>
        <v>H170R14 - 1</v>
      </c>
      <c r="Z184" s="94">
        <f t="shared" si="41"/>
        <v>5</v>
      </c>
      <c r="AA184" s="94">
        <f t="shared" si="42"/>
        <v>5</v>
      </c>
      <c r="AB184" s="94" t="str">
        <f t="shared" si="35"/>
        <v>H170R14</v>
      </c>
      <c r="AC184" s="94" t="str">
        <f t="shared" si="43"/>
        <v>H170R14</v>
      </c>
    </row>
    <row r="185" spans="1:29" s="3" customFormat="1" ht="135" x14ac:dyDescent="0.2">
      <c r="A185" s="51">
        <v>171</v>
      </c>
      <c r="B185" s="13" t="s">
        <v>58</v>
      </c>
      <c r="C185" s="16" t="s">
        <v>643</v>
      </c>
      <c r="D185" s="12" t="s">
        <v>644</v>
      </c>
      <c r="E185" s="12" t="s">
        <v>645</v>
      </c>
      <c r="F185" s="12" t="s">
        <v>1714</v>
      </c>
      <c r="G185" s="13" t="s">
        <v>66</v>
      </c>
      <c r="H185" s="11">
        <v>1</v>
      </c>
      <c r="I185" s="14">
        <v>42460</v>
      </c>
      <c r="J185" s="14">
        <v>42490</v>
      </c>
      <c r="K185" s="44">
        <f t="shared" si="36"/>
        <v>4.2857142857142856</v>
      </c>
      <c r="L185" s="6" t="s">
        <v>11</v>
      </c>
      <c r="M185" s="11">
        <v>1</v>
      </c>
      <c r="N185" s="11"/>
      <c r="O185" s="79">
        <f t="shared" si="30"/>
        <v>100</v>
      </c>
      <c r="P185" s="18">
        <f t="shared" si="31"/>
        <v>4.2857142857142856</v>
      </c>
      <c r="Q185" s="18">
        <f t="shared" ca="1" si="32"/>
        <v>4.2857142857142856</v>
      </c>
      <c r="R185" s="18">
        <f t="shared" ca="1" si="33"/>
        <v>4.2857142857142856</v>
      </c>
      <c r="S185" s="11" t="str">
        <f t="shared" si="37"/>
        <v>SI</v>
      </c>
      <c r="T185" s="39" t="str">
        <f t="shared" si="38"/>
        <v>CUMPLIDO</v>
      </c>
      <c r="U185" s="39" t="str">
        <f t="shared" si="39"/>
        <v>CUMPLIDO</v>
      </c>
      <c r="V185" s="39" t="s">
        <v>1430</v>
      </c>
      <c r="W185" s="39" t="s">
        <v>1236</v>
      </c>
      <c r="X185" s="39">
        <f t="shared" si="34"/>
        <v>1</v>
      </c>
      <c r="Y185" s="39" t="str">
        <f t="shared" si="40"/>
        <v>H171R14 - 1</v>
      </c>
      <c r="Z185" s="94">
        <f t="shared" si="41"/>
        <v>5</v>
      </c>
      <c r="AA185" s="94">
        <f t="shared" si="42"/>
        <v>5</v>
      </c>
      <c r="AB185" s="94" t="str">
        <f t="shared" si="35"/>
        <v>H171R14</v>
      </c>
      <c r="AC185" s="94" t="str">
        <f t="shared" si="43"/>
        <v>H171R14</v>
      </c>
    </row>
    <row r="186" spans="1:29" s="3" customFormat="1" ht="67.5" x14ac:dyDescent="0.2">
      <c r="A186" s="51"/>
      <c r="B186" s="13" t="s">
        <v>58</v>
      </c>
      <c r="C186" s="16" t="s">
        <v>646</v>
      </c>
      <c r="D186" s="12" t="s">
        <v>644</v>
      </c>
      <c r="E186" s="12" t="s">
        <v>645</v>
      </c>
      <c r="F186" s="12" t="s">
        <v>1715</v>
      </c>
      <c r="G186" s="13" t="s">
        <v>647</v>
      </c>
      <c r="H186" s="11">
        <v>1</v>
      </c>
      <c r="I186" s="14">
        <v>42460</v>
      </c>
      <c r="J186" s="14">
        <v>42490</v>
      </c>
      <c r="K186" s="44">
        <f t="shared" si="36"/>
        <v>4.2857142857142856</v>
      </c>
      <c r="L186" s="6" t="s">
        <v>11</v>
      </c>
      <c r="M186" s="11">
        <v>1</v>
      </c>
      <c r="N186" s="11"/>
      <c r="O186" s="79">
        <f t="shared" si="30"/>
        <v>100</v>
      </c>
      <c r="P186" s="18">
        <f t="shared" si="31"/>
        <v>4.2857142857142856</v>
      </c>
      <c r="Q186" s="18">
        <f t="shared" ca="1" si="32"/>
        <v>4.2857142857142856</v>
      </c>
      <c r="R186" s="18">
        <f t="shared" ca="1" si="33"/>
        <v>4.2857142857142856</v>
      </c>
      <c r="S186" s="11" t="s">
        <v>15</v>
      </c>
      <c r="T186" s="39" t="str">
        <f t="shared" si="38"/>
        <v>CUMPLIDO</v>
      </c>
      <c r="U186" s="39" t="str">
        <f t="shared" si="39"/>
        <v/>
      </c>
      <c r="V186" s="39" t="s">
        <v>1430</v>
      </c>
      <c r="W186" s="39" t="s">
        <v>1236</v>
      </c>
      <c r="X186" s="39">
        <f t="shared" si="34"/>
        <v>2</v>
      </c>
      <c r="Y186" s="39" t="str">
        <f t="shared" si="40"/>
        <v>H171R14 - 2</v>
      </c>
      <c r="Z186" s="94">
        <f t="shared" si="41"/>
        <v>5</v>
      </c>
      <c r="AA186" s="94">
        <f t="shared" si="42"/>
        <v>5</v>
      </c>
      <c r="AB186" s="94" t="str">
        <f t="shared" si="35"/>
        <v>H171R14</v>
      </c>
      <c r="AC186" s="94" t="str">
        <f t="shared" si="43"/>
        <v>H171R14</v>
      </c>
    </row>
    <row r="187" spans="1:29" s="3" customFormat="1" ht="45" x14ac:dyDescent="0.2">
      <c r="A187" s="51"/>
      <c r="B187" s="13" t="s">
        <v>58</v>
      </c>
      <c r="C187" s="16" t="s">
        <v>648</v>
      </c>
      <c r="D187" s="12" t="s">
        <v>644</v>
      </c>
      <c r="E187" s="12" t="s">
        <v>645</v>
      </c>
      <c r="F187" s="12" t="s">
        <v>649</v>
      </c>
      <c r="G187" s="13" t="s">
        <v>650</v>
      </c>
      <c r="H187" s="11">
        <v>1</v>
      </c>
      <c r="I187" s="14">
        <v>42460</v>
      </c>
      <c r="J187" s="14">
        <v>42490</v>
      </c>
      <c r="K187" s="44">
        <f t="shared" si="36"/>
        <v>4.2857142857142856</v>
      </c>
      <c r="L187" s="6" t="s">
        <v>11</v>
      </c>
      <c r="M187" s="11">
        <v>1</v>
      </c>
      <c r="N187" s="11"/>
      <c r="O187" s="79">
        <f t="shared" si="30"/>
        <v>100</v>
      </c>
      <c r="P187" s="18">
        <f t="shared" si="31"/>
        <v>4.2857142857142856</v>
      </c>
      <c r="Q187" s="18">
        <f t="shared" ca="1" si="32"/>
        <v>4.2857142857142856</v>
      </c>
      <c r="R187" s="18">
        <f t="shared" ca="1" si="33"/>
        <v>4.2857142857142856</v>
      </c>
      <c r="S187" s="11" t="s">
        <v>15</v>
      </c>
      <c r="T187" s="39" t="str">
        <f t="shared" si="38"/>
        <v>CUMPLIDO</v>
      </c>
      <c r="U187" s="39" t="str">
        <f t="shared" si="39"/>
        <v/>
      </c>
      <c r="V187" s="39" t="s">
        <v>1430</v>
      </c>
      <c r="W187" s="39" t="s">
        <v>1236</v>
      </c>
      <c r="X187" s="39">
        <f t="shared" si="34"/>
        <v>3</v>
      </c>
      <c r="Y187" s="39" t="str">
        <f t="shared" si="40"/>
        <v>H171R14 - 3</v>
      </c>
      <c r="Z187" s="94">
        <f t="shared" si="41"/>
        <v>5</v>
      </c>
      <c r="AA187" s="94">
        <f t="shared" si="42"/>
        <v>5</v>
      </c>
      <c r="AB187" s="94" t="str">
        <f t="shared" si="35"/>
        <v>H171R14</v>
      </c>
      <c r="AC187" s="94" t="str">
        <f t="shared" si="43"/>
        <v>H171R14</v>
      </c>
    </row>
    <row r="188" spans="1:29" s="3" customFormat="1" ht="171" customHeight="1" x14ac:dyDescent="0.2">
      <c r="A188" s="51">
        <v>172</v>
      </c>
      <c r="B188" s="13" t="s">
        <v>94</v>
      </c>
      <c r="C188" s="16" t="s">
        <v>651</v>
      </c>
      <c r="D188" s="12" t="s">
        <v>652</v>
      </c>
      <c r="E188" s="12" t="s">
        <v>645</v>
      </c>
      <c r="F188" s="12" t="s">
        <v>1716</v>
      </c>
      <c r="G188" s="13" t="s">
        <v>653</v>
      </c>
      <c r="H188" s="11">
        <v>1</v>
      </c>
      <c r="I188" s="14">
        <v>42460</v>
      </c>
      <c r="J188" s="14">
        <v>42490</v>
      </c>
      <c r="K188" s="44">
        <f t="shared" si="36"/>
        <v>4.2857142857142856</v>
      </c>
      <c r="L188" s="6" t="s">
        <v>11</v>
      </c>
      <c r="M188" s="11">
        <v>1</v>
      </c>
      <c r="N188" s="11"/>
      <c r="O188" s="79">
        <f t="shared" si="30"/>
        <v>100</v>
      </c>
      <c r="P188" s="18">
        <f t="shared" si="31"/>
        <v>4.2857142857142856</v>
      </c>
      <c r="Q188" s="18">
        <f t="shared" ca="1" si="32"/>
        <v>4.2857142857142856</v>
      </c>
      <c r="R188" s="18">
        <f t="shared" ca="1" si="33"/>
        <v>4.2857142857142856</v>
      </c>
      <c r="S188" s="11" t="str">
        <f t="shared" si="37"/>
        <v>SI</v>
      </c>
      <c r="T188" s="39" t="str">
        <f t="shared" si="38"/>
        <v>CUMPLIDO</v>
      </c>
      <c r="U188" s="39" t="str">
        <f t="shared" si="39"/>
        <v>CUMPLIDO</v>
      </c>
      <c r="V188" s="39" t="s">
        <v>1430</v>
      </c>
      <c r="W188" s="39" t="s">
        <v>1237</v>
      </c>
      <c r="X188" s="39">
        <f t="shared" si="34"/>
        <v>1</v>
      </c>
      <c r="Y188" s="39" t="str">
        <f t="shared" si="40"/>
        <v>H172R14 - 1</v>
      </c>
      <c r="Z188" s="94">
        <f t="shared" si="41"/>
        <v>5</v>
      </c>
      <c r="AA188" s="94">
        <f t="shared" si="42"/>
        <v>5</v>
      </c>
      <c r="AB188" s="94" t="str">
        <f t="shared" si="35"/>
        <v>H172R14</v>
      </c>
      <c r="AC188" s="94" t="str">
        <f t="shared" si="43"/>
        <v>H172R14</v>
      </c>
    </row>
    <row r="189" spans="1:29" s="3" customFormat="1" ht="123.75" x14ac:dyDescent="0.2">
      <c r="A189" s="51">
        <v>173</v>
      </c>
      <c r="B189" s="13" t="s">
        <v>58</v>
      </c>
      <c r="C189" s="16" t="s">
        <v>654</v>
      </c>
      <c r="D189" s="12" t="s">
        <v>655</v>
      </c>
      <c r="E189" s="12" t="s">
        <v>656</v>
      </c>
      <c r="F189" s="16" t="s">
        <v>1717</v>
      </c>
      <c r="G189" s="11" t="s">
        <v>657</v>
      </c>
      <c r="H189" s="11">
        <v>1</v>
      </c>
      <c r="I189" s="14">
        <v>42460</v>
      </c>
      <c r="J189" s="14">
        <v>42490</v>
      </c>
      <c r="K189" s="44">
        <f t="shared" si="36"/>
        <v>4.2857142857142856</v>
      </c>
      <c r="L189" s="6" t="s">
        <v>11</v>
      </c>
      <c r="M189" s="11">
        <v>1</v>
      </c>
      <c r="N189" s="11"/>
      <c r="O189" s="79">
        <f t="shared" si="30"/>
        <v>100</v>
      </c>
      <c r="P189" s="18">
        <f t="shared" si="31"/>
        <v>4.2857142857142856</v>
      </c>
      <c r="Q189" s="18">
        <f t="shared" ca="1" si="32"/>
        <v>4.2857142857142856</v>
      </c>
      <c r="R189" s="18">
        <f t="shared" ca="1" si="33"/>
        <v>4.2857142857142856</v>
      </c>
      <c r="S189" s="11" t="str">
        <f t="shared" si="37"/>
        <v>SI</v>
      </c>
      <c r="T189" s="39" t="str">
        <f t="shared" si="38"/>
        <v>CUMPLIDO</v>
      </c>
      <c r="U189" s="39" t="str">
        <f t="shared" si="39"/>
        <v>CUMPLIDO</v>
      </c>
      <c r="V189" s="39" t="s">
        <v>1430</v>
      </c>
      <c r="W189" s="39" t="s">
        <v>1238</v>
      </c>
      <c r="X189" s="39">
        <f t="shared" si="34"/>
        <v>1</v>
      </c>
      <c r="Y189" s="39" t="str">
        <f t="shared" si="40"/>
        <v>H173R14 - 1</v>
      </c>
      <c r="Z189" s="94">
        <f t="shared" si="41"/>
        <v>5</v>
      </c>
      <c r="AA189" s="94">
        <f t="shared" si="42"/>
        <v>5</v>
      </c>
      <c r="AB189" s="94" t="str">
        <f t="shared" si="35"/>
        <v>H173R14</v>
      </c>
      <c r="AC189" s="94" t="str">
        <f t="shared" si="43"/>
        <v>H173R14</v>
      </c>
    </row>
    <row r="190" spans="1:29" s="3" customFormat="1" ht="33.75" x14ac:dyDescent="0.2">
      <c r="A190" s="51"/>
      <c r="B190" s="13" t="s">
        <v>58</v>
      </c>
      <c r="C190" s="16" t="s">
        <v>658</v>
      </c>
      <c r="D190" s="12" t="s">
        <v>655</v>
      </c>
      <c r="E190" s="12" t="s">
        <v>656</v>
      </c>
      <c r="F190" s="16" t="s">
        <v>659</v>
      </c>
      <c r="G190" s="11" t="s">
        <v>492</v>
      </c>
      <c r="H190" s="11">
        <v>1</v>
      </c>
      <c r="I190" s="14">
        <v>42460</v>
      </c>
      <c r="J190" s="14">
        <v>42551</v>
      </c>
      <c r="K190" s="44">
        <f t="shared" si="36"/>
        <v>13</v>
      </c>
      <c r="L190" s="6" t="s">
        <v>11</v>
      </c>
      <c r="M190" s="11">
        <v>1</v>
      </c>
      <c r="N190" s="11"/>
      <c r="O190" s="79">
        <f t="shared" si="30"/>
        <v>100</v>
      </c>
      <c r="P190" s="18">
        <f t="shared" si="31"/>
        <v>13</v>
      </c>
      <c r="Q190" s="18">
        <f t="shared" ca="1" si="32"/>
        <v>13</v>
      </c>
      <c r="R190" s="18">
        <f t="shared" ca="1" si="33"/>
        <v>13</v>
      </c>
      <c r="S190" s="11" t="s">
        <v>15</v>
      </c>
      <c r="T190" s="39" t="str">
        <f t="shared" si="38"/>
        <v>CUMPLIDO</v>
      </c>
      <c r="U190" s="39" t="str">
        <f t="shared" si="39"/>
        <v/>
      </c>
      <c r="V190" s="39" t="s">
        <v>1430</v>
      </c>
      <c r="W190" s="39" t="s">
        <v>1238</v>
      </c>
      <c r="X190" s="39">
        <f t="shared" si="34"/>
        <v>2</v>
      </c>
      <c r="Y190" s="39" t="str">
        <f t="shared" si="40"/>
        <v>H173R14 - 2</v>
      </c>
      <c r="Z190" s="94">
        <f t="shared" si="41"/>
        <v>5</v>
      </c>
      <c r="AA190" s="94">
        <f t="shared" si="42"/>
        <v>5</v>
      </c>
      <c r="AB190" s="94" t="str">
        <f t="shared" si="35"/>
        <v>H173R14</v>
      </c>
      <c r="AC190" s="94" t="str">
        <f t="shared" si="43"/>
        <v>H173R14</v>
      </c>
    </row>
    <row r="191" spans="1:29" s="3" customFormat="1" ht="135" x14ac:dyDescent="0.2">
      <c r="A191" s="51">
        <v>174</v>
      </c>
      <c r="B191" s="13" t="s">
        <v>58</v>
      </c>
      <c r="C191" s="16" t="s">
        <v>660</v>
      </c>
      <c r="D191" s="12" t="s">
        <v>661</v>
      </c>
      <c r="E191" s="16" t="s">
        <v>662</v>
      </c>
      <c r="F191" s="16" t="s">
        <v>1718</v>
      </c>
      <c r="G191" s="42" t="s">
        <v>17</v>
      </c>
      <c r="H191" s="15">
        <v>2</v>
      </c>
      <c r="I191" s="14">
        <v>42551</v>
      </c>
      <c r="J191" s="14">
        <v>42794</v>
      </c>
      <c r="K191" s="44">
        <f t="shared" si="36"/>
        <v>34.714285714285715</v>
      </c>
      <c r="L191" s="6" t="s">
        <v>11</v>
      </c>
      <c r="M191" s="11">
        <v>2</v>
      </c>
      <c r="N191" s="11"/>
      <c r="O191" s="79">
        <f t="shared" si="30"/>
        <v>100</v>
      </c>
      <c r="P191" s="18">
        <f t="shared" si="31"/>
        <v>34.714285714285715</v>
      </c>
      <c r="Q191" s="18">
        <f t="shared" ca="1" si="32"/>
        <v>34.714285714285715</v>
      </c>
      <c r="R191" s="18">
        <f t="shared" ca="1" si="33"/>
        <v>34.714285714285715</v>
      </c>
      <c r="S191" s="11" t="str">
        <f t="shared" si="37"/>
        <v>SI</v>
      </c>
      <c r="T191" s="39" t="str">
        <f t="shared" si="38"/>
        <v>CUMPLIDO</v>
      </c>
      <c r="U191" s="39" t="str">
        <f t="shared" si="39"/>
        <v>CUMPLIDO</v>
      </c>
      <c r="V191" s="39" t="s">
        <v>1430</v>
      </c>
      <c r="W191" s="39" t="s">
        <v>1239</v>
      </c>
      <c r="X191" s="39">
        <f t="shared" si="34"/>
        <v>1</v>
      </c>
      <c r="Y191" s="39" t="str">
        <f t="shared" si="40"/>
        <v>H174R14 - 1</v>
      </c>
      <c r="Z191" s="94">
        <f t="shared" si="41"/>
        <v>5</v>
      </c>
      <c r="AA191" s="94">
        <f t="shared" si="42"/>
        <v>5</v>
      </c>
      <c r="AB191" s="94" t="str">
        <f t="shared" si="35"/>
        <v>H174R14</v>
      </c>
      <c r="AC191" s="94" t="str">
        <f t="shared" si="43"/>
        <v>H174R14</v>
      </c>
    </row>
    <row r="192" spans="1:29" s="3" customFormat="1" ht="157.5" x14ac:dyDescent="0.2">
      <c r="A192" s="51">
        <v>175</v>
      </c>
      <c r="B192" s="13" t="s">
        <v>58</v>
      </c>
      <c r="C192" s="16" t="s">
        <v>1370</v>
      </c>
      <c r="D192" s="12" t="s">
        <v>663</v>
      </c>
      <c r="E192" s="16" t="s">
        <v>1719</v>
      </c>
      <c r="F192" s="16" t="s">
        <v>1720</v>
      </c>
      <c r="G192" s="16" t="s">
        <v>664</v>
      </c>
      <c r="H192" s="11">
        <v>1</v>
      </c>
      <c r="I192" s="14">
        <v>42428</v>
      </c>
      <c r="J192" s="14">
        <v>42460</v>
      </c>
      <c r="K192" s="44">
        <f t="shared" si="36"/>
        <v>4.5714285714285712</v>
      </c>
      <c r="L192" s="6" t="s">
        <v>11</v>
      </c>
      <c r="M192" s="11">
        <v>1</v>
      </c>
      <c r="N192" s="11"/>
      <c r="O192" s="79">
        <f t="shared" si="30"/>
        <v>100</v>
      </c>
      <c r="P192" s="18">
        <f t="shared" si="31"/>
        <v>4.5714285714285712</v>
      </c>
      <c r="Q192" s="18">
        <f t="shared" ca="1" si="32"/>
        <v>4.5714285714285712</v>
      </c>
      <c r="R192" s="18">
        <f t="shared" ca="1" si="33"/>
        <v>4.5714285714285712</v>
      </c>
      <c r="S192" s="11" t="str">
        <f t="shared" si="37"/>
        <v>SI</v>
      </c>
      <c r="T192" s="39" t="str">
        <f t="shared" si="38"/>
        <v>CUMPLIDO</v>
      </c>
      <c r="U192" s="39" t="str">
        <f t="shared" si="39"/>
        <v>CUMPLIDO</v>
      </c>
      <c r="V192" s="39" t="s">
        <v>1430</v>
      </c>
      <c r="W192" s="39" t="s">
        <v>1240</v>
      </c>
      <c r="X192" s="39">
        <f t="shared" si="34"/>
        <v>1</v>
      </c>
      <c r="Y192" s="39" t="str">
        <f t="shared" si="40"/>
        <v>H175R14 - 1</v>
      </c>
      <c r="Z192" s="94">
        <f t="shared" si="41"/>
        <v>5</v>
      </c>
      <c r="AA192" s="94">
        <f t="shared" si="42"/>
        <v>5</v>
      </c>
      <c r="AB192" s="94" t="str">
        <f t="shared" si="35"/>
        <v>H175R14</v>
      </c>
      <c r="AC192" s="94" t="str">
        <f t="shared" si="43"/>
        <v>H175R14</v>
      </c>
    </row>
    <row r="193" spans="1:29" s="3" customFormat="1" ht="45" x14ac:dyDescent="0.2">
      <c r="A193" s="51"/>
      <c r="B193" s="13" t="s">
        <v>58</v>
      </c>
      <c r="C193" s="16" t="s">
        <v>665</v>
      </c>
      <c r="D193" s="12" t="s">
        <v>663</v>
      </c>
      <c r="E193" s="16" t="s">
        <v>1719</v>
      </c>
      <c r="F193" s="16" t="s">
        <v>666</v>
      </c>
      <c r="G193" s="55" t="s">
        <v>667</v>
      </c>
      <c r="H193" s="11">
        <v>3</v>
      </c>
      <c r="I193" s="14">
        <v>42551</v>
      </c>
      <c r="J193" s="14">
        <v>42735</v>
      </c>
      <c r="K193" s="44">
        <f t="shared" si="36"/>
        <v>26.285714285714285</v>
      </c>
      <c r="L193" s="6" t="s">
        <v>11</v>
      </c>
      <c r="M193" s="11">
        <v>3</v>
      </c>
      <c r="N193" s="11"/>
      <c r="O193" s="79">
        <f t="shared" si="30"/>
        <v>100</v>
      </c>
      <c r="P193" s="18">
        <f t="shared" si="31"/>
        <v>26.285714285714285</v>
      </c>
      <c r="Q193" s="18">
        <f t="shared" ca="1" si="32"/>
        <v>26.285714285714285</v>
      </c>
      <c r="R193" s="18">
        <f t="shared" ca="1" si="33"/>
        <v>26.285714285714285</v>
      </c>
      <c r="S193" s="11" t="s">
        <v>15</v>
      </c>
      <c r="T193" s="39" t="str">
        <f t="shared" si="38"/>
        <v>CUMPLIDO</v>
      </c>
      <c r="U193" s="39" t="str">
        <f t="shared" si="39"/>
        <v/>
      </c>
      <c r="V193" s="39" t="s">
        <v>1430</v>
      </c>
      <c r="W193" s="39" t="s">
        <v>1240</v>
      </c>
      <c r="X193" s="39">
        <f t="shared" si="34"/>
        <v>2</v>
      </c>
      <c r="Y193" s="39" t="str">
        <f t="shared" si="40"/>
        <v>H175R14 - 2</v>
      </c>
      <c r="Z193" s="94">
        <f t="shared" si="41"/>
        <v>5</v>
      </c>
      <c r="AA193" s="94">
        <f t="shared" si="42"/>
        <v>5</v>
      </c>
      <c r="AB193" s="94" t="str">
        <f t="shared" si="35"/>
        <v>H175R14</v>
      </c>
      <c r="AC193" s="94" t="str">
        <f t="shared" si="43"/>
        <v>H175R14</v>
      </c>
    </row>
    <row r="194" spans="1:29" s="3" customFormat="1" ht="146.25" customHeight="1" x14ac:dyDescent="0.2">
      <c r="A194" s="51">
        <v>176</v>
      </c>
      <c r="B194" s="13" t="s">
        <v>668</v>
      </c>
      <c r="C194" s="16" t="s">
        <v>669</v>
      </c>
      <c r="D194" s="12" t="s">
        <v>670</v>
      </c>
      <c r="E194" s="16" t="s">
        <v>1721</v>
      </c>
      <c r="F194" s="16" t="s">
        <v>671</v>
      </c>
      <c r="G194" s="55" t="s">
        <v>667</v>
      </c>
      <c r="H194" s="11">
        <v>2</v>
      </c>
      <c r="I194" s="14">
        <v>42551</v>
      </c>
      <c r="J194" s="14">
        <v>42916</v>
      </c>
      <c r="K194" s="44">
        <f t="shared" si="36"/>
        <v>52.142857142857146</v>
      </c>
      <c r="L194" s="6" t="s">
        <v>1449</v>
      </c>
      <c r="M194" s="11">
        <v>2</v>
      </c>
      <c r="N194" s="12"/>
      <c r="O194" s="79">
        <f t="shared" ref="O194:O257" si="44">IF(M194/H194&gt;1,100,+M194/H194*100)</f>
        <v>100</v>
      </c>
      <c r="P194" s="18">
        <f t="shared" ref="P194:P257" si="45">+K194*O194/100</f>
        <v>52.142857142857146</v>
      </c>
      <c r="Q194" s="18">
        <f t="shared" ref="Q194:Q257" ca="1" si="46">IF(J194&lt;=$AE$1,P194,0)</f>
        <v>52.142857142857146</v>
      </c>
      <c r="R194" s="18">
        <f t="shared" ref="R194:R257" ca="1" si="47">IF($AE$1&gt;=J194,K194,0)</f>
        <v>52.142857142857146</v>
      </c>
      <c r="S194" s="11" t="str">
        <f t="shared" si="37"/>
        <v>SI</v>
      </c>
      <c r="T194" s="39" t="str">
        <f t="shared" si="38"/>
        <v>CUMPLIDO</v>
      </c>
      <c r="U194" s="39" t="str">
        <f t="shared" si="39"/>
        <v>CUMPLIDO</v>
      </c>
      <c r="V194" s="39" t="s">
        <v>1430</v>
      </c>
      <c r="W194" s="39" t="s">
        <v>1241</v>
      </c>
      <c r="X194" s="39">
        <f t="shared" ref="X194:X257" si="48">IF(A194&lt;&gt;"",1,X193+1)</f>
        <v>1</v>
      </c>
      <c r="Y194" s="39" t="str">
        <f t="shared" si="40"/>
        <v>H176R14 - 1</v>
      </c>
      <c r="Z194" s="94">
        <f t="shared" si="41"/>
        <v>5</v>
      </c>
      <c r="AA194" s="94">
        <f t="shared" si="42"/>
        <v>5</v>
      </c>
      <c r="AB194" s="94" t="str">
        <f t="shared" ref="AB194:AB257" si="49">IF(A194&lt;&gt;"",MID(C194,1,FIND(" ",C194,1)-1),AB193)</f>
        <v>H176R14</v>
      </c>
      <c r="AC194" s="94" t="str">
        <f t="shared" si="43"/>
        <v>H176R14</v>
      </c>
    </row>
    <row r="195" spans="1:29" s="3" customFormat="1" ht="142.5" customHeight="1" x14ac:dyDescent="0.2">
      <c r="A195" s="51">
        <v>177</v>
      </c>
      <c r="B195" s="13" t="s">
        <v>58</v>
      </c>
      <c r="C195" s="16" t="s">
        <v>672</v>
      </c>
      <c r="D195" s="12" t="s">
        <v>673</v>
      </c>
      <c r="E195" s="12" t="s">
        <v>674</v>
      </c>
      <c r="F195" s="16" t="s">
        <v>675</v>
      </c>
      <c r="G195" s="11" t="s">
        <v>676</v>
      </c>
      <c r="H195" s="11">
        <v>1</v>
      </c>
      <c r="I195" s="14">
        <v>42460</v>
      </c>
      <c r="J195" s="14">
        <v>42490</v>
      </c>
      <c r="K195" s="44">
        <f t="shared" ref="K195:K258" si="50">(+J195-I195)/7</f>
        <v>4.2857142857142856</v>
      </c>
      <c r="L195" s="6" t="s">
        <v>11</v>
      </c>
      <c r="M195" s="11">
        <v>1</v>
      </c>
      <c r="N195" s="11"/>
      <c r="O195" s="79">
        <f t="shared" si="44"/>
        <v>100</v>
      </c>
      <c r="P195" s="18">
        <f t="shared" si="45"/>
        <v>4.2857142857142856</v>
      </c>
      <c r="Q195" s="18">
        <f t="shared" ca="1" si="46"/>
        <v>4.2857142857142856</v>
      </c>
      <c r="R195" s="18">
        <f t="shared" ca="1" si="47"/>
        <v>4.2857142857142856</v>
      </c>
      <c r="S195" s="11" t="str">
        <f t="shared" ref="S195:S258" si="51">IF(U195="CUMPLIDO","SI","NO")</f>
        <v>SI</v>
      </c>
      <c r="T195" s="39" t="str">
        <f t="shared" ref="T195:T258" si="52">IF(O195=100,"CUMPLIDO",IF(J195-$AE$1&lt;0,"VENCIDO",IF(J195-$AE$1&lt;=30,"PRÓXIMO A VENCER",IF(O195&gt;0,"CON AVANCE","EN TERMINO"))))</f>
        <v>CUMPLIDO</v>
      </c>
      <c r="U195" s="39" t="str">
        <f t="shared" ref="U195:U258" si="53">IF(A195&lt;&gt;"",IF(AA195=1,"VENCIDO",IF(AA195=2,"PRÓXIMO A VENCER",IF(AA195=3,"EN TERMINO",IF(AA195=4,"CON AVANCE",IF(AA195=5,"CUMPLIDO",))))),"")</f>
        <v>CUMPLIDO</v>
      </c>
      <c r="V195" s="39" t="s">
        <v>1430</v>
      </c>
      <c r="W195" s="39" t="s">
        <v>1242</v>
      </c>
      <c r="X195" s="39">
        <f t="shared" si="48"/>
        <v>1</v>
      </c>
      <c r="Y195" s="39" t="str">
        <f t="shared" ref="Y195:Y258" si="54">CONCATENATE(W195," - ",X195)</f>
        <v>H177R14 - 1</v>
      </c>
      <c r="Z195" s="94">
        <f t="shared" ref="Z195:Z258" si="55">IF(T195="VENCIDO",1,IF(T195="PRÓXIMO A VENCER",2,IF(T195="EN TERMINO",3,IF(T195="CON AVANCE",4,IF(T195="CUMPLIDO",5,)))))</f>
        <v>5</v>
      </c>
      <c r="AA195" s="94">
        <f t="shared" ref="AA195:AA258" si="56">IF(X196=X195+1,MIN(Z195,AA196),Z195)</f>
        <v>5</v>
      </c>
      <c r="AB195" s="94" t="str">
        <f t="shared" si="49"/>
        <v>H177R14</v>
      </c>
      <c r="AC195" s="94" t="str">
        <f t="shared" ref="AC195:AC258" si="57">IFERROR(MID(AB195,1,FIND(".",AB195,1)-1),AB195)</f>
        <v>H177R14</v>
      </c>
    </row>
    <row r="196" spans="1:29" s="3" customFormat="1" ht="158.44999999999999" customHeight="1" x14ac:dyDescent="0.2">
      <c r="A196" s="51">
        <v>178</v>
      </c>
      <c r="B196" s="63" t="s">
        <v>58</v>
      </c>
      <c r="C196" s="12" t="s">
        <v>677</v>
      </c>
      <c r="D196" s="12" t="s">
        <v>678</v>
      </c>
      <c r="E196" s="12" t="s">
        <v>679</v>
      </c>
      <c r="F196" s="12" t="s">
        <v>680</v>
      </c>
      <c r="G196" s="11" t="s">
        <v>681</v>
      </c>
      <c r="H196" s="11">
        <v>1</v>
      </c>
      <c r="I196" s="14">
        <v>42460</v>
      </c>
      <c r="J196" s="14">
        <v>42551</v>
      </c>
      <c r="K196" s="44">
        <f t="shared" si="50"/>
        <v>13</v>
      </c>
      <c r="L196" s="6" t="s">
        <v>11</v>
      </c>
      <c r="M196" s="11">
        <v>1</v>
      </c>
      <c r="N196" s="11"/>
      <c r="O196" s="79">
        <f t="shared" si="44"/>
        <v>100</v>
      </c>
      <c r="P196" s="18">
        <f t="shared" si="45"/>
        <v>13</v>
      </c>
      <c r="Q196" s="18">
        <f t="shared" ca="1" si="46"/>
        <v>13</v>
      </c>
      <c r="R196" s="18">
        <f t="shared" ca="1" si="47"/>
        <v>13</v>
      </c>
      <c r="S196" s="11" t="str">
        <f t="shared" si="51"/>
        <v>SI</v>
      </c>
      <c r="T196" s="39" t="str">
        <f t="shared" si="52"/>
        <v>CUMPLIDO</v>
      </c>
      <c r="U196" s="39" t="str">
        <f t="shared" si="53"/>
        <v>CUMPLIDO</v>
      </c>
      <c r="V196" s="39" t="s">
        <v>1430</v>
      </c>
      <c r="W196" s="39" t="s">
        <v>1243</v>
      </c>
      <c r="X196" s="39">
        <f t="shared" si="48"/>
        <v>1</v>
      </c>
      <c r="Y196" s="39" t="str">
        <f t="shared" si="54"/>
        <v>H178R14 - 1</v>
      </c>
      <c r="Z196" s="94">
        <f t="shared" si="55"/>
        <v>5</v>
      </c>
      <c r="AA196" s="94">
        <f t="shared" si="56"/>
        <v>5</v>
      </c>
      <c r="AB196" s="94" t="str">
        <f t="shared" si="49"/>
        <v>H178R14</v>
      </c>
      <c r="AC196" s="94" t="str">
        <f t="shared" si="57"/>
        <v>H178R14</v>
      </c>
    </row>
    <row r="197" spans="1:29" s="3" customFormat="1" ht="163.15" customHeight="1" x14ac:dyDescent="0.2">
      <c r="A197" s="51">
        <v>179</v>
      </c>
      <c r="B197" s="13" t="s">
        <v>58</v>
      </c>
      <c r="C197" s="12" t="s">
        <v>1722</v>
      </c>
      <c r="D197" s="12" t="s">
        <v>682</v>
      </c>
      <c r="E197" s="16" t="s">
        <v>1723</v>
      </c>
      <c r="F197" s="16" t="s">
        <v>1724</v>
      </c>
      <c r="G197" s="55" t="s">
        <v>12</v>
      </c>
      <c r="H197" s="11">
        <v>3</v>
      </c>
      <c r="I197" s="14">
        <v>42460</v>
      </c>
      <c r="J197" s="14">
        <v>42643</v>
      </c>
      <c r="K197" s="44">
        <f t="shared" si="50"/>
        <v>26.142857142857142</v>
      </c>
      <c r="L197" s="6" t="s">
        <v>11</v>
      </c>
      <c r="M197" s="11">
        <v>3</v>
      </c>
      <c r="N197" s="11"/>
      <c r="O197" s="79">
        <f t="shared" si="44"/>
        <v>100</v>
      </c>
      <c r="P197" s="18">
        <f t="shared" si="45"/>
        <v>26.142857142857142</v>
      </c>
      <c r="Q197" s="18">
        <f t="shared" ca="1" si="46"/>
        <v>26.142857142857142</v>
      </c>
      <c r="R197" s="18">
        <f t="shared" ca="1" si="47"/>
        <v>26.142857142857142</v>
      </c>
      <c r="S197" s="11" t="str">
        <f t="shared" si="51"/>
        <v>SI</v>
      </c>
      <c r="T197" s="39" t="str">
        <f t="shared" si="52"/>
        <v>CUMPLIDO</v>
      </c>
      <c r="U197" s="39" t="str">
        <f t="shared" si="53"/>
        <v>CUMPLIDO</v>
      </c>
      <c r="V197" s="39" t="s">
        <v>1430</v>
      </c>
      <c r="W197" s="39" t="s">
        <v>1244</v>
      </c>
      <c r="X197" s="39">
        <f t="shared" si="48"/>
        <v>1</v>
      </c>
      <c r="Y197" s="39" t="str">
        <f t="shared" si="54"/>
        <v>H179R14 - 1</v>
      </c>
      <c r="Z197" s="94">
        <f t="shared" si="55"/>
        <v>5</v>
      </c>
      <c r="AA197" s="94">
        <f t="shared" si="56"/>
        <v>5</v>
      </c>
      <c r="AB197" s="94" t="str">
        <f t="shared" si="49"/>
        <v>H179R14</v>
      </c>
      <c r="AC197" s="94" t="str">
        <f t="shared" si="57"/>
        <v>H179R14</v>
      </c>
    </row>
    <row r="198" spans="1:29" s="3" customFormat="1" ht="129" customHeight="1" x14ac:dyDescent="0.2">
      <c r="A198" s="51">
        <v>180</v>
      </c>
      <c r="B198" s="13" t="s">
        <v>58</v>
      </c>
      <c r="C198" s="12" t="s">
        <v>683</v>
      </c>
      <c r="D198" s="12" t="s">
        <v>684</v>
      </c>
      <c r="E198" s="16" t="s">
        <v>685</v>
      </c>
      <c r="F198" s="16" t="s">
        <v>1725</v>
      </c>
      <c r="G198" s="11" t="s">
        <v>686</v>
      </c>
      <c r="H198" s="11">
        <v>3</v>
      </c>
      <c r="I198" s="14">
        <v>42551</v>
      </c>
      <c r="J198" s="14">
        <v>42735</v>
      </c>
      <c r="K198" s="44">
        <f t="shared" si="50"/>
        <v>26.285714285714285</v>
      </c>
      <c r="L198" s="6" t="s">
        <v>11</v>
      </c>
      <c r="M198" s="11">
        <v>3</v>
      </c>
      <c r="N198" s="11"/>
      <c r="O198" s="79">
        <f t="shared" si="44"/>
        <v>100</v>
      </c>
      <c r="P198" s="18">
        <f t="shared" si="45"/>
        <v>26.285714285714285</v>
      </c>
      <c r="Q198" s="18">
        <f t="shared" ca="1" si="46"/>
        <v>26.285714285714285</v>
      </c>
      <c r="R198" s="18">
        <f t="shared" ca="1" si="47"/>
        <v>26.285714285714285</v>
      </c>
      <c r="S198" s="11" t="str">
        <f t="shared" si="51"/>
        <v>SI</v>
      </c>
      <c r="T198" s="39" t="str">
        <f t="shared" si="52"/>
        <v>CUMPLIDO</v>
      </c>
      <c r="U198" s="39" t="str">
        <f t="shared" si="53"/>
        <v>CUMPLIDO</v>
      </c>
      <c r="V198" s="39" t="s">
        <v>1430</v>
      </c>
      <c r="W198" s="39" t="s">
        <v>1245</v>
      </c>
      <c r="X198" s="39">
        <f t="shared" si="48"/>
        <v>1</v>
      </c>
      <c r="Y198" s="39" t="str">
        <f t="shared" si="54"/>
        <v>H180R14 - 1</v>
      </c>
      <c r="Z198" s="94">
        <f t="shared" si="55"/>
        <v>5</v>
      </c>
      <c r="AA198" s="94">
        <f t="shared" si="56"/>
        <v>5</v>
      </c>
      <c r="AB198" s="94" t="str">
        <f t="shared" si="49"/>
        <v>H180R14</v>
      </c>
      <c r="AC198" s="94" t="str">
        <f t="shared" si="57"/>
        <v>H180R14</v>
      </c>
    </row>
    <row r="199" spans="1:29" s="3" customFormat="1" ht="67.5" x14ac:dyDescent="0.2">
      <c r="A199" s="51"/>
      <c r="B199" s="13" t="s">
        <v>58</v>
      </c>
      <c r="C199" s="12" t="s">
        <v>687</v>
      </c>
      <c r="D199" s="12" t="s">
        <v>684</v>
      </c>
      <c r="E199" s="16" t="s">
        <v>685</v>
      </c>
      <c r="F199" s="16" t="s">
        <v>1726</v>
      </c>
      <c r="G199" s="11" t="s">
        <v>688</v>
      </c>
      <c r="H199" s="11">
        <v>2</v>
      </c>
      <c r="I199" s="14">
        <v>42551</v>
      </c>
      <c r="J199" s="14">
        <v>42735</v>
      </c>
      <c r="K199" s="44">
        <f t="shared" si="50"/>
        <v>26.285714285714285</v>
      </c>
      <c r="L199" s="6" t="s">
        <v>11</v>
      </c>
      <c r="M199" s="11">
        <v>2</v>
      </c>
      <c r="N199" s="11"/>
      <c r="O199" s="79">
        <f t="shared" si="44"/>
        <v>100</v>
      </c>
      <c r="P199" s="18">
        <f t="shared" si="45"/>
        <v>26.285714285714285</v>
      </c>
      <c r="Q199" s="18">
        <f t="shared" ca="1" si="46"/>
        <v>26.285714285714285</v>
      </c>
      <c r="R199" s="18">
        <f t="shared" ca="1" si="47"/>
        <v>26.285714285714285</v>
      </c>
      <c r="S199" s="11" t="s">
        <v>15</v>
      </c>
      <c r="T199" s="39" t="str">
        <f t="shared" si="52"/>
        <v>CUMPLIDO</v>
      </c>
      <c r="U199" s="39" t="str">
        <f t="shared" si="53"/>
        <v/>
      </c>
      <c r="V199" s="39" t="s">
        <v>1430</v>
      </c>
      <c r="W199" s="39" t="s">
        <v>1245</v>
      </c>
      <c r="X199" s="39">
        <f t="shared" si="48"/>
        <v>2</v>
      </c>
      <c r="Y199" s="39" t="str">
        <f t="shared" si="54"/>
        <v>H180R14 - 2</v>
      </c>
      <c r="Z199" s="94">
        <f t="shared" si="55"/>
        <v>5</v>
      </c>
      <c r="AA199" s="94">
        <f t="shared" si="56"/>
        <v>5</v>
      </c>
      <c r="AB199" s="94" t="str">
        <f t="shared" si="49"/>
        <v>H180R14</v>
      </c>
      <c r="AC199" s="94" t="str">
        <f t="shared" si="57"/>
        <v>H180R14</v>
      </c>
    </row>
    <row r="200" spans="1:29" s="3" customFormat="1" ht="67.5" x14ac:dyDescent="0.2">
      <c r="A200" s="51"/>
      <c r="B200" s="13" t="s">
        <v>58</v>
      </c>
      <c r="C200" s="12" t="s">
        <v>689</v>
      </c>
      <c r="D200" s="12" t="s">
        <v>684</v>
      </c>
      <c r="E200" s="16" t="s">
        <v>685</v>
      </c>
      <c r="F200" s="16" t="s">
        <v>1727</v>
      </c>
      <c r="G200" s="11" t="s">
        <v>690</v>
      </c>
      <c r="H200" s="11">
        <v>1</v>
      </c>
      <c r="I200" s="14">
        <v>42490</v>
      </c>
      <c r="J200" s="14">
        <v>42520</v>
      </c>
      <c r="K200" s="44">
        <f t="shared" si="50"/>
        <v>4.2857142857142856</v>
      </c>
      <c r="L200" s="6" t="s">
        <v>11</v>
      </c>
      <c r="M200" s="11">
        <v>1</v>
      </c>
      <c r="N200" s="11"/>
      <c r="O200" s="79">
        <f t="shared" si="44"/>
        <v>100</v>
      </c>
      <c r="P200" s="18">
        <f t="shared" si="45"/>
        <v>4.2857142857142856</v>
      </c>
      <c r="Q200" s="18">
        <f t="shared" ca="1" si="46"/>
        <v>4.2857142857142856</v>
      </c>
      <c r="R200" s="18">
        <f t="shared" ca="1" si="47"/>
        <v>4.2857142857142856</v>
      </c>
      <c r="S200" s="11" t="s">
        <v>15</v>
      </c>
      <c r="T200" s="39" t="str">
        <f t="shared" si="52"/>
        <v>CUMPLIDO</v>
      </c>
      <c r="U200" s="39" t="str">
        <f t="shared" si="53"/>
        <v/>
      </c>
      <c r="V200" s="39" t="s">
        <v>1430</v>
      </c>
      <c r="W200" s="39" t="s">
        <v>1245</v>
      </c>
      <c r="X200" s="39">
        <f t="shared" si="48"/>
        <v>3</v>
      </c>
      <c r="Y200" s="39" t="str">
        <f t="shared" si="54"/>
        <v>H180R14 - 3</v>
      </c>
      <c r="Z200" s="94">
        <f t="shared" si="55"/>
        <v>5</v>
      </c>
      <c r="AA200" s="94">
        <f t="shared" si="56"/>
        <v>5</v>
      </c>
      <c r="AB200" s="94" t="str">
        <f t="shared" si="49"/>
        <v>H180R14</v>
      </c>
      <c r="AC200" s="94" t="str">
        <f t="shared" si="57"/>
        <v>H180R14</v>
      </c>
    </row>
    <row r="201" spans="1:29" s="3" customFormat="1" ht="112.5" x14ac:dyDescent="0.2">
      <c r="A201" s="51">
        <v>181</v>
      </c>
      <c r="B201" s="13" t="s">
        <v>58</v>
      </c>
      <c r="C201" s="12" t="s">
        <v>691</v>
      </c>
      <c r="D201" s="12" t="s">
        <v>692</v>
      </c>
      <c r="E201" s="16" t="s">
        <v>693</v>
      </c>
      <c r="F201" s="16" t="s">
        <v>694</v>
      </c>
      <c r="G201" s="55" t="s">
        <v>695</v>
      </c>
      <c r="H201" s="15">
        <v>1</v>
      </c>
      <c r="I201" s="14">
        <v>42460</v>
      </c>
      <c r="J201" s="14">
        <v>42490</v>
      </c>
      <c r="K201" s="44">
        <f t="shared" si="50"/>
        <v>4.2857142857142856</v>
      </c>
      <c r="L201" s="6" t="s">
        <v>11</v>
      </c>
      <c r="M201" s="11">
        <v>1</v>
      </c>
      <c r="N201" s="11"/>
      <c r="O201" s="79">
        <f t="shared" si="44"/>
        <v>100</v>
      </c>
      <c r="P201" s="18">
        <f t="shared" si="45"/>
        <v>4.2857142857142856</v>
      </c>
      <c r="Q201" s="18">
        <f t="shared" ca="1" si="46"/>
        <v>4.2857142857142856</v>
      </c>
      <c r="R201" s="18">
        <f t="shared" ca="1" si="47"/>
        <v>4.2857142857142856</v>
      </c>
      <c r="S201" s="11" t="str">
        <f t="shared" si="51"/>
        <v>SI</v>
      </c>
      <c r="T201" s="39" t="str">
        <f t="shared" si="52"/>
        <v>CUMPLIDO</v>
      </c>
      <c r="U201" s="39" t="str">
        <f t="shared" si="53"/>
        <v>CUMPLIDO</v>
      </c>
      <c r="V201" s="39" t="s">
        <v>1430</v>
      </c>
      <c r="W201" s="39" t="s">
        <v>1246</v>
      </c>
      <c r="X201" s="39">
        <f t="shared" si="48"/>
        <v>1</v>
      </c>
      <c r="Y201" s="39" t="str">
        <f t="shared" si="54"/>
        <v>H181R14 - 1</v>
      </c>
      <c r="Z201" s="94">
        <f t="shared" si="55"/>
        <v>5</v>
      </c>
      <c r="AA201" s="94">
        <f t="shared" si="56"/>
        <v>5</v>
      </c>
      <c r="AB201" s="94" t="str">
        <f t="shared" si="49"/>
        <v>H181R14</v>
      </c>
      <c r="AC201" s="94" t="str">
        <f t="shared" si="57"/>
        <v>H181R14</v>
      </c>
    </row>
    <row r="202" spans="1:29" s="3" customFormat="1" ht="225" x14ac:dyDescent="0.2">
      <c r="A202" s="51">
        <v>182</v>
      </c>
      <c r="B202" s="13" t="s">
        <v>58</v>
      </c>
      <c r="C202" s="12" t="s">
        <v>696</v>
      </c>
      <c r="D202" s="12" t="s">
        <v>697</v>
      </c>
      <c r="E202" s="16" t="s">
        <v>1728</v>
      </c>
      <c r="F202" s="16" t="s">
        <v>698</v>
      </c>
      <c r="G202" s="55" t="s">
        <v>699</v>
      </c>
      <c r="H202" s="11">
        <v>1</v>
      </c>
      <c r="I202" s="14">
        <v>42460</v>
      </c>
      <c r="J202" s="14">
        <v>42490</v>
      </c>
      <c r="K202" s="44">
        <f t="shared" si="50"/>
        <v>4.2857142857142856</v>
      </c>
      <c r="L202" s="6" t="s">
        <v>11</v>
      </c>
      <c r="M202" s="11">
        <v>1</v>
      </c>
      <c r="N202" s="11"/>
      <c r="O202" s="79">
        <f t="shared" si="44"/>
        <v>100</v>
      </c>
      <c r="P202" s="18">
        <f t="shared" si="45"/>
        <v>4.2857142857142856</v>
      </c>
      <c r="Q202" s="18">
        <f t="shared" ca="1" si="46"/>
        <v>4.2857142857142856</v>
      </c>
      <c r="R202" s="18">
        <f t="shared" ca="1" si="47"/>
        <v>4.2857142857142856</v>
      </c>
      <c r="S202" s="11" t="str">
        <f t="shared" si="51"/>
        <v>SI</v>
      </c>
      <c r="T202" s="39" t="str">
        <f t="shared" si="52"/>
        <v>CUMPLIDO</v>
      </c>
      <c r="U202" s="39" t="str">
        <f t="shared" si="53"/>
        <v>CUMPLIDO</v>
      </c>
      <c r="V202" s="39" t="s">
        <v>1430</v>
      </c>
      <c r="W202" s="39" t="s">
        <v>1247</v>
      </c>
      <c r="X202" s="39">
        <f t="shared" si="48"/>
        <v>1</v>
      </c>
      <c r="Y202" s="39" t="str">
        <f t="shared" si="54"/>
        <v>H182R14 - 1</v>
      </c>
      <c r="Z202" s="94">
        <f t="shared" si="55"/>
        <v>5</v>
      </c>
      <c r="AA202" s="94">
        <f t="shared" si="56"/>
        <v>5</v>
      </c>
      <c r="AB202" s="94" t="str">
        <f t="shared" si="49"/>
        <v>H182R14</v>
      </c>
      <c r="AC202" s="94" t="str">
        <f t="shared" si="57"/>
        <v>H182R14</v>
      </c>
    </row>
    <row r="203" spans="1:29" s="3" customFormat="1" ht="123.75" x14ac:dyDescent="0.2">
      <c r="A203" s="51">
        <v>183</v>
      </c>
      <c r="B203" s="13" t="s">
        <v>700</v>
      </c>
      <c r="C203" s="12" t="s">
        <v>701</v>
      </c>
      <c r="D203" s="12" t="s">
        <v>702</v>
      </c>
      <c r="E203" s="16" t="s">
        <v>1728</v>
      </c>
      <c r="F203" s="12" t="s">
        <v>703</v>
      </c>
      <c r="G203" s="11" t="s">
        <v>699</v>
      </c>
      <c r="H203" s="11">
        <v>1</v>
      </c>
      <c r="I203" s="14">
        <v>42460</v>
      </c>
      <c r="J203" s="14">
        <v>42490</v>
      </c>
      <c r="K203" s="44">
        <f t="shared" si="50"/>
        <v>4.2857142857142856</v>
      </c>
      <c r="L203" s="6" t="s">
        <v>11</v>
      </c>
      <c r="M203" s="11">
        <v>1</v>
      </c>
      <c r="N203" s="11"/>
      <c r="O203" s="79">
        <f t="shared" si="44"/>
        <v>100</v>
      </c>
      <c r="P203" s="18">
        <f t="shared" si="45"/>
        <v>4.2857142857142856</v>
      </c>
      <c r="Q203" s="18">
        <f t="shared" ca="1" si="46"/>
        <v>4.2857142857142856</v>
      </c>
      <c r="R203" s="18">
        <f t="shared" ca="1" si="47"/>
        <v>4.2857142857142856</v>
      </c>
      <c r="S203" s="11" t="str">
        <f t="shared" si="51"/>
        <v>SI</v>
      </c>
      <c r="T203" s="39" t="str">
        <f t="shared" si="52"/>
        <v>CUMPLIDO</v>
      </c>
      <c r="U203" s="39" t="str">
        <f t="shared" si="53"/>
        <v>CUMPLIDO</v>
      </c>
      <c r="V203" s="39" t="s">
        <v>1430</v>
      </c>
      <c r="W203" s="39" t="s">
        <v>1248</v>
      </c>
      <c r="X203" s="39">
        <f t="shared" si="48"/>
        <v>1</v>
      </c>
      <c r="Y203" s="39" t="str">
        <f t="shared" si="54"/>
        <v>H183R14 - 1</v>
      </c>
      <c r="Z203" s="94">
        <f t="shared" si="55"/>
        <v>5</v>
      </c>
      <c r="AA203" s="94">
        <f t="shared" si="56"/>
        <v>5</v>
      </c>
      <c r="AB203" s="94" t="str">
        <f t="shared" si="49"/>
        <v>H183R14</v>
      </c>
      <c r="AC203" s="94" t="str">
        <f t="shared" si="57"/>
        <v>H183R14</v>
      </c>
    </row>
    <row r="204" spans="1:29" s="3" customFormat="1" ht="146.25" x14ac:dyDescent="0.2">
      <c r="A204" s="51">
        <v>184</v>
      </c>
      <c r="B204" s="13" t="s">
        <v>70</v>
      </c>
      <c r="C204" s="12" t="s">
        <v>704</v>
      </c>
      <c r="D204" s="12" t="s">
        <v>705</v>
      </c>
      <c r="E204" s="16" t="s">
        <v>1729</v>
      </c>
      <c r="F204" s="12" t="s">
        <v>706</v>
      </c>
      <c r="G204" s="13" t="s">
        <v>707</v>
      </c>
      <c r="H204" s="11">
        <v>1</v>
      </c>
      <c r="I204" s="14">
        <v>42398</v>
      </c>
      <c r="J204" s="14">
        <v>42429</v>
      </c>
      <c r="K204" s="44">
        <f t="shared" si="50"/>
        <v>4.4285714285714288</v>
      </c>
      <c r="L204" s="6" t="s">
        <v>71</v>
      </c>
      <c r="M204" s="11">
        <v>1</v>
      </c>
      <c r="N204" s="11"/>
      <c r="O204" s="79">
        <f t="shared" si="44"/>
        <v>100</v>
      </c>
      <c r="P204" s="18">
        <f t="shared" si="45"/>
        <v>4.4285714285714288</v>
      </c>
      <c r="Q204" s="18">
        <f t="shared" ca="1" si="46"/>
        <v>4.4285714285714288</v>
      </c>
      <c r="R204" s="18">
        <f t="shared" ca="1" si="47"/>
        <v>4.4285714285714288</v>
      </c>
      <c r="S204" s="11" t="str">
        <f t="shared" si="51"/>
        <v>SI</v>
      </c>
      <c r="T204" s="39" t="str">
        <f t="shared" si="52"/>
        <v>CUMPLIDO</v>
      </c>
      <c r="U204" s="39" t="str">
        <f t="shared" si="53"/>
        <v>CUMPLIDO</v>
      </c>
      <c r="V204" s="39" t="s">
        <v>1430</v>
      </c>
      <c r="W204" s="39" t="s">
        <v>1249</v>
      </c>
      <c r="X204" s="39">
        <f t="shared" si="48"/>
        <v>1</v>
      </c>
      <c r="Y204" s="39" t="str">
        <f t="shared" si="54"/>
        <v>H184R14 - 1</v>
      </c>
      <c r="Z204" s="94">
        <f t="shared" si="55"/>
        <v>5</v>
      </c>
      <c r="AA204" s="94">
        <f t="shared" si="56"/>
        <v>5</v>
      </c>
      <c r="AB204" s="94" t="str">
        <f t="shared" si="49"/>
        <v>H184R14</v>
      </c>
      <c r="AC204" s="94" t="str">
        <f t="shared" si="57"/>
        <v>H184R14</v>
      </c>
    </row>
    <row r="205" spans="1:29" s="3" customFormat="1" ht="56.25" x14ac:dyDescent="0.2">
      <c r="A205" s="51"/>
      <c r="B205" s="13" t="s">
        <v>70</v>
      </c>
      <c r="C205" s="12" t="s">
        <v>708</v>
      </c>
      <c r="D205" s="12" t="s">
        <v>709</v>
      </c>
      <c r="E205" s="16" t="s">
        <v>710</v>
      </c>
      <c r="F205" s="12" t="s">
        <v>1730</v>
      </c>
      <c r="G205" s="13" t="s">
        <v>139</v>
      </c>
      <c r="H205" s="11">
        <v>4</v>
      </c>
      <c r="I205" s="14">
        <v>42429</v>
      </c>
      <c r="J205" s="14">
        <v>42766</v>
      </c>
      <c r="K205" s="44">
        <f t="shared" si="50"/>
        <v>48.142857142857146</v>
      </c>
      <c r="L205" s="6" t="s">
        <v>71</v>
      </c>
      <c r="M205" s="11">
        <v>4</v>
      </c>
      <c r="N205" s="11"/>
      <c r="O205" s="79">
        <f t="shared" si="44"/>
        <v>100</v>
      </c>
      <c r="P205" s="18">
        <f t="shared" si="45"/>
        <v>48.142857142857146</v>
      </c>
      <c r="Q205" s="18">
        <f t="shared" ca="1" si="46"/>
        <v>48.142857142857146</v>
      </c>
      <c r="R205" s="18">
        <f t="shared" ca="1" si="47"/>
        <v>48.142857142857146</v>
      </c>
      <c r="S205" s="11" t="s">
        <v>15</v>
      </c>
      <c r="T205" s="39" t="str">
        <f t="shared" si="52"/>
        <v>CUMPLIDO</v>
      </c>
      <c r="U205" s="39" t="str">
        <f t="shared" si="53"/>
        <v/>
      </c>
      <c r="V205" s="39" t="s">
        <v>1430</v>
      </c>
      <c r="W205" s="39" t="s">
        <v>1249</v>
      </c>
      <c r="X205" s="39">
        <f t="shared" si="48"/>
        <v>2</v>
      </c>
      <c r="Y205" s="39" t="str">
        <f t="shared" si="54"/>
        <v>H184R14 - 2</v>
      </c>
      <c r="Z205" s="94">
        <f t="shared" si="55"/>
        <v>5</v>
      </c>
      <c r="AA205" s="94">
        <f t="shared" si="56"/>
        <v>5</v>
      </c>
      <c r="AB205" s="94" t="str">
        <f t="shared" si="49"/>
        <v>H184R14</v>
      </c>
      <c r="AC205" s="94" t="str">
        <f t="shared" si="57"/>
        <v>H184R14</v>
      </c>
    </row>
    <row r="206" spans="1:29" s="3" customFormat="1" ht="236.25" x14ac:dyDescent="0.2">
      <c r="A206" s="51">
        <v>185</v>
      </c>
      <c r="B206" s="13" t="s">
        <v>52</v>
      </c>
      <c r="C206" s="12" t="s">
        <v>711</v>
      </c>
      <c r="D206" s="12" t="s">
        <v>712</v>
      </c>
      <c r="E206" s="16" t="s">
        <v>101</v>
      </c>
      <c r="F206" s="12" t="s">
        <v>102</v>
      </c>
      <c r="G206" s="13" t="s">
        <v>103</v>
      </c>
      <c r="H206" s="11">
        <v>4</v>
      </c>
      <c r="I206" s="14">
        <v>42551</v>
      </c>
      <c r="J206" s="14">
        <v>42916</v>
      </c>
      <c r="K206" s="44">
        <f t="shared" si="50"/>
        <v>52.142857142857146</v>
      </c>
      <c r="L206" s="6" t="s">
        <v>23</v>
      </c>
      <c r="M206" s="11">
        <v>2</v>
      </c>
      <c r="N206" s="11">
        <v>3</v>
      </c>
      <c r="O206" s="79">
        <f t="shared" si="44"/>
        <v>50</v>
      </c>
      <c r="P206" s="18">
        <f t="shared" si="45"/>
        <v>26.071428571428573</v>
      </c>
      <c r="Q206" s="18">
        <f t="shared" ca="1" si="46"/>
        <v>26.071428571428573</v>
      </c>
      <c r="R206" s="18">
        <f t="shared" ca="1" si="47"/>
        <v>52.142857142857146</v>
      </c>
      <c r="S206" s="11" t="str">
        <f t="shared" ca="1" si="51"/>
        <v>NO</v>
      </c>
      <c r="T206" s="39" t="str">
        <f t="shared" ca="1" si="52"/>
        <v>VENCIDO</v>
      </c>
      <c r="U206" s="39" t="str">
        <f t="shared" ca="1" si="53"/>
        <v>VENCIDO</v>
      </c>
      <c r="V206" s="39" t="s">
        <v>1432</v>
      </c>
      <c r="W206" s="39" t="s">
        <v>115</v>
      </c>
      <c r="X206" s="39">
        <f t="shared" si="48"/>
        <v>1</v>
      </c>
      <c r="Y206" s="39" t="str">
        <f t="shared" si="54"/>
        <v>H248R11 - 1</v>
      </c>
      <c r="Z206" s="94">
        <f t="shared" ca="1" si="55"/>
        <v>1</v>
      </c>
      <c r="AA206" s="94">
        <f t="shared" ca="1" si="56"/>
        <v>1</v>
      </c>
      <c r="AB206" s="94" t="str">
        <f t="shared" si="49"/>
        <v>H248R11.</v>
      </c>
      <c r="AC206" s="94" t="str">
        <f t="shared" si="57"/>
        <v>H248R11</v>
      </c>
    </row>
    <row r="207" spans="1:29" s="3" customFormat="1" ht="78.75" x14ac:dyDescent="0.2">
      <c r="A207" s="51">
        <v>186</v>
      </c>
      <c r="B207" s="13" t="s">
        <v>58</v>
      </c>
      <c r="C207" s="12" t="s">
        <v>713</v>
      </c>
      <c r="D207" s="12" t="s">
        <v>75</v>
      </c>
      <c r="E207" s="16" t="s">
        <v>87</v>
      </c>
      <c r="F207" s="12" t="s">
        <v>88</v>
      </c>
      <c r="G207" s="13" t="s">
        <v>89</v>
      </c>
      <c r="H207" s="11">
        <v>1</v>
      </c>
      <c r="I207" s="14">
        <v>42401</v>
      </c>
      <c r="J207" s="14">
        <v>42735</v>
      </c>
      <c r="K207" s="44">
        <f t="shared" si="50"/>
        <v>47.714285714285715</v>
      </c>
      <c r="L207" s="6" t="s">
        <v>11</v>
      </c>
      <c r="M207" s="11">
        <v>1</v>
      </c>
      <c r="N207" s="11"/>
      <c r="O207" s="79">
        <f t="shared" si="44"/>
        <v>100</v>
      </c>
      <c r="P207" s="18">
        <f t="shared" si="45"/>
        <v>47.714285714285715</v>
      </c>
      <c r="Q207" s="18">
        <f t="shared" ca="1" si="46"/>
        <v>47.714285714285715</v>
      </c>
      <c r="R207" s="18">
        <f t="shared" ca="1" si="47"/>
        <v>47.714285714285715</v>
      </c>
      <c r="S207" s="11" t="str">
        <f t="shared" si="51"/>
        <v>SI</v>
      </c>
      <c r="T207" s="39" t="str">
        <f t="shared" si="52"/>
        <v>CUMPLIDO</v>
      </c>
      <c r="U207" s="39" t="str">
        <f t="shared" si="53"/>
        <v>CUMPLIDO</v>
      </c>
      <c r="V207" s="39" t="s">
        <v>1432</v>
      </c>
      <c r="W207" s="39" t="s">
        <v>113</v>
      </c>
      <c r="X207" s="39">
        <f t="shared" si="48"/>
        <v>1</v>
      </c>
      <c r="Y207" s="39" t="str">
        <f t="shared" si="54"/>
        <v>H144R11 - 1</v>
      </c>
      <c r="Z207" s="94">
        <f t="shared" si="55"/>
        <v>5</v>
      </c>
      <c r="AA207" s="94">
        <f t="shared" si="56"/>
        <v>5</v>
      </c>
      <c r="AB207" s="94" t="str">
        <f t="shared" si="49"/>
        <v>H144R11.Diferencias</v>
      </c>
      <c r="AC207" s="94" t="str">
        <f t="shared" si="57"/>
        <v>H144R11</v>
      </c>
    </row>
    <row r="208" spans="1:29" s="3" customFormat="1" ht="45" x14ac:dyDescent="0.2">
      <c r="A208" s="51"/>
      <c r="B208" s="13" t="s">
        <v>58</v>
      </c>
      <c r="C208" s="12" t="s">
        <v>90</v>
      </c>
      <c r="D208" s="12" t="s">
        <v>75</v>
      </c>
      <c r="E208" s="16" t="s">
        <v>91</v>
      </c>
      <c r="F208" s="12" t="s">
        <v>92</v>
      </c>
      <c r="G208" s="12" t="s">
        <v>93</v>
      </c>
      <c r="H208" s="11">
        <v>2</v>
      </c>
      <c r="I208" s="14">
        <v>42401</v>
      </c>
      <c r="J208" s="14">
        <v>42735</v>
      </c>
      <c r="K208" s="44">
        <f t="shared" si="50"/>
        <v>47.714285714285715</v>
      </c>
      <c r="L208" s="6" t="s">
        <v>11</v>
      </c>
      <c r="M208" s="11">
        <v>2</v>
      </c>
      <c r="N208" s="11"/>
      <c r="O208" s="79">
        <f t="shared" si="44"/>
        <v>100</v>
      </c>
      <c r="P208" s="18">
        <f t="shared" si="45"/>
        <v>47.714285714285715</v>
      </c>
      <c r="Q208" s="18">
        <f t="shared" ca="1" si="46"/>
        <v>47.714285714285715</v>
      </c>
      <c r="R208" s="18">
        <f t="shared" ca="1" si="47"/>
        <v>47.714285714285715</v>
      </c>
      <c r="S208" s="11" t="str">
        <f t="shared" si="51"/>
        <v>NO</v>
      </c>
      <c r="T208" s="39" t="str">
        <f t="shared" si="52"/>
        <v>CUMPLIDO</v>
      </c>
      <c r="U208" s="39" t="str">
        <f t="shared" si="53"/>
        <v/>
      </c>
      <c r="V208" s="39" t="s">
        <v>1432</v>
      </c>
      <c r="W208" s="39" t="s">
        <v>113</v>
      </c>
      <c r="X208" s="39">
        <f t="shared" si="48"/>
        <v>2</v>
      </c>
      <c r="Y208" s="39" t="str">
        <f t="shared" si="54"/>
        <v>H144R11 - 2</v>
      </c>
      <c r="Z208" s="94">
        <f t="shared" si="55"/>
        <v>5</v>
      </c>
      <c r="AA208" s="94">
        <f t="shared" si="56"/>
        <v>5</v>
      </c>
      <c r="AB208" s="94" t="str">
        <f t="shared" si="49"/>
        <v>H144R11.Diferencias</v>
      </c>
      <c r="AC208" s="94" t="str">
        <f t="shared" si="57"/>
        <v>H144R11</v>
      </c>
    </row>
    <row r="209" spans="1:32" s="3" customFormat="1" ht="146.25" x14ac:dyDescent="0.2">
      <c r="A209" s="51">
        <v>187</v>
      </c>
      <c r="B209" s="13" t="s">
        <v>63</v>
      </c>
      <c r="C209" s="16" t="s">
        <v>714</v>
      </c>
      <c r="D209" s="12" t="s">
        <v>75</v>
      </c>
      <c r="E209" s="16" t="s">
        <v>96</v>
      </c>
      <c r="F209" s="16" t="s">
        <v>1731</v>
      </c>
      <c r="G209" s="11" t="s">
        <v>12</v>
      </c>
      <c r="H209" s="11">
        <v>2</v>
      </c>
      <c r="I209" s="14">
        <v>42401</v>
      </c>
      <c r="J209" s="14">
        <v>42735</v>
      </c>
      <c r="K209" s="44">
        <f t="shared" si="50"/>
        <v>47.714285714285715</v>
      </c>
      <c r="L209" s="6" t="s">
        <v>10</v>
      </c>
      <c r="M209" s="11">
        <v>2</v>
      </c>
      <c r="N209" s="11">
        <v>2</v>
      </c>
      <c r="O209" s="79">
        <f t="shared" si="44"/>
        <v>100</v>
      </c>
      <c r="P209" s="18">
        <f t="shared" si="45"/>
        <v>47.714285714285715</v>
      </c>
      <c r="Q209" s="18">
        <f t="shared" ca="1" si="46"/>
        <v>47.714285714285715</v>
      </c>
      <c r="R209" s="18">
        <f t="shared" ca="1" si="47"/>
        <v>47.714285714285715</v>
      </c>
      <c r="S209" s="11" t="str">
        <f t="shared" si="51"/>
        <v>SI</v>
      </c>
      <c r="T209" s="39" t="str">
        <f t="shared" si="52"/>
        <v>CUMPLIDO</v>
      </c>
      <c r="U209" s="39" t="str">
        <f t="shared" si="53"/>
        <v>CUMPLIDO</v>
      </c>
      <c r="V209" s="39" t="s">
        <v>1432</v>
      </c>
      <c r="W209" s="39" t="s">
        <v>114</v>
      </c>
      <c r="X209" s="39">
        <f t="shared" si="48"/>
        <v>1</v>
      </c>
      <c r="Y209" s="39" t="str">
        <f t="shared" si="54"/>
        <v>H166R11 - 1</v>
      </c>
      <c r="Z209" s="94">
        <f t="shared" si="55"/>
        <v>5</v>
      </c>
      <c r="AA209" s="94">
        <f t="shared" si="56"/>
        <v>5</v>
      </c>
      <c r="AB209" s="94" t="str">
        <f t="shared" si="49"/>
        <v>H166R11.Equipos</v>
      </c>
      <c r="AC209" s="94" t="str">
        <f t="shared" si="57"/>
        <v>H166R11</v>
      </c>
    </row>
    <row r="210" spans="1:32" s="3" customFormat="1" ht="208.5" customHeight="1" x14ac:dyDescent="0.2">
      <c r="A210" s="51">
        <v>188</v>
      </c>
      <c r="B210" s="13" t="s">
        <v>47</v>
      </c>
      <c r="C210" s="12" t="s">
        <v>715</v>
      </c>
      <c r="D210" s="12" t="s">
        <v>716</v>
      </c>
      <c r="E210" s="12" t="s">
        <v>717</v>
      </c>
      <c r="F210" s="12" t="s">
        <v>1732</v>
      </c>
      <c r="G210" s="12" t="s">
        <v>1733</v>
      </c>
      <c r="H210" s="11">
        <v>4</v>
      </c>
      <c r="I210" s="14">
        <v>42658</v>
      </c>
      <c r="J210" s="14">
        <v>42704</v>
      </c>
      <c r="K210" s="44">
        <f t="shared" si="50"/>
        <v>6.5714285714285712</v>
      </c>
      <c r="L210" s="11" t="s">
        <v>39</v>
      </c>
      <c r="M210" s="11">
        <v>4</v>
      </c>
      <c r="N210" s="11"/>
      <c r="O210" s="79">
        <f t="shared" si="44"/>
        <v>100</v>
      </c>
      <c r="P210" s="18">
        <f t="shared" si="45"/>
        <v>6.5714285714285712</v>
      </c>
      <c r="Q210" s="18">
        <f t="shared" ca="1" si="46"/>
        <v>6.5714285714285712</v>
      </c>
      <c r="R210" s="18">
        <f t="shared" ca="1" si="47"/>
        <v>6.5714285714285712</v>
      </c>
      <c r="S210" s="11" t="str">
        <f t="shared" si="51"/>
        <v>SI</v>
      </c>
      <c r="T210" s="39" t="str">
        <f t="shared" si="52"/>
        <v>CUMPLIDO</v>
      </c>
      <c r="U210" s="39" t="str">
        <f t="shared" si="53"/>
        <v>CUMPLIDO</v>
      </c>
      <c r="V210" s="39" t="s">
        <v>1431</v>
      </c>
      <c r="W210" s="39" t="s">
        <v>1250</v>
      </c>
      <c r="X210" s="39">
        <f t="shared" si="48"/>
        <v>1</v>
      </c>
      <c r="Y210" s="39" t="str">
        <f t="shared" si="54"/>
        <v>H1R15 - 1</v>
      </c>
      <c r="Z210" s="94">
        <f t="shared" si="55"/>
        <v>5</v>
      </c>
      <c r="AA210" s="94">
        <f t="shared" si="56"/>
        <v>5</v>
      </c>
      <c r="AB210" s="94" t="str">
        <f t="shared" si="49"/>
        <v>H1R15.</v>
      </c>
      <c r="AC210" s="94" t="str">
        <f t="shared" si="57"/>
        <v>H1R15</v>
      </c>
    </row>
    <row r="211" spans="1:32" s="3" customFormat="1" ht="146.25" x14ac:dyDescent="0.2">
      <c r="A211" s="51">
        <v>189</v>
      </c>
      <c r="B211" s="13" t="s">
        <v>718</v>
      </c>
      <c r="C211" s="41" t="s">
        <v>719</v>
      </c>
      <c r="D211" s="12" t="s">
        <v>720</v>
      </c>
      <c r="E211" s="12" t="s">
        <v>1734</v>
      </c>
      <c r="F211" s="12" t="s">
        <v>721</v>
      </c>
      <c r="G211" s="12" t="s">
        <v>1735</v>
      </c>
      <c r="H211" s="11">
        <v>2</v>
      </c>
      <c r="I211" s="14">
        <v>42734</v>
      </c>
      <c r="J211" s="14">
        <v>42916</v>
      </c>
      <c r="K211" s="44">
        <f t="shared" si="50"/>
        <v>26</v>
      </c>
      <c r="L211" s="11" t="s">
        <v>55</v>
      </c>
      <c r="M211" s="11">
        <v>1</v>
      </c>
      <c r="N211" s="11"/>
      <c r="O211" s="79">
        <f t="shared" si="44"/>
        <v>50</v>
      </c>
      <c r="P211" s="18">
        <f t="shared" si="45"/>
        <v>13</v>
      </c>
      <c r="Q211" s="18">
        <f t="shared" ca="1" si="46"/>
        <v>13</v>
      </c>
      <c r="R211" s="18">
        <f t="shared" ca="1" si="47"/>
        <v>26</v>
      </c>
      <c r="S211" s="11" t="str">
        <f t="shared" ca="1" si="51"/>
        <v>NO</v>
      </c>
      <c r="T211" s="39" t="str">
        <f t="shared" ca="1" si="52"/>
        <v>VENCIDO</v>
      </c>
      <c r="U211" s="39" t="str">
        <f t="shared" ca="1" si="53"/>
        <v>VENCIDO</v>
      </c>
      <c r="V211" s="39" t="s">
        <v>1431</v>
      </c>
      <c r="W211" s="39" t="s">
        <v>1251</v>
      </c>
      <c r="X211" s="39">
        <f t="shared" si="48"/>
        <v>1</v>
      </c>
      <c r="Y211" s="39" t="str">
        <f t="shared" si="54"/>
        <v>H2R15 - 1</v>
      </c>
      <c r="Z211" s="94">
        <f t="shared" ca="1" si="55"/>
        <v>1</v>
      </c>
      <c r="AA211" s="94">
        <f t="shared" ca="1" si="56"/>
        <v>1</v>
      </c>
      <c r="AB211" s="94" t="str">
        <f t="shared" si="49"/>
        <v>H2R15.</v>
      </c>
      <c r="AC211" s="94" t="str">
        <f t="shared" si="57"/>
        <v>H2R15</v>
      </c>
    </row>
    <row r="212" spans="1:32" s="3" customFormat="1" ht="236.25" x14ac:dyDescent="0.2">
      <c r="A212" s="51">
        <v>190</v>
      </c>
      <c r="B212" s="13" t="s">
        <v>722</v>
      </c>
      <c r="C212" s="41" t="s">
        <v>723</v>
      </c>
      <c r="D212" s="12" t="s">
        <v>724</v>
      </c>
      <c r="E212" s="12" t="s">
        <v>725</v>
      </c>
      <c r="F212" s="12" t="s">
        <v>1736</v>
      </c>
      <c r="G212" s="13" t="s">
        <v>21</v>
      </c>
      <c r="H212" s="11">
        <v>1</v>
      </c>
      <c r="I212" s="14">
        <v>42689</v>
      </c>
      <c r="J212" s="14">
        <v>42719</v>
      </c>
      <c r="K212" s="44">
        <f t="shared" si="50"/>
        <v>4.2857142857142856</v>
      </c>
      <c r="L212" s="11" t="s">
        <v>55</v>
      </c>
      <c r="M212" s="11">
        <v>1</v>
      </c>
      <c r="N212" s="11"/>
      <c r="O212" s="79">
        <f t="shared" si="44"/>
        <v>100</v>
      </c>
      <c r="P212" s="18">
        <f t="shared" si="45"/>
        <v>4.2857142857142856</v>
      </c>
      <c r="Q212" s="18">
        <f t="shared" ca="1" si="46"/>
        <v>4.2857142857142856</v>
      </c>
      <c r="R212" s="18">
        <f t="shared" ca="1" si="47"/>
        <v>4.2857142857142856</v>
      </c>
      <c r="S212" s="11" t="str">
        <f t="shared" si="51"/>
        <v>SI</v>
      </c>
      <c r="T212" s="39" t="str">
        <f t="shared" si="52"/>
        <v>CUMPLIDO</v>
      </c>
      <c r="U212" s="39" t="str">
        <f t="shared" si="53"/>
        <v>CUMPLIDO</v>
      </c>
      <c r="V212" s="39" t="s">
        <v>1431</v>
      </c>
      <c r="W212" s="39" t="s">
        <v>1252</v>
      </c>
      <c r="X212" s="39">
        <f t="shared" si="48"/>
        <v>1</v>
      </c>
      <c r="Y212" s="39" t="str">
        <f t="shared" si="54"/>
        <v>H3R15 - 1</v>
      </c>
      <c r="Z212" s="94">
        <f t="shared" si="55"/>
        <v>5</v>
      </c>
      <c r="AA212" s="94">
        <f t="shared" si="56"/>
        <v>5</v>
      </c>
      <c r="AB212" s="94" t="str">
        <f t="shared" si="49"/>
        <v>H3R15.</v>
      </c>
      <c r="AC212" s="94" t="str">
        <f t="shared" si="57"/>
        <v>H3R15</v>
      </c>
    </row>
    <row r="213" spans="1:32" s="3" customFormat="1" ht="213.75" x14ac:dyDescent="0.2">
      <c r="A213" s="51">
        <v>191</v>
      </c>
      <c r="B213" s="13" t="s">
        <v>47</v>
      </c>
      <c r="C213" s="41" t="s">
        <v>1371</v>
      </c>
      <c r="D213" s="12" t="s">
        <v>726</v>
      </c>
      <c r="E213" s="12" t="s">
        <v>1737</v>
      </c>
      <c r="F213" s="12" t="s">
        <v>1738</v>
      </c>
      <c r="G213" s="12" t="s">
        <v>1739</v>
      </c>
      <c r="H213" s="11">
        <v>4</v>
      </c>
      <c r="I213" s="14">
        <v>42675</v>
      </c>
      <c r="J213" s="14">
        <v>43039</v>
      </c>
      <c r="K213" s="44">
        <f t="shared" si="50"/>
        <v>52</v>
      </c>
      <c r="L213" s="11" t="s">
        <v>23</v>
      </c>
      <c r="M213" s="11">
        <v>3</v>
      </c>
      <c r="N213" s="11">
        <v>1</v>
      </c>
      <c r="O213" s="79">
        <f t="shared" si="44"/>
        <v>75</v>
      </c>
      <c r="P213" s="18">
        <f t="shared" si="45"/>
        <v>39</v>
      </c>
      <c r="Q213" s="18">
        <f t="shared" ca="1" si="46"/>
        <v>0</v>
      </c>
      <c r="R213" s="18">
        <f t="shared" ca="1" si="47"/>
        <v>0</v>
      </c>
      <c r="S213" s="11" t="str">
        <f t="shared" ca="1" si="51"/>
        <v>NO</v>
      </c>
      <c r="T213" s="39" t="str">
        <f t="shared" ca="1" si="52"/>
        <v>PRÓXIMO A VENCER</v>
      </c>
      <c r="U213" s="39" t="str">
        <f t="shared" ca="1" si="53"/>
        <v>PRÓXIMO A VENCER</v>
      </c>
      <c r="V213" s="39" t="s">
        <v>1431</v>
      </c>
      <c r="W213" s="39" t="s">
        <v>1253</v>
      </c>
      <c r="X213" s="39">
        <f t="shared" si="48"/>
        <v>1</v>
      </c>
      <c r="Y213" s="39" t="str">
        <f t="shared" si="54"/>
        <v>H4R15 - 1</v>
      </c>
      <c r="Z213" s="94">
        <f t="shared" ca="1" si="55"/>
        <v>2</v>
      </c>
      <c r="AA213" s="94">
        <f t="shared" ca="1" si="56"/>
        <v>2</v>
      </c>
      <c r="AB213" s="94" t="str">
        <f t="shared" si="49"/>
        <v>H4R15.</v>
      </c>
      <c r="AC213" s="94" t="str">
        <f t="shared" si="57"/>
        <v>H4R15</v>
      </c>
    </row>
    <row r="214" spans="1:32" s="3" customFormat="1" ht="303.75" x14ac:dyDescent="0.2">
      <c r="A214" s="51">
        <v>192</v>
      </c>
      <c r="B214" s="13" t="s">
        <v>68</v>
      </c>
      <c r="C214" s="64" t="s">
        <v>727</v>
      </c>
      <c r="D214" s="12" t="s">
        <v>728</v>
      </c>
      <c r="E214" s="12" t="s">
        <v>729</v>
      </c>
      <c r="F214" s="12" t="s">
        <v>1740</v>
      </c>
      <c r="G214" s="12" t="s">
        <v>139</v>
      </c>
      <c r="H214" s="11">
        <v>3</v>
      </c>
      <c r="I214" s="14">
        <v>42658</v>
      </c>
      <c r="J214" s="14">
        <v>42901</v>
      </c>
      <c r="K214" s="44">
        <f t="shared" si="50"/>
        <v>34.714285714285715</v>
      </c>
      <c r="L214" s="11" t="s">
        <v>46</v>
      </c>
      <c r="M214" s="11">
        <v>3</v>
      </c>
      <c r="N214" s="11"/>
      <c r="O214" s="79">
        <f t="shared" si="44"/>
        <v>100</v>
      </c>
      <c r="P214" s="18">
        <f t="shared" si="45"/>
        <v>34.714285714285715</v>
      </c>
      <c r="Q214" s="18">
        <f t="shared" ca="1" si="46"/>
        <v>34.714285714285715</v>
      </c>
      <c r="R214" s="18">
        <f t="shared" ca="1" si="47"/>
        <v>34.714285714285715</v>
      </c>
      <c r="S214" s="11" t="str">
        <f t="shared" si="51"/>
        <v>SI</v>
      </c>
      <c r="T214" s="39" t="str">
        <f t="shared" si="52"/>
        <v>CUMPLIDO</v>
      </c>
      <c r="U214" s="39" t="str">
        <f t="shared" si="53"/>
        <v>CUMPLIDO</v>
      </c>
      <c r="V214" s="39" t="s">
        <v>1431</v>
      </c>
      <c r="W214" s="39" t="s">
        <v>1254</v>
      </c>
      <c r="X214" s="39">
        <f t="shared" si="48"/>
        <v>1</v>
      </c>
      <c r="Y214" s="39" t="str">
        <f t="shared" si="54"/>
        <v>H5R15 - 1</v>
      </c>
      <c r="Z214" s="94">
        <f t="shared" si="55"/>
        <v>5</v>
      </c>
      <c r="AA214" s="94">
        <f t="shared" si="56"/>
        <v>5</v>
      </c>
      <c r="AB214" s="94" t="str">
        <f t="shared" si="49"/>
        <v>H5R15.</v>
      </c>
      <c r="AC214" s="94" t="str">
        <f t="shared" si="57"/>
        <v>H5R15</v>
      </c>
      <c r="AF214" s="3" t="s">
        <v>1605</v>
      </c>
    </row>
    <row r="215" spans="1:32" s="3" customFormat="1" ht="191.25" x14ac:dyDescent="0.2">
      <c r="A215" s="51">
        <v>193</v>
      </c>
      <c r="B215" s="13" t="s">
        <v>62</v>
      </c>
      <c r="C215" s="41" t="s">
        <v>730</v>
      </c>
      <c r="D215" s="12" t="s">
        <v>731</v>
      </c>
      <c r="E215" s="12" t="s">
        <v>1741</v>
      </c>
      <c r="F215" s="12" t="s">
        <v>1742</v>
      </c>
      <c r="G215" s="12" t="s">
        <v>50</v>
      </c>
      <c r="H215" s="11">
        <v>3</v>
      </c>
      <c r="I215" s="14">
        <v>42675</v>
      </c>
      <c r="J215" s="14">
        <v>42917</v>
      </c>
      <c r="K215" s="44">
        <f t="shared" si="50"/>
        <v>34.571428571428569</v>
      </c>
      <c r="L215" s="11" t="s">
        <v>40</v>
      </c>
      <c r="M215" s="11"/>
      <c r="N215" s="11"/>
      <c r="O215" s="79">
        <f t="shared" si="44"/>
        <v>0</v>
      </c>
      <c r="P215" s="18">
        <f t="shared" si="45"/>
        <v>0</v>
      </c>
      <c r="Q215" s="18">
        <f t="shared" ca="1" si="46"/>
        <v>0</v>
      </c>
      <c r="R215" s="18">
        <f t="shared" ca="1" si="47"/>
        <v>34.571428571428569</v>
      </c>
      <c r="S215" s="11" t="str">
        <f t="shared" ca="1" si="51"/>
        <v>NO</v>
      </c>
      <c r="T215" s="39" t="str">
        <f t="shared" ca="1" si="52"/>
        <v>VENCIDO</v>
      </c>
      <c r="U215" s="39" t="str">
        <f t="shared" ca="1" si="53"/>
        <v>VENCIDO</v>
      </c>
      <c r="V215" s="39" t="s">
        <v>1431</v>
      </c>
      <c r="W215" s="39" t="s">
        <v>1255</v>
      </c>
      <c r="X215" s="39">
        <f t="shared" si="48"/>
        <v>1</v>
      </c>
      <c r="Y215" s="39" t="str">
        <f t="shared" si="54"/>
        <v>H6R15 - 1</v>
      </c>
      <c r="Z215" s="94">
        <f t="shared" ca="1" si="55"/>
        <v>1</v>
      </c>
      <c r="AA215" s="94">
        <f t="shared" ca="1" si="56"/>
        <v>1</v>
      </c>
      <c r="AB215" s="94" t="str">
        <f t="shared" si="49"/>
        <v>H6R15.</v>
      </c>
      <c r="AC215" s="94" t="str">
        <f t="shared" si="57"/>
        <v>H6R15</v>
      </c>
    </row>
    <row r="216" spans="1:32" s="3" customFormat="1" ht="191.25" x14ac:dyDescent="0.2">
      <c r="A216" s="51">
        <v>194</v>
      </c>
      <c r="B216" s="13" t="s">
        <v>86</v>
      </c>
      <c r="C216" s="41" t="s">
        <v>732</v>
      </c>
      <c r="D216" s="12" t="s">
        <v>733</v>
      </c>
      <c r="E216" s="12" t="s">
        <v>1743</v>
      </c>
      <c r="F216" s="12" t="s">
        <v>1744</v>
      </c>
      <c r="G216" s="12" t="s">
        <v>50</v>
      </c>
      <c r="H216" s="11">
        <v>3</v>
      </c>
      <c r="I216" s="14">
        <v>42675</v>
      </c>
      <c r="J216" s="14">
        <v>43039</v>
      </c>
      <c r="K216" s="44">
        <f t="shared" si="50"/>
        <v>52</v>
      </c>
      <c r="L216" s="11" t="s">
        <v>40</v>
      </c>
      <c r="M216" s="11"/>
      <c r="N216" s="11"/>
      <c r="O216" s="79">
        <f t="shared" si="44"/>
        <v>0</v>
      </c>
      <c r="P216" s="18">
        <f t="shared" si="45"/>
        <v>0</v>
      </c>
      <c r="Q216" s="18">
        <f t="shared" ca="1" si="46"/>
        <v>0</v>
      </c>
      <c r="R216" s="18">
        <f t="shared" ca="1" si="47"/>
        <v>0</v>
      </c>
      <c r="S216" s="11" t="str">
        <f t="shared" ca="1" si="51"/>
        <v>NO</v>
      </c>
      <c r="T216" s="39" t="str">
        <f t="shared" ca="1" si="52"/>
        <v>PRÓXIMO A VENCER</v>
      </c>
      <c r="U216" s="39" t="str">
        <f t="shared" ca="1" si="53"/>
        <v>PRÓXIMO A VENCER</v>
      </c>
      <c r="V216" s="39" t="s">
        <v>1431</v>
      </c>
      <c r="W216" s="39" t="s">
        <v>1256</v>
      </c>
      <c r="X216" s="39">
        <f t="shared" si="48"/>
        <v>1</v>
      </c>
      <c r="Y216" s="39" t="str">
        <f t="shared" si="54"/>
        <v>H7R15 - 1</v>
      </c>
      <c r="Z216" s="94">
        <f t="shared" ca="1" si="55"/>
        <v>2</v>
      </c>
      <c r="AA216" s="94">
        <f t="shared" ca="1" si="56"/>
        <v>2</v>
      </c>
      <c r="AB216" s="94" t="str">
        <f t="shared" si="49"/>
        <v>H7R15.</v>
      </c>
      <c r="AC216" s="94" t="str">
        <f t="shared" si="57"/>
        <v>H7R15</v>
      </c>
    </row>
    <row r="217" spans="1:32" s="3" customFormat="1" ht="213.75" x14ac:dyDescent="0.2">
      <c r="A217" s="51">
        <v>195</v>
      </c>
      <c r="B217" s="13" t="s">
        <v>62</v>
      </c>
      <c r="C217" s="41" t="s">
        <v>1745</v>
      </c>
      <c r="D217" s="12" t="s">
        <v>734</v>
      </c>
      <c r="E217" s="12" t="s">
        <v>1746</v>
      </c>
      <c r="F217" s="12" t="s">
        <v>735</v>
      </c>
      <c r="G217" s="12" t="s">
        <v>38</v>
      </c>
      <c r="H217" s="11">
        <v>1</v>
      </c>
      <c r="I217" s="14">
        <v>42704</v>
      </c>
      <c r="J217" s="14">
        <v>42916</v>
      </c>
      <c r="K217" s="44">
        <f t="shared" si="50"/>
        <v>30.285714285714285</v>
      </c>
      <c r="L217" s="11" t="s">
        <v>40</v>
      </c>
      <c r="M217" s="11"/>
      <c r="N217" s="11"/>
      <c r="O217" s="79">
        <f t="shared" si="44"/>
        <v>0</v>
      </c>
      <c r="P217" s="18">
        <f t="shared" si="45"/>
        <v>0</v>
      </c>
      <c r="Q217" s="18">
        <f t="shared" ca="1" si="46"/>
        <v>0</v>
      </c>
      <c r="R217" s="18">
        <f t="shared" ca="1" si="47"/>
        <v>30.285714285714285</v>
      </c>
      <c r="S217" s="11" t="str">
        <f t="shared" ca="1" si="51"/>
        <v>NO</v>
      </c>
      <c r="T217" s="39" t="str">
        <f t="shared" ca="1" si="52"/>
        <v>VENCIDO</v>
      </c>
      <c r="U217" s="39" t="str">
        <f t="shared" ca="1" si="53"/>
        <v>VENCIDO</v>
      </c>
      <c r="V217" s="39" t="s">
        <v>1431</v>
      </c>
      <c r="W217" s="39" t="s">
        <v>1257</v>
      </c>
      <c r="X217" s="39">
        <f t="shared" si="48"/>
        <v>1</v>
      </c>
      <c r="Y217" s="39" t="str">
        <f t="shared" si="54"/>
        <v>H8R15 - 1</v>
      </c>
      <c r="Z217" s="94">
        <f t="shared" ca="1" si="55"/>
        <v>1</v>
      </c>
      <c r="AA217" s="94">
        <f t="shared" ca="1" si="56"/>
        <v>1</v>
      </c>
      <c r="AB217" s="94" t="str">
        <f t="shared" si="49"/>
        <v>H8R15.</v>
      </c>
      <c r="AC217" s="94" t="str">
        <f t="shared" si="57"/>
        <v>H8R15</v>
      </c>
    </row>
    <row r="218" spans="1:32" s="3" customFormat="1" ht="135" x14ac:dyDescent="0.2">
      <c r="A218" s="51">
        <v>196</v>
      </c>
      <c r="B218" s="13" t="s">
        <v>47</v>
      </c>
      <c r="C218" s="41" t="s">
        <v>736</v>
      </c>
      <c r="D218" s="12" t="s">
        <v>737</v>
      </c>
      <c r="E218" s="12" t="s">
        <v>1747</v>
      </c>
      <c r="F218" s="12" t="s">
        <v>1372</v>
      </c>
      <c r="G218" s="12" t="s">
        <v>50</v>
      </c>
      <c r="H218" s="11">
        <v>3</v>
      </c>
      <c r="I218" s="14">
        <v>42675</v>
      </c>
      <c r="J218" s="14">
        <v>42917</v>
      </c>
      <c r="K218" s="44">
        <f t="shared" si="50"/>
        <v>34.571428571428569</v>
      </c>
      <c r="L218" s="11" t="s">
        <v>40</v>
      </c>
      <c r="M218" s="11"/>
      <c r="N218" s="11"/>
      <c r="O218" s="79">
        <f t="shared" si="44"/>
        <v>0</v>
      </c>
      <c r="P218" s="18">
        <f t="shared" si="45"/>
        <v>0</v>
      </c>
      <c r="Q218" s="18">
        <f t="shared" ca="1" si="46"/>
        <v>0</v>
      </c>
      <c r="R218" s="18">
        <f t="shared" ca="1" si="47"/>
        <v>34.571428571428569</v>
      </c>
      <c r="S218" s="11" t="str">
        <f t="shared" ca="1" si="51"/>
        <v>NO</v>
      </c>
      <c r="T218" s="39" t="str">
        <f t="shared" ca="1" si="52"/>
        <v>VENCIDO</v>
      </c>
      <c r="U218" s="39" t="str">
        <f t="shared" ca="1" si="53"/>
        <v>VENCIDO</v>
      </c>
      <c r="V218" s="39" t="s">
        <v>1431</v>
      </c>
      <c r="W218" s="39" t="s">
        <v>1258</v>
      </c>
      <c r="X218" s="39">
        <f t="shared" si="48"/>
        <v>1</v>
      </c>
      <c r="Y218" s="39" t="str">
        <f t="shared" si="54"/>
        <v>H9R15 - 1</v>
      </c>
      <c r="Z218" s="94">
        <f t="shared" ca="1" si="55"/>
        <v>1</v>
      </c>
      <c r="AA218" s="94">
        <f t="shared" ca="1" si="56"/>
        <v>1</v>
      </c>
      <c r="AB218" s="94" t="str">
        <f t="shared" si="49"/>
        <v>H9R15.</v>
      </c>
      <c r="AC218" s="94" t="str">
        <f t="shared" si="57"/>
        <v>H9R15</v>
      </c>
    </row>
    <row r="219" spans="1:32" s="3" customFormat="1" ht="281.25" x14ac:dyDescent="0.2">
      <c r="A219" s="51">
        <v>197</v>
      </c>
      <c r="B219" s="13" t="s">
        <v>72</v>
      </c>
      <c r="C219" s="41" t="s">
        <v>738</v>
      </c>
      <c r="D219" s="12" t="s">
        <v>739</v>
      </c>
      <c r="E219" s="12" t="s">
        <v>740</v>
      </c>
      <c r="F219" s="12" t="s">
        <v>741</v>
      </c>
      <c r="G219" s="12" t="s">
        <v>1748</v>
      </c>
      <c r="H219" s="11">
        <v>1</v>
      </c>
      <c r="I219" s="14">
        <v>42675</v>
      </c>
      <c r="J219" s="14">
        <v>42719</v>
      </c>
      <c r="K219" s="44">
        <f t="shared" si="50"/>
        <v>6.2857142857142856</v>
      </c>
      <c r="L219" s="11" t="s">
        <v>40</v>
      </c>
      <c r="M219" s="11">
        <v>1</v>
      </c>
      <c r="N219" s="11"/>
      <c r="O219" s="79">
        <f t="shared" si="44"/>
        <v>100</v>
      </c>
      <c r="P219" s="18">
        <f t="shared" si="45"/>
        <v>6.2857142857142856</v>
      </c>
      <c r="Q219" s="18">
        <f t="shared" ca="1" si="46"/>
        <v>6.2857142857142856</v>
      </c>
      <c r="R219" s="18">
        <f t="shared" ca="1" si="47"/>
        <v>6.2857142857142856</v>
      </c>
      <c r="S219" s="11" t="str">
        <f t="shared" si="51"/>
        <v>SI</v>
      </c>
      <c r="T219" s="39" t="str">
        <f t="shared" si="52"/>
        <v>CUMPLIDO</v>
      </c>
      <c r="U219" s="39" t="str">
        <f t="shared" si="53"/>
        <v>CUMPLIDO</v>
      </c>
      <c r="V219" s="39" t="s">
        <v>1431</v>
      </c>
      <c r="W219" s="39" t="s">
        <v>1259</v>
      </c>
      <c r="X219" s="39">
        <f t="shared" si="48"/>
        <v>1</v>
      </c>
      <c r="Y219" s="39" t="str">
        <f t="shared" si="54"/>
        <v>H10R15 - 1</v>
      </c>
      <c r="Z219" s="94">
        <f t="shared" si="55"/>
        <v>5</v>
      </c>
      <c r="AA219" s="94">
        <f t="shared" si="56"/>
        <v>5</v>
      </c>
      <c r="AB219" s="94" t="str">
        <f t="shared" si="49"/>
        <v>H10R15.</v>
      </c>
      <c r="AC219" s="94" t="str">
        <f t="shared" si="57"/>
        <v>H10R15</v>
      </c>
    </row>
    <row r="220" spans="1:32" s="3" customFormat="1" ht="202.5" x14ac:dyDescent="0.2">
      <c r="A220" s="51">
        <v>198</v>
      </c>
      <c r="B220" s="13" t="s">
        <v>543</v>
      </c>
      <c r="C220" s="64" t="s">
        <v>742</v>
      </c>
      <c r="D220" s="12" t="s">
        <v>743</v>
      </c>
      <c r="E220" s="12" t="s">
        <v>1749</v>
      </c>
      <c r="F220" s="12" t="s">
        <v>744</v>
      </c>
      <c r="G220" s="12" t="s">
        <v>745</v>
      </c>
      <c r="H220" s="11">
        <v>1</v>
      </c>
      <c r="I220" s="14">
        <v>42658</v>
      </c>
      <c r="J220" s="14">
        <v>42734</v>
      </c>
      <c r="K220" s="44">
        <f t="shared" si="50"/>
        <v>10.857142857142858</v>
      </c>
      <c r="L220" s="11" t="s">
        <v>40</v>
      </c>
      <c r="M220" s="11">
        <v>1</v>
      </c>
      <c r="N220" s="11"/>
      <c r="O220" s="79">
        <f t="shared" si="44"/>
        <v>100</v>
      </c>
      <c r="P220" s="18">
        <f t="shared" si="45"/>
        <v>10.857142857142858</v>
      </c>
      <c r="Q220" s="18">
        <f t="shared" ca="1" si="46"/>
        <v>10.857142857142858</v>
      </c>
      <c r="R220" s="18">
        <f t="shared" ca="1" si="47"/>
        <v>10.857142857142858</v>
      </c>
      <c r="S220" s="11" t="str">
        <f t="shared" si="51"/>
        <v>SI</v>
      </c>
      <c r="T220" s="39" t="str">
        <f t="shared" si="52"/>
        <v>CUMPLIDO</v>
      </c>
      <c r="U220" s="39" t="str">
        <f t="shared" si="53"/>
        <v>CUMPLIDO</v>
      </c>
      <c r="V220" s="39" t="s">
        <v>1431</v>
      </c>
      <c r="W220" s="39" t="s">
        <v>1260</v>
      </c>
      <c r="X220" s="39">
        <f t="shared" si="48"/>
        <v>1</v>
      </c>
      <c r="Y220" s="39" t="str">
        <f t="shared" si="54"/>
        <v>H11R15 - 1</v>
      </c>
      <c r="Z220" s="94">
        <f t="shared" si="55"/>
        <v>5</v>
      </c>
      <c r="AA220" s="94">
        <f t="shared" si="56"/>
        <v>5</v>
      </c>
      <c r="AB220" s="94" t="str">
        <f t="shared" si="49"/>
        <v>H11R15.</v>
      </c>
      <c r="AC220" s="94" t="str">
        <f t="shared" si="57"/>
        <v>H11R15</v>
      </c>
    </row>
    <row r="221" spans="1:32" s="3" customFormat="1" ht="292.5" x14ac:dyDescent="0.2">
      <c r="A221" s="51">
        <v>199</v>
      </c>
      <c r="B221" s="13" t="s">
        <v>56</v>
      </c>
      <c r="C221" s="41" t="s">
        <v>746</v>
      </c>
      <c r="D221" s="12" t="s">
        <v>747</v>
      </c>
      <c r="E221" s="12" t="s">
        <v>1737</v>
      </c>
      <c r="F221" s="12" t="s">
        <v>1738</v>
      </c>
      <c r="G221" s="12" t="s">
        <v>1739</v>
      </c>
      <c r="H221" s="11">
        <v>2</v>
      </c>
      <c r="I221" s="14">
        <v>42675</v>
      </c>
      <c r="J221" s="14">
        <v>43040</v>
      </c>
      <c r="K221" s="44">
        <f t="shared" si="50"/>
        <v>52.142857142857146</v>
      </c>
      <c r="L221" s="11" t="s">
        <v>23</v>
      </c>
      <c r="M221" s="11">
        <v>2</v>
      </c>
      <c r="N221" s="11">
        <v>1</v>
      </c>
      <c r="O221" s="79">
        <f t="shared" si="44"/>
        <v>100</v>
      </c>
      <c r="P221" s="18">
        <f t="shared" si="45"/>
        <v>52.142857142857146</v>
      </c>
      <c r="Q221" s="18">
        <f t="shared" ca="1" si="46"/>
        <v>0</v>
      </c>
      <c r="R221" s="18">
        <f t="shared" ca="1" si="47"/>
        <v>0</v>
      </c>
      <c r="S221" s="11" t="str">
        <f t="shared" si="51"/>
        <v>SI</v>
      </c>
      <c r="T221" s="39" t="str">
        <f t="shared" si="52"/>
        <v>CUMPLIDO</v>
      </c>
      <c r="U221" s="39" t="str">
        <f t="shared" si="53"/>
        <v>CUMPLIDO</v>
      </c>
      <c r="V221" s="39" t="s">
        <v>1431</v>
      </c>
      <c r="W221" s="39" t="s">
        <v>1261</v>
      </c>
      <c r="X221" s="39">
        <f t="shared" si="48"/>
        <v>1</v>
      </c>
      <c r="Y221" s="39" t="str">
        <f t="shared" si="54"/>
        <v>H12R15 - 1</v>
      </c>
      <c r="Z221" s="94">
        <f t="shared" si="55"/>
        <v>5</v>
      </c>
      <c r="AA221" s="94">
        <f t="shared" si="56"/>
        <v>5</v>
      </c>
      <c r="AB221" s="94" t="str">
        <f t="shared" si="49"/>
        <v>H12R15.</v>
      </c>
      <c r="AC221" s="94" t="str">
        <f t="shared" si="57"/>
        <v>H12R15</v>
      </c>
      <c r="AF221" s="3" t="s">
        <v>1605</v>
      </c>
    </row>
    <row r="222" spans="1:32" s="3" customFormat="1" ht="236.25" x14ac:dyDescent="0.2">
      <c r="A222" s="51">
        <v>200</v>
      </c>
      <c r="B222" s="13" t="s">
        <v>62</v>
      </c>
      <c r="C222" s="64" t="s">
        <v>748</v>
      </c>
      <c r="D222" s="12" t="s">
        <v>749</v>
      </c>
      <c r="E222" s="12" t="s">
        <v>750</v>
      </c>
      <c r="F222" s="12" t="s">
        <v>1750</v>
      </c>
      <c r="G222" s="12" t="s">
        <v>751</v>
      </c>
      <c r="H222" s="11">
        <v>3</v>
      </c>
      <c r="I222" s="14">
        <v>42658</v>
      </c>
      <c r="J222" s="14">
        <v>43023</v>
      </c>
      <c r="K222" s="44">
        <f t="shared" si="50"/>
        <v>52.142857142857146</v>
      </c>
      <c r="L222" s="11" t="s">
        <v>23</v>
      </c>
      <c r="M222" s="11">
        <v>3</v>
      </c>
      <c r="N222" s="11"/>
      <c r="O222" s="79">
        <f t="shared" si="44"/>
        <v>100</v>
      </c>
      <c r="P222" s="18">
        <f t="shared" si="45"/>
        <v>52.142857142857146</v>
      </c>
      <c r="Q222" s="18">
        <f t="shared" ca="1" si="46"/>
        <v>0</v>
      </c>
      <c r="R222" s="18">
        <f t="shared" ca="1" si="47"/>
        <v>0</v>
      </c>
      <c r="S222" s="11" t="str">
        <f t="shared" si="51"/>
        <v>SI</v>
      </c>
      <c r="T222" s="39" t="str">
        <f t="shared" si="52"/>
        <v>CUMPLIDO</v>
      </c>
      <c r="U222" s="39" t="str">
        <f t="shared" si="53"/>
        <v>CUMPLIDO</v>
      </c>
      <c r="V222" s="39" t="s">
        <v>1431</v>
      </c>
      <c r="W222" s="39" t="s">
        <v>1262</v>
      </c>
      <c r="X222" s="39">
        <f t="shared" si="48"/>
        <v>1</v>
      </c>
      <c r="Y222" s="39" t="str">
        <f t="shared" si="54"/>
        <v>H13R15 - 1</v>
      </c>
      <c r="Z222" s="94">
        <f t="shared" si="55"/>
        <v>5</v>
      </c>
      <c r="AA222" s="94">
        <f t="shared" si="56"/>
        <v>5</v>
      </c>
      <c r="AB222" s="94" t="str">
        <f t="shared" si="49"/>
        <v>H13R15.</v>
      </c>
      <c r="AC222" s="94" t="str">
        <f t="shared" si="57"/>
        <v>H13R15</v>
      </c>
    </row>
    <row r="223" spans="1:32" s="3" customFormat="1" ht="348.75" customHeight="1" x14ac:dyDescent="0.2">
      <c r="A223" s="51">
        <v>201</v>
      </c>
      <c r="B223" s="13" t="s">
        <v>62</v>
      </c>
      <c r="C223" s="41" t="s">
        <v>1373</v>
      </c>
      <c r="D223" s="12" t="s">
        <v>1374</v>
      </c>
      <c r="E223" s="12" t="s">
        <v>752</v>
      </c>
      <c r="F223" s="12" t="s">
        <v>753</v>
      </c>
      <c r="G223" s="12" t="s">
        <v>139</v>
      </c>
      <c r="H223" s="11">
        <v>1</v>
      </c>
      <c r="I223" s="14">
        <v>42674</v>
      </c>
      <c r="J223" s="14">
        <v>42916</v>
      </c>
      <c r="K223" s="44">
        <f t="shared" si="50"/>
        <v>34.571428571428569</v>
      </c>
      <c r="L223" s="11" t="s">
        <v>23</v>
      </c>
      <c r="M223" s="11">
        <v>1</v>
      </c>
      <c r="N223" s="11">
        <v>3</v>
      </c>
      <c r="O223" s="79">
        <f t="shared" si="44"/>
        <v>100</v>
      </c>
      <c r="P223" s="18">
        <f t="shared" si="45"/>
        <v>34.571428571428569</v>
      </c>
      <c r="Q223" s="18">
        <f t="shared" ca="1" si="46"/>
        <v>34.571428571428569</v>
      </c>
      <c r="R223" s="18">
        <f t="shared" ca="1" si="47"/>
        <v>34.571428571428569</v>
      </c>
      <c r="S223" s="11" t="str">
        <f t="shared" si="51"/>
        <v>SI</v>
      </c>
      <c r="T223" s="39" t="str">
        <f t="shared" si="52"/>
        <v>CUMPLIDO</v>
      </c>
      <c r="U223" s="39" t="str">
        <f t="shared" si="53"/>
        <v>CUMPLIDO</v>
      </c>
      <c r="V223" s="39" t="s">
        <v>1431</v>
      </c>
      <c r="W223" s="39" t="s">
        <v>1263</v>
      </c>
      <c r="X223" s="39">
        <f t="shared" si="48"/>
        <v>1</v>
      </c>
      <c r="Y223" s="39" t="str">
        <f t="shared" si="54"/>
        <v>H14R15 - 1</v>
      </c>
      <c r="Z223" s="94">
        <f t="shared" si="55"/>
        <v>5</v>
      </c>
      <c r="AA223" s="94">
        <f t="shared" si="56"/>
        <v>5</v>
      </c>
      <c r="AB223" s="94" t="str">
        <f t="shared" si="49"/>
        <v>H14R15</v>
      </c>
      <c r="AC223" s="94" t="str">
        <f t="shared" si="57"/>
        <v>H14R15</v>
      </c>
    </row>
    <row r="224" spans="1:32" s="3" customFormat="1" ht="157.5" x14ac:dyDescent="0.2">
      <c r="A224" s="51">
        <v>202</v>
      </c>
      <c r="B224" s="13" t="s">
        <v>543</v>
      </c>
      <c r="C224" s="65" t="s">
        <v>1375</v>
      </c>
      <c r="D224" s="12" t="s">
        <v>754</v>
      </c>
      <c r="E224" s="12" t="s">
        <v>755</v>
      </c>
      <c r="F224" s="12" t="s">
        <v>756</v>
      </c>
      <c r="G224" s="12" t="s">
        <v>879</v>
      </c>
      <c r="H224" s="11">
        <v>6</v>
      </c>
      <c r="I224" s="14">
        <v>42674</v>
      </c>
      <c r="J224" s="14">
        <v>42824</v>
      </c>
      <c r="K224" s="44">
        <f t="shared" si="50"/>
        <v>21.428571428571427</v>
      </c>
      <c r="L224" s="11" t="s">
        <v>23</v>
      </c>
      <c r="M224" s="11">
        <v>6</v>
      </c>
      <c r="N224" s="11"/>
      <c r="O224" s="79">
        <f t="shared" si="44"/>
        <v>100</v>
      </c>
      <c r="P224" s="18">
        <f t="shared" si="45"/>
        <v>21.428571428571427</v>
      </c>
      <c r="Q224" s="18">
        <f t="shared" ca="1" si="46"/>
        <v>21.428571428571427</v>
      </c>
      <c r="R224" s="18">
        <f t="shared" ca="1" si="47"/>
        <v>21.428571428571427</v>
      </c>
      <c r="S224" s="11" t="str">
        <f t="shared" si="51"/>
        <v>SI</v>
      </c>
      <c r="T224" s="39" t="str">
        <f t="shared" si="52"/>
        <v>CUMPLIDO</v>
      </c>
      <c r="U224" s="39" t="str">
        <f t="shared" si="53"/>
        <v>CUMPLIDO</v>
      </c>
      <c r="V224" s="39" t="s">
        <v>1431</v>
      </c>
      <c r="W224" s="39" t="s">
        <v>1264</v>
      </c>
      <c r="X224" s="39">
        <f t="shared" si="48"/>
        <v>1</v>
      </c>
      <c r="Y224" s="39" t="str">
        <f t="shared" si="54"/>
        <v>H15R15 - 1</v>
      </c>
      <c r="Z224" s="94">
        <f t="shared" si="55"/>
        <v>5</v>
      </c>
      <c r="AA224" s="94">
        <f t="shared" si="56"/>
        <v>5</v>
      </c>
      <c r="AB224" s="94" t="str">
        <f t="shared" si="49"/>
        <v>H15R15.</v>
      </c>
      <c r="AC224" s="94" t="str">
        <f t="shared" si="57"/>
        <v>H15R15</v>
      </c>
    </row>
    <row r="225" spans="1:32" s="3" customFormat="1" ht="303" customHeight="1" x14ac:dyDescent="0.2">
      <c r="A225" s="51">
        <v>203</v>
      </c>
      <c r="B225" s="13" t="s">
        <v>47</v>
      </c>
      <c r="C225" s="64" t="s">
        <v>757</v>
      </c>
      <c r="D225" s="12" t="s">
        <v>754</v>
      </c>
      <c r="E225" s="41" t="s">
        <v>758</v>
      </c>
      <c r="F225" s="41" t="s">
        <v>759</v>
      </c>
      <c r="G225" s="41" t="s">
        <v>139</v>
      </c>
      <c r="H225" s="11">
        <v>10</v>
      </c>
      <c r="I225" s="14">
        <v>42658</v>
      </c>
      <c r="J225" s="14">
        <v>42931</v>
      </c>
      <c r="K225" s="44">
        <f t="shared" si="50"/>
        <v>39</v>
      </c>
      <c r="L225" s="11" t="s">
        <v>46</v>
      </c>
      <c r="M225" s="11">
        <v>9</v>
      </c>
      <c r="N225" s="11"/>
      <c r="O225" s="79">
        <f t="shared" si="44"/>
        <v>90</v>
      </c>
      <c r="P225" s="18">
        <f t="shared" si="45"/>
        <v>35.1</v>
      </c>
      <c r="Q225" s="18">
        <f t="shared" ca="1" si="46"/>
        <v>35.1</v>
      </c>
      <c r="R225" s="18">
        <f t="shared" ca="1" si="47"/>
        <v>39</v>
      </c>
      <c r="S225" s="11" t="str">
        <f t="shared" ca="1" si="51"/>
        <v>NO</v>
      </c>
      <c r="T225" s="39" t="str">
        <f t="shared" ca="1" si="52"/>
        <v>VENCIDO</v>
      </c>
      <c r="U225" s="39" t="str">
        <f t="shared" ca="1" si="53"/>
        <v>VENCIDO</v>
      </c>
      <c r="V225" s="39" t="s">
        <v>1431</v>
      </c>
      <c r="W225" s="39" t="s">
        <v>1265</v>
      </c>
      <c r="X225" s="39">
        <f t="shared" si="48"/>
        <v>1</v>
      </c>
      <c r="Y225" s="39" t="str">
        <f t="shared" si="54"/>
        <v>H16R15 - 1</v>
      </c>
      <c r="Z225" s="94">
        <f t="shared" ca="1" si="55"/>
        <v>1</v>
      </c>
      <c r="AA225" s="94">
        <f t="shared" ca="1" si="56"/>
        <v>1</v>
      </c>
      <c r="AB225" s="94" t="str">
        <f t="shared" si="49"/>
        <v>H16R15.</v>
      </c>
      <c r="AC225" s="94" t="str">
        <f t="shared" si="57"/>
        <v>H16R15</v>
      </c>
    </row>
    <row r="226" spans="1:32" s="3" customFormat="1" ht="258.75" x14ac:dyDescent="0.2">
      <c r="A226" s="51">
        <v>204</v>
      </c>
      <c r="B226" s="13" t="s">
        <v>62</v>
      </c>
      <c r="C226" s="41" t="s">
        <v>760</v>
      </c>
      <c r="D226" s="12" t="s">
        <v>761</v>
      </c>
      <c r="E226" s="12" t="s">
        <v>1751</v>
      </c>
      <c r="F226" s="12" t="s">
        <v>1752</v>
      </c>
      <c r="G226" s="12" t="s">
        <v>139</v>
      </c>
      <c r="H226" s="11">
        <v>1</v>
      </c>
      <c r="I226" s="14">
        <v>42674</v>
      </c>
      <c r="J226" s="14">
        <v>42916</v>
      </c>
      <c r="K226" s="44">
        <f t="shared" si="50"/>
        <v>34.571428571428569</v>
      </c>
      <c r="L226" s="11" t="s">
        <v>23</v>
      </c>
      <c r="M226" s="11">
        <v>1</v>
      </c>
      <c r="N226" s="11">
        <v>3</v>
      </c>
      <c r="O226" s="79">
        <f t="shared" si="44"/>
        <v>100</v>
      </c>
      <c r="P226" s="18">
        <f t="shared" si="45"/>
        <v>34.571428571428569</v>
      </c>
      <c r="Q226" s="18">
        <f t="shared" ca="1" si="46"/>
        <v>34.571428571428569</v>
      </c>
      <c r="R226" s="18">
        <f t="shared" ca="1" si="47"/>
        <v>34.571428571428569</v>
      </c>
      <c r="S226" s="11" t="str">
        <f t="shared" si="51"/>
        <v>SI</v>
      </c>
      <c r="T226" s="39" t="str">
        <f t="shared" si="52"/>
        <v>CUMPLIDO</v>
      </c>
      <c r="U226" s="39" t="str">
        <f t="shared" si="53"/>
        <v>CUMPLIDO</v>
      </c>
      <c r="V226" s="39" t="s">
        <v>1431</v>
      </c>
      <c r="W226" s="39" t="s">
        <v>1266</v>
      </c>
      <c r="X226" s="39">
        <f t="shared" si="48"/>
        <v>1</v>
      </c>
      <c r="Y226" s="39" t="str">
        <f t="shared" si="54"/>
        <v>H17R15 - 1</v>
      </c>
      <c r="Z226" s="94">
        <f t="shared" si="55"/>
        <v>5</v>
      </c>
      <c r="AA226" s="94">
        <f t="shared" si="56"/>
        <v>5</v>
      </c>
      <c r="AB226" s="94" t="str">
        <f t="shared" si="49"/>
        <v>H17R15.</v>
      </c>
      <c r="AC226" s="94" t="str">
        <f t="shared" si="57"/>
        <v>H17R15</v>
      </c>
    </row>
    <row r="227" spans="1:32" s="3" customFormat="1" ht="249.75" customHeight="1" x14ac:dyDescent="0.2">
      <c r="A227" s="51">
        <v>205</v>
      </c>
      <c r="B227" s="13" t="s">
        <v>543</v>
      </c>
      <c r="C227" s="16" t="s">
        <v>762</v>
      </c>
      <c r="D227" s="12" t="s">
        <v>754</v>
      </c>
      <c r="E227" s="12" t="s">
        <v>1753</v>
      </c>
      <c r="F227" s="12" t="s">
        <v>763</v>
      </c>
      <c r="G227" s="12" t="s">
        <v>764</v>
      </c>
      <c r="H227" s="11">
        <v>6</v>
      </c>
      <c r="I227" s="14">
        <v>42674</v>
      </c>
      <c r="J227" s="14">
        <v>42824</v>
      </c>
      <c r="K227" s="44">
        <f t="shared" si="50"/>
        <v>21.428571428571427</v>
      </c>
      <c r="L227" s="11" t="s">
        <v>23</v>
      </c>
      <c r="M227" s="11">
        <v>6</v>
      </c>
      <c r="N227" s="11"/>
      <c r="O227" s="79">
        <f t="shared" si="44"/>
        <v>100</v>
      </c>
      <c r="P227" s="18">
        <f t="shared" si="45"/>
        <v>21.428571428571427</v>
      </c>
      <c r="Q227" s="18">
        <f t="shared" ca="1" si="46"/>
        <v>21.428571428571427</v>
      </c>
      <c r="R227" s="18">
        <f t="shared" ca="1" si="47"/>
        <v>21.428571428571427</v>
      </c>
      <c r="S227" s="11" t="str">
        <f t="shared" si="51"/>
        <v>SI</v>
      </c>
      <c r="T227" s="39" t="str">
        <f t="shared" si="52"/>
        <v>CUMPLIDO</v>
      </c>
      <c r="U227" s="39" t="str">
        <f t="shared" si="53"/>
        <v>CUMPLIDO</v>
      </c>
      <c r="V227" s="39" t="s">
        <v>1431</v>
      </c>
      <c r="W227" s="39" t="s">
        <v>1267</v>
      </c>
      <c r="X227" s="39">
        <f t="shared" si="48"/>
        <v>1</v>
      </c>
      <c r="Y227" s="39" t="str">
        <f t="shared" si="54"/>
        <v>H18R15 - 1</v>
      </c>
      <c r="Z227" s="94">
        <f t="shared" si="55"/>
        <v>5</v>
      </c>
      <c r="AA227" s="94">
        <f t="shared" si="56"/>
        <v>5</v>
      </c>
      <c r="AB227" s="94" t="str">
        <f t="shared" si="49"/>
        <v>H18R15.</v>
      </c>
      <c r="AC227" s="94" t="str">
        <f t="shared" si="57"/>
        <v>H18R15</v>
      </c>
    </row>
    <row r="228" spans="1:32" s="3" customFormat="1" ht="232.5" customHeight="1" x14ac:dyDescent="0.2">
      <c r="A228" s="51">
        <v>206</v>
      </c>
      <c r="B228" s="13" t="s">
        <v>543</v>
      </c>
      <c r="C228" s="41" t="s">
        <v>1376</v>
      </c>
      <c r="D228" s="12" t="s">
        <v>765</v>
      </c>
      <c r="E228" s="12" t="s">
        <v>1753</v>
      </c>
      <c r="F228" s="12" t="s">
        <v>763</v>
      </c>
      <c r="G228" s="12" t="s">
        <v>764</v>
      </c>
      <c r="H228" s="11">
        <v>6</v>
      </c>
      <c r="I228" s="14">
        <v>42674</v>
      </c>
      <c r="J228" s="14">
        <v>42824</v>
      </c>
      <c r="K228" s="44">
        <f t="shared" si="50"/>
        <v>21.428571428571427</v>
      </c>
      <c r="L228" s="11" t="s">
        <v>23</v>
      </c>
      <c r="M228" s="11">
        <v>6</v>
      </c>
      <c r="N228" s="11"/>
      <c r="O228" s="79">
        <f t="shared" si="44"/>
        <v>100</v>
      </c>
      <c r="P228" s="18">
        <f t="shared" si="45"/>
        <v>21.428571428571427</v>
      </c>
      <c r="Q228" s="18">
        <f t="shared" ca="1" si="46"/>
        <v>21.428571428571427</v>
      </c>
      <c r="R228" s="18">
        <f t="shared" ca="1" si="47"/>
        <v>21.428571428571427</v>
      </c>
      <c r="S228" s="11" t="str">
        <f t="shared" si="51"/>
        <v>SI</v>
      </c>
      <c r="T228" s="39" t="str">
        <f t="shared" si="52"/>
        <v>CUMPLIDO</v>
      </c>
      <c r="U228" s="39" t="str">
        <f t="shared" si="53"/>
        <v>CUMPLIDO</v>
      </c>
      <c r="V228" s="39" t="s">
        <v>1431</v>
      </c>
      <c r="W228" s="39" t="s">
        <v>1268</v>
      </c>
      <c r="X228" s="39">
        <f t="shared" si="48"/>
        <v>1</v>
      </c>
      <c r="Y228" s="39" t="str">
        <f t="shared" si="54"/>
        <v>H19R15 - 1</v>
      </c>
      <c r="Z228" s="94">
        <f t="shared" si="55"/>
        <v>5</v>
      </c>
      <c r="AA228" s="94">
        <f t="shared" si="56"/>
        <v>5</v>
      </c>
      <c r="AB228" s="94" t="str">
        <f t="shared" si="49"/>
        <v>H19R15.</v>
      </c>
      <c r="AC228" s="94" t="str">
        <f t="shared" si="57"/>
        <v>H19R15</v>
      </c>
    </row>
    <row r="229" spans="1:32" s="3" customFormat="1" ht="360" x14ac:dyDescent="0.2">
      <c r="A229" s="51">
        <v>207</v>
      </c>
      <c r="B229" s="13" t="s">
        <v>62</v>
      </c>
      <c r="C229" s="41" t="s">
        <v>766</v>
      </c>
      <c r="D229" s="12" t="s">
        <v>767</v>
      </c>
      <c r="E229" s="12" t="s">
        <v>1754</v>
      </c>
      <c r="F229" s="12" t="s">
        <v>1755</v>
      </c>
      <c r="G229" s="12" t="s">
        <v>768</v>
      </c>
      <c r="H229" s="11">
        <v>3</v>
      </c>
      <c r="I229" s="14">
        <v>42734</v>
      </c>
      <c r="J229" s="14">
        <v>43008</v>
      </c>
      <c r="K229" s="44">
        <f t="shared" si="50"/>
        <v>39.142857142857146</v>
      </c>
      <c r="L229" s="11" t="s">
        <v>55</v>
      </c>
      <c r="M229" s="11"/>
      <c r="N229" s="11"/>
      <c r="O229" s="79">
        <f t="shared" si="44"/>
        <v>0</v>
      </c>
      <c r="P229" s="18">
        <f t="shared" si="45"/>
        <v>0</v>
      </c>
      <c r="Q229" s="18">
        <f t="shared" ca="1" si="46"/>
        <v>0</v>
      </c>
      <c r="R229" s="18">
        <f t="shared" ca="1" si="47"/>
        <v>39.142857142857146</v>
      </c>
      <c r="S229" s="11" t="str">
        <f t="shared" ca="1" si="51"/>
        <v>NO</v>
      </c>
      <c r="T229" s="39" t="str">
        <f t="shared" ca="1" si="52"/>
        <v>VENCIDO</v>
      </c>
      <c r="U229" s="39" t="str">
        <f t="shared" ca="1" si="53"/>
        <v>VENCIDO</v>
      </c>
      <c r="V229" s="39" t="s">
        <v>1431</v>
      </c>
      <c r="W229" s="39" t="s">
        <v>1269</v>
      </c>
      <c r="X229" s="39">
        <f t="shared" si="48"/>
        <v>1</v>
      </c>
      <c r="Y229" s="39" t="str">
        <f t="shared" si="54"/>
        <v>H20R15 - 1</v>
      </c>
      <c r="Z229" s="94">
        <f t="shared" ca="1" si="55"/>
        <v>1</v>
      </c>
      <c r="AA229" s="94">
        <f t="shared" ca="1" si="56"/>
        <v>1</v>
      </c>
      <c r="AB229" s="94" t="str">
        <f t="shared" si="49"/>
        <v>H20R15.</v>
      </c>
      <c r="AC229" s="94" t="str">
        <f t="shared" si="57"/>
        <v>H20R15</v>
      </c>
    </row>
    <row r="230" spans="1:32" s="3" customFormat="1" ht="146.25" x14ac:dyDescent="0.2">
      <c r="A230" s="51">
        <v>208</v>
      </c>
      <c r="B230" s="13" t="s">
        <v>77</v>
      </c>
      <c r="C230" s="41" t="s">
        <v>769</v>
      </c>
      <c r="D230" s="12" t="s">
        <v>770</v>
      </c>
      <c r="E230" s="12" t="s">
        <v>1756</v>
      </c>
      <c r="F230" s="12" t="s">
        <v>1757</v>
      </c>
      <c r="G230" s="12" t="s">
        <v>771</v>
      </c>
      <c r="H230" s="11">
        <v>10</v>
      </c>
      <c r="I230" s="14">
        <v>42767</v>
      </c>
      <c r="J230" s="14">
        <v>42824</v>
      </c>
      <c r="K230" s="44">
        <f t="shared" si="50"/>
        <v>8.1428571428571423</v>
      </c>
      <c r="L230" s="11" t="s">
        <v>55</v>
      </c>
      <c r="M230" s="11">
        <v>1</v>
      </c>
      <c r="N230" s="11">
        <v>1</v>
      </c>
      <c r="O230" s="79">
        <f t="shared" si="44"/>
        <v>10</v>
      </c>
      <c r="P230" s="18">
        <f t="shared" si="45"/>
        <v>0.81428571428571417</v>
      </c>
      <c r="Q230" s="18">
        <f t="shared" ca="1" si="46"/>
        <v>0.81428571428571417</v>
      </c>
      <c r="R230" s="18">
        <f t="shared" ca="1" si="47"/>
        <v>8.1428571428571423</v>
      </c>
      <c r="S230" s="11" t="str">
        <f t="shared" ca="1" si="51"/>
        <v>NO</v>
      </c>
      <c r="T230" s="39" t="str">
        <f t="shared" ca="1" si="52"/>
        <v>VENCIDO</v>
      </c>
      <c r="U230" s="39" t="str">
        <f t="shared" ca="1" si="53"/>
        <v>VENCIDO</v>
      </c>
      <c r="V230" s="39" t="s">
        <v>1431</v>
      </c>
      <c r="W230" s="39" t="s">
        <v>1270</v>
      </c>
      <c r="X230" s="39">
        <f t="shared" si="48"/>
        <v>1</v>
      </c>
      <c r="Y230" s="39" t="str">
        <f t="shared" si="54"/>
        <v>H21R15 - 1</v>
      </c>
      <c r="Z230" s="94">
        <f t="shared" ca="1" si="55"/>
        <v>1</v>
      </c>
      <c r="AA230" s="94">
        <f t="shared" ca="1" si="56"/>
        <v>1</v>
      </c>
      <c r="AB230" s="94" t="str">
        <f t="shared" si="49"/>
        <v>H21R15.</v>
      </c>
      <c r="AC230" s="94" t="str">
        <f t="shared" si="57"/>
        <v>H21R15</v>
      </c>
    </row>
    <row r="231" spans="1:32" s="3" customFormat="1" ht="249" customHeight="1" x14ac:dyDescent="0.2">
      <c r="A231" s="51">
        <v>209</v>
      </c>
      <c r="B231" s="13" t="s">
        <v>62</v>
      </c>
      <c r="C231" s="41" t="s">
        <v>772</v>
      </c>
      <c r="D231" s="12" t="s">
        <v>773</v>
      </c>
      <c r="E231" s="12" t="s">
        <v>1869</v>
      </c>
      <c r="F231" s="12" t="s">
        <v>1758</v>
      </c>
      <c r="G231" s="13" t="s">
        <v>774</v>
      </c>
      <c r="H231" s="11">
        <v>2</v>
      </c>
      <c r="I231" s="14">
        <v>42734</v>
      </c>
      <c r="J231" s="14">
        <v>42916</v>
      </c>
      <c r="K231" s="44">
        <f t="shared" si="50"/>
        <v>26</v>
      </c>
      <c r="L231" s="11" t="s">
        <v>46</v>
      </c>
      <c r="M231" s="11">
        <v>2</v>
      </c>
      <c r="N231" s="11"/>
      <c r="O231" s="79">
        <f t="shared" si="44"/>
        <v>100</v>
      </c>
      <c r="P231" s="18">
        <f t="shared" si="45"/>
        <v>26</v>
      </c>
      <c r="Q231" s="18">
        <f t="shared" ca="1" si="46"/>
        <v>26</v>
      </c>
      <c r="R231" s="18">
        <f t="shared" ca="1" si="47"/>
        <v>26</v>
      </c>
      <c r="S231" s="11" t="str">
        <f t="shared" si="51"/>
        <v>SI</v>
      </c>
      <c r="T231" s="39" t="str">
        <f t="shared" si="52"/>
        <v>CUMPLIDO</v>
      </c>
      <c r="U231" s="39" t="str">
        <f t="shared" si="53"/>
        <v>CUMPLIDO</v>
      </c>
      <c r="V231" s="39" t="s">
        <v>1431</v>
      </c>
      <c r="W231" s="39" t="s">
        <v>1271</v>
      </c>
      <c r="X231" s="39">
        <f t="shared" si="48"/>
        <v>1</v>
      </c>
      <c r="Y231" s="39" t="str">
        <f t="shared" si="54"/>
        <v xml:space="preserve">
H22R15 - 1</v>
      </c>
      <c r="Z231" s="94">
        <f t="shared" si="55"/>
        <v>5</v>
      </c>
      <c r="AA231" s="94">
        <f t="shared" si="56"/>
        <v>5</v>
      </c>
      <c r="AB231" s="94" t="str">
        <f t="shared" si="49"/>
        <v xml:space="preserve">
H22R15.</v>
      </c>
      <c r="AC231" s="94" t="str">
        <f t="shared" si="57"/>
        <v xml:space="preserve">
H22R15</v>
      </c>
    </row>
    <row r="232" spans="1:32" s="3" customFormat="1" ht="247.5" x14ac:dyDescent="0.2">
      <c r="A232" s="51">
        <v>210</v>
      </c>
      <c r="B232" s="13" t="s">
        <v>64</v>
      </c>
      <c r="C232" s="41" t="s">
        <v>775</v>
      </c>
      <c r="D232" s="12" t="s">
        <v>776</v>
      </c>
      <c r="E232" s="12" t="s">
        <v>1759</v>
      </c>
      <c r="F232" s="12" t="s">
        <v>1760</v>
      </c>
      <c r="G232" s="13" t="s">
        <v>65</v>
      </c>
      <c r="H232" s="11">
        <v>10</v>
      </c>
      <c r="I232" s="14">
        <v>42734</v>
      </c>
      <c r="J232" s="14">
        <v>42794</v>
      </c>
      <c r="K232" s="44">
        <f t="shared" si="50"/>
        <v>8.5714285714285712</v>
      </c>
      <c r="L232" s="11" t="s">
        <v>55</v>
      </c>
      <c r="M232" s="11">
        <v>3</v>
      </c>
      <c r="N232" s="11">
        <v>1</v>
      </c>
      <c r="O232" s="79">
        <f t="shared" si="44"/>
        <v>30</v>
      </c>
      <c r="P232" s="18">
        <f t="shared" si="45"/>
        <v>2.5714285714285712</v>
      </c>
      <c r="Q232" s="18">
        <f t="shared" ca="1" si="46"/>
        <v>2.5714285714285712</v>
      </c>
      <c r="R232" s="18">
        <f t="shared" ca="1" si="47"/>
        <v>8.5714285714285712</v>
      </c>
      <c r="S232" s="11" t="str">
        <f t="shared" ca="1" si="51"/>
        <v>NO</v>
      </c>
      <c r="T232" s="39" t="str">
        <f t="shared" ca="1" si="52"/>
        <v>VENCIDO</v>
      </c>
      <c r="U232" s="39" t="str">
        <f t="shared" ca="1" si="53"/>
        <v>VENCIDO</v>
      </c>
      <c r="V232" s="39" t="s">
        <v>1431</v>
      </c>
      <c r="W232" s="39" t="s">
        <v>1272</v>
      </c>
      <c r="X232" s="39">
        <f t="shared" si="48"/>
        <v>1</v>
      </c>
      <c r="Y232" s="39" t="str">
        <f t="shared" si="54"/>
        <v>H23R15 - 1</v>
      </c>
      <c r="Z232" s="94">
        <f t="shared" ca="1" si="55"/>
        <v>1</v>
      </c>
      <c r="AA232" s="94">
        <f t="shared" ca="1" si="56"/>
        <v>1</v>
      </c>
      <c r="AB232" s="94" t="str">
        <f t="shared" si="49"/>
        <v>H23R15.</v>
      </c>
      <c r="AC232" s="94" t="str">
        <f t="shared" si="57"/>
        <v>H23R15</v>
      </c>
    </row>
    <row r="233" spans="1:32" s="3" customFormat="1" ht="249" customHeight="1" x14ac:dyDescent="0.2">
      <c r="A233" s="51">
        <v>211</v>
      </c>
      <c r="B233" s="13" t="s">
        <v>64</v>
      </c>
      <c r="C233" s="66" t="s">
        <v>777</v>
      </c>
      <c r="D233" s="12" t="s">
        <v>778</v>
      </c>
      <c r="E233" s="12" t="s">
        <v>779</v>
      </c>
      <c r="F233" s="12" t="s">
        <v>780</v>
      </c>
      <c r="G233" s="12" t="s">
        <v>781</v>
      </c>
      <c r="H233" s="11">
        <v>2</v>
      </c>
      <c r="I233" s="14">
        <v>42781</v>
      </c>
      <c r="J233" s="14">
        <v>43008</v>
      </c>
      <c r="K233" s="44">
        <f t="shared" si="50"/>
        <v>32.428571428571431</v>
      </c>
      <c r="L233" s="11" t="s">
        <v>55</v>
      </c>
      <c r="M233" s="11">
        <v>1</v>
      </c>
      <c r="N233" s="11">
        <v>9</v>
      </c>
      <c r="O233" s="79">
        <f t="shared" si="44"/>
        <v>50</v>
      </c>
      <c r="P233" s="18">
        <f t="shared" si="45"/>
        <v>16.214285714285715</v>
      </c>
      <c r="Q233" s="18">
        <f t="shared" ca="1" si="46"/>
        <v>16.214285714285715</v>
      </c>
      <c r="R233" s="18">
        <f t="shared" ca="1" si="47"/>
        <v>32.428571428571431</v>
      </c>
      <c r="S233" s="11" t="str">
        <f t="shared" ca="1" si="51"/>
        <v>NO</v>
      </c>
      <c r="T233" s="39" t="str">
        <f t="shared" ca="1" si="52"/>
        <v>VENCIDO</v>
      </c>
      <c r="U233" s="39" t="str">
        <f t="shared" ca="1" si="53"/>
        <v>VENCIDO</v>
      </c>
      <c r="V233" s="39" t="s">
        <v>1431</v>
      </c>
      <c r="W233" s="39" t="s">
        <v>1273</v>
      </c>
      <c r="X233" s="39">
        <f t="shared" si="48"/>
        <v>1</v>
      </c>
      <c r="Y233" s="39" t="str">
        <f t="shared" si="54"/>
        <v>H24R15 - 1</v>
      </c>
      <c r="Z233" s="94">
        <f t="shared" ca="1" si="55"/>
        <v>1</v>
      </c>
      <c r="AA233" s="94">
        <f t="shared" ca="1" si="56"/>
        <v>1</v>
      </c>
      <c r="AB233" s="94" t="str">
        <f t="shared" si="49"/>
        <v>H24R15.</v>
      </c>
      <c r="AC233" s="94" t="str">
        <f t="shared" si="57"/>
        <v>H24R15</v>
      </c>
    </row>
    <row r="234" spans="1:32" s="3" customFormat="1" ht="164.25" customHeight="1" x14ac:dyDescent="0.2">
      <c r="A234" s="51">
        <v>212</v>
      </c>
      <c r="B234" s="13" t="s">
        <v>64</v>
      </c>
      <c r="C234" s="41" t="s">
        <v>782</v>
      </c>
      <c r="D234" s="12" t="s">
        <v>783</v>
      </c>
      <c r="E234" s="12" t="s">
        <v>784</v>
      </c>
      <c r="F234" s="12" t="s">
        <v>785</v>
      </c>
      <c r="G234" s="13" t="s">
        <v>99</v>
      </c>
      <c r="H234" s="11">
        <v>1</v>
      </c>
      <c r="I234" s="14">
        <v>42767</v>
      </c>
      <c r="J234" s="14">
        <v>42824</v>
      </c>
      <c r="K234" s="44">
        <f t="shared" si="50"/>
        <v>8.1428571428571423</v>
      </c>
      <c r="L234" s="11" t="s">
        <v>55</v>
      </c>
      <c r="M234" s="11">
        <v>1</v>
      </c>
      <c r="N234" s="11"/>
      <c r="O234" s="79">
        <f t="shared" si="44"/>
        <v>100</v>
      </c>
      <c r="P234" s="18">
        <f t="shared" si="45"/>
        <v>8.1428571428571423</v>
      </c>
      <c r="Q234" s="18">
        <f t="shared" ca="1" si="46"/>
        <v>8.1428571428571423</v>
      </c>
      <c r="R234" s="18">
        <f t="shared" ca="1" si="47"/>
        <v>8.1428571428571423</v>
      </c>
      <c r="S234" s="11" t="str">
        <f t="shared" si="51"/>
        <v>SI</v>
      </c>
      <c r="T234" s="39" t="str">
        <f t="shared" si="52"/>
        <v>CUMPLIDO</v>
      </c>
      <c r="U234" s="39" t="str">
        <f t="shared" si="53"/>
        <v>CUMPLIDO</v>
      </c>
      <c r="V234" s="39" t="s">
        <v>1431</v>
      </c>
      <c r="W234" s="39" t="s">
        <v>1274</v>
      </c>
      <c r="X234" s="39">
        <f t="shared" si="48"/>
        <v>1</v>
      </c>
      <c r="Y234" s="39" t="str">
        <f t="shared" si="54"/>
        <v>H25R15 - 1</v>
      </c>
      <c r="Z234" s="94">
        <f t="shared" si="55"/>
        <v>5</v>
      </c>
      <c r="AA234" s="94">
        <f t="shared" si="56"/>
        <v>5</v>
      </c>
      <c r="AB234" s="94" t="str">
        <f t="shared" si="49"/>
        <v>H25R15.</v>
      </c>
      <c r="AC234" s="94" t="str">
        <f t="shared" si="57"/>
        <v>H25R15</v>
      </c>
    </row>
    <row r="235" spans="1:32" s="3" customFormat="1" ht="202.5" x14ac:dyDescent="0.2">
      <c r="A235" s="51">
        <v>213</v>
      </c>
      <c r="B235" s="13" t="s">
        <v>64</v>
      </c>
      <c r="C235" s="41" t="s">
        <v>786</v>
      </c>
      <c r="D235" s="12" t="s">
        <v>787</v>
      </c>
      <c r="E235" s="12" t="s">
        <v>788</v>
      </c>
      <c r="F235" s="12" t="s">
        <v>789</v>
      </c>
      <c r="G235" s="13" t="s">
        <v>84</v>
      </c>
      <c r="H235" s="11">
        <v>10</v>
      </c>
      <c r="I235" s="14">
        <v>42644</v>
      </c>
      <c r="J235" s="14">
        <v>42916</v>
      </c>
      <c r="K235" s="44">
        <f t="shared" si="50"/>
        <v>38.857142857142854</v>
      </c>
      <c r="L235" s="11" t="s">
        <v>55</v>
      </c>
      <c r="M235" s="11"/>
      <c r="N235" s="11"/>
      <c r="O235" s="79">
        <f t="shared" si="44"/>
        <v>0</v>
      </c>
      <c r="P235" s="18">
        <f t="shared" si="45"/>
        <v>0</v>
      </c>
      <c r="Q235" s="18">
        <f t="shared" ca="1" si="46"/>
        <v>0</v>
      </c>
      <c r="R235" s="18">
        <f t="shared" ca="1" si="47"/>
        <v>38.857142857142854</v>
      </c>
      <c r="S235" s="11" t="str">
        <f t="shared" ca="1" si="51"/>
        <v>NO</v>
      </c>
      <c r="T235" s="39" t="str">
        <f t="shared" ca="1" si="52"/>
        <v>VENCIDO</v>
      </c>
      <c r="U235" s="39" t="str">
        <f t="shared" ca="1" si="53"/>
        <v>VENCIDO</v>
      </c>
      <c r="V235" s="39" t="s">
        <v>1431</v>
      </c>
      <c r="W235" s="39" t="s">
        <v>1275</v>
      </c>
      <c r="X235" s="39">
        <f t="shared" si="48"/>
        <v>1</v>
      </c>
      <c r="Y235" s="39" t="str">
        <f t="shared" si="54"/>
        <v>H26R15 - 1</v>
      </c>
      <c r="Z235" s="94">
        <f t="shared" ca="1" si="55"/>
        <v>1</v>
      </c>
      <c r="AA235" s="94">
        <f t="shared" ca="1" si="56"/>
        <v>1</v>
      </c>
      <c r="AB235" s="94" t="str">
        <f t="shared" si="49"/>
        <v>H26R15.</v>
      </c>
      <c r="AC235" s="94" t="str">
        <f t="shared" si="57"/>
        <v>H26R15</v>
      </c>
    </row>
    <row r="236" spans="1:32" s="3" customFormat="1" ht="371.25" x14ac:dyDescent="0.2">
      <c r="A236" s="51">
        <v>214</v>
      </c>
      <c r="B236" s="13" t="s">
        <v>64</v>
      </c>
      <c r="C236" s="41" t="s">
        <v>790</v>
      </c>
      <c r="D236" s="12" t="s">
        <v>791</v>
      </c>
      <c r="E236" s="67" t="s">
        <v>792</v>
      </c>
      <c r="F236" s="67" t="s">
        <v>1761</v>
      </c>
      <c r="G236" s="67" t="s">
        <v>1762</v>
      </c>
      <c r="H236" s="68">
        <v>100</v>
      </c>
      <c r="I236" s="69">
        <v>42794</v>
      </c>
      <c r="J236" s="14">
        <v>42824</v>
      </c>
      <c r="K236" s="44">
        <f t="shared" si="50"/>
        <v>4.2857142857142856</v>
      </c>
      <c r="L236" s="11" t="s">
        <v>55</v>
      </c>
      <c r="M236" s="11">
        <v>5</v>
      </c>
      <c r="N236" s="11">
        <v>1</v>
      </c>
      <c r="O236" s="79">
        <f t="shared" si="44"/>
        <v>5</v>
      </c>
      <c r="P236" s="18">
        <f t="shared" si="45"/>
        <v>0.21428571428571427</v>
      </c>
      <c r="Q236" s="18">
        <f t="shared" ca="1" si="46"/>
        <v>0.21428571428571427</v>
      </c>
      <c r="R236" s="18">
        <f t="shared" ca="1" si="47"/>
        <v>4.2857142857142856</v>
      </c>
      <c r="S236" s="11" t="str">
        <f t="shared" ca="1" si="51"/>
        <v>NO</v>
      </c>
      <c r="T236" s="39" t="str">
        <f t="shared" ca="1" si="52"/>
        <v>VENCIDO</v>
      </c>
      <c r="U236" s="39" t="str">
        <f t="shared" ca="1" si="53"/>
        <v>VENCIDO</v>
      </c>
      <c r="V236" s="39" t="s">
        <v>1431</v>
      </c>
      <c r="W236" s="39" t="s">
        <v>1276</v>
      </c>
      <c r="X236" s="39">
        <f t="shared" si="48"/>
        <v>1</v>
      </c>
      <c r="Y236" s="39" t="str">
        <f t="shared" si="54"/>
        <v>H27R15 - 1</v>
      </c>
      <c r="Z236" s="94">
        <f t="shared" ca="1" si="55"/>
        <v>1</v>
      </c>
      <c r="AA236" s="94">
        <f t="shared" ca="1" si="56"/>
        <v>1</v>
      </c>
      <c r="AB236" s="94" t="str">
        <f t="shared" si="49"/>
        <v>H27R15.</v>
      </c>
      <c r="AC236" s="94" t="str">
        <f t="shared" si="57"/>
        <v>H27R15</v>
      </c>
    </row>
    <row r="237" spans="1:32" s="3" customFormat="1" ht="225" x14ac:dyDescent="0.2">
      <c r="A237" s="51">
        <v>215</v>
      </c>
      <c r="B237" s="13" t="s">
        <v>64</v>
      </c>
      <c r="C237" s="41" t="s">
        <v>1763</v>
      </c>
      <c r="D237" s="12" t="s">
        <v>793</v>
      </c>
      <c r="E237" s="67" t="s">
        <v>1764</v>
      </c>
      <c r="F237" s="67" t="s">
        <v>1765</v>
      </c>
      <c r="G237" s="70" t="s">
        <v>50</v>
      </c>
      <c r="H237" s="68">
        <v>2</v>
      </c>
      <c r="I237" s="69">
        <v>42794</v>
      </c>
      <c r="J237" s="14">
        <v>42916</v>
      </c>
      <c r="K237" s="44">
        <f t="shared" si="50"/>
        <v>17.428571428571427</v>
      </c>
      <c r="L237" s="11" t="s">
        <v>55</v>
      </c>
      <c r="M237" s="11"/>
      <c r="N237" s="11"/>
      <c r="O237" s="79">
        <f t="shared" si="44"/>
        <v>0</v>
      </c>
      <c r="P237" s="18">
        <f t="shared" si="45"/>
        <v>0</v>
      </c>
      <c r="Q237" s="18">
        <f t="shared" ca="1" si="46"/>
        <v>0</v>
      </c>
      <c r="R237" s="18">
        <f t="shared" ca="1" si="47"/>
        <v>17.428571428571427</v>
      </c>
      <c r="S237" s="11" t="str">
        <f t="shared" ca="1" si="51"/>
        <v>NO</v>
      </c>
      <c r="T237" s="39" t="str">
        <f t="shared" ca="1" si="52"/>
        <v>VENCIDO</v>
      </c>
      <c r="U237" s="39" t="str">
        <f t="shared" ca="1" si="53"/>
        <v>VENCIDO</v>
      </c>
      <c r="V237" s="39" t="s">
        <v>1431</v>
      </c>
      <c r="W237" s="39" t="s">
        <v>1277</v>
      </c>
      <c r="X237" s="39">
        <f t="shared" si="48"/>
        <v>1</v>
      </c>
      <c r="Y237" s="39" t="str">
        <f t="shared" si="54"/>
        <v>H28R15 - 1</v>
      </c>
      <c r="Z237" s="94">
        <f t="shared" ca="1" si="55"/>
        <v>1</v>
      </c>
      <c r="AA237" s="94">
        <f t="shared" ca="1" si="56"/>
        <v>1</v>
      </c>
      <c r="AB237" s="94" t="str">
        <f t="shared" si="49"/>
        <v>H28R15.</v>
      </c>
      <c r="AC237" s="94" t="str">
        <f t="shared" si="57"/>
        <v>H28R15</v>
      </c>
    </row>
    <row r="238" spans="1:32" s="3" customFormat="1" ht="281.25" x14ac:dyDescent="0.2">
      <c r="A238" s="51">
        <v>216</v>
      </c>
      <c r="B238" s="13" t="s">
        <v>47</v>
      </c>
      <c r="C238" s="41" t="s">
        <v>794</v>
      </c>
      <c r="D238" s="12" t="s">
        <v>795</v>
      </c>
      <c r="E238" s="12" t="s">
        <v>796</v>
      </c>
      <c r="F238" s="12" t="s">
        <v>1766</v>
      </c>
      <c r="G238" s="12" t="s">
        <v>1767</v>
      </c>
      <c r="H238" s="11">
        <v>1</v>
      </c>
      <c r="I238" s="14">
        <v>42633</v>
      </c>
      <c r="J238" s="14">
        <v>42886</v>
      </c>
      <c r="K238" s="44">
        <f t="shared" si="50"/>
        <v>36.142857142857146</v>
      </c>
      <c r="L238" s="11" t="s">
        <v>23</v>
      </c>
      <c r="M238" s="11"/>
      <c r="N238" s="11"/>
      <c r="O238" s="79">
        <f t="shared" si="44"/>
        <v>0</v>
      </c>
      <c r="P238" s="18">
        <f t="shared" si="45"/>
        <v>0</v>
      </c>
      <c r="Q238" s="18">
        <f t="shared" ca="1" si="46"/>
        <v>0</v>
      </c>
      <c r="R238" s="18">
        <f t="shared" ca="1" si="47"/>
        <v>36.142857142857146</v>
      </c>
      <c r="S238" s="11" t="str">
        <f t="shared" ca="1" si="51"/>
        <v>NO</v>
      </c>
      <c r="T238" s="39" t="str">
        <f t="shared" ca="1" si="52"/>
        <v>VENCIDO</v>
      </c>
      <c r="U238" s="39" t="str">
        <f t="shared" ca="1" si="53"/>
        <v>VENCIDO</v>
      </c>
      <c r="V238" s="39" t="s">
        <v>1431</v>
      </c>
      <c r="W238" s="39" t="s">
        <v>1278</v>
      </c>
      <c r="X238" s="39">
        <f t="shared" si="48"/>
        <v>1</v>
      </c>
      <c r="Y238" s="39" t="str">
        <f t="shared" si="54"/>
        <v>H29R15 - 1</v>
      </c>
      <c r="Z238" s="94">
        <f t="shared" ca="1" si="55"/>
        <v>1</v>
      </c>
      <c r="AA238" s="94">
        <f t="shared" ca="1" si="56"/>
        <v>1</v>
      </c>
      <c r="AB238" s="94" t="str">
        <f t="shared" si="49"/>
        <v>H29R15.</v>
      </c>
      <c r="AC238" s="94" t="str">
        <f t="shared" si="57"/>
        <v>H29R15</v>
      </c>
    </row>
    <row r="239" spans="1:32" s="3" customFormat="1" ht="302.25" customHeight="1" x14ac:dyDescent="0.2">
      <c r="A239" s="51">
        <v>217</v>
      </c>
      <c r="B239" s="13" t="s">
        <v>797</v>
      </c>
      <c r="C239" s="41" t="s">
        <v>798</v>
      </c>
      <c r="D239" s="12" t="s">
        <v>799</v>
      </c>
      <c r="E239" s="12" t="s">
        <v>1768</v>
      </c>
      <c r="F239" s="12" t="s">
        <v>800</v>
      </c>
      <c r="G239" s="13" t="s">
        <v>801</v>
      </c>
      <c r="H239" s="11">
        <v>2</v>
      </c>
      <c r="I239" s="14">
        <v>42674</v>
      </c>
      <c r="J239" s="14">
        <v>43039</v>
      </c>
      <c r="K239" s="44">
        <f t="shared" si="50"/>
        <v>52.142857142857146</v>
      </c>
      <c r="L239" s="11" t="s">
        <v>23</v>
      </c>
      <c r="M239" s="11">
        <v>2</v>
      </c>
      <c r="N239" s="11"/>
      <c r="O239" s="79">
        <f t="shared" si="44"/>
        <v>100</v>
      </c>
      <c r="P239" s="18">
        <f t="shared" si="45"/>
        <v>52.142857142857146</v>
      </c>
      <c r="Q239" s="18">
        <f t="shared" ca="1" si="46"/>
        <v>0</v>
      </c>
      <c r="R239" s="18">
        <f t="shared" ca="1" si="47"/>
        <v>0</v>
      </c>
      <c r="S239" s="11" t="str">
        <f t="shared" si="51"/>
        <v>SI</v>
      </c>
      <c r="T239" s="39" t="str">
        <f t="shared" si="52"/>
        <v>CUMPLIDO</v>
      </c>
      <c r="U239" s="39" t="str">
        <f t="shared" si="53"/>
        <v>CUMPLIDO</v>
      </c>
      <c r="V239" s="39" t="s">
        <v>1431</v>
      </c>
      <c r="W239" s="39" t="s">
        <v>1279</v>
      </c>
      <c r="X239" s="39">
        <f t="shared" si="48"/>
        <v>1</v>
      </c>
      <c r="Y239" s="39" t="str">
        <f t="shared" si="54"/>
        <v>H30R15 - 1</v>
      </c>
      <c r="Z239" s="94">
        <f t="shared" si="55"/>
        <v>5</v>
      </c>
      <c r="AA239" s="94">
        <f t="shared" si="56"/>
        <v>5</v>
      </c>
      <c r="AB239" s="94" t="str">
        <f t="shared" si="49"/>
        <v>H30R15.</v>
      </c>
      <c r="AC239" s="94" t="str">
        <f t="shared" si="57"/>
        <v>H30R15</v>
      </c>
    </row>
    <row r="240" spans="1:32" s="3" customFormat="1" ht="67.5" x14ac:dyDescent="0.2">
      <c r="A240" s="51"/>
      <c r="B240" s="13" t="s">
        <v>797</v>
      </c>
      <c r="C240" s="41" t="s">
        <v>802</v>
      </c>
      <c r="D240" s="12" t="s">
        <v>799</v>
      </c>
      <c r="E240" s="12" t="s">
        <v>1769</v>
      </c>
      <c r="F240" s="12" t="s">
        <v>803</v>
      </c>
      <c r="G240" s="13" t="s">
        <v>262</v>
      </c>
      <c r="H240" s="11">
        <v>1</v>
      </c>
      <c r="I240" s="14">
        <v>42705</v>
      </c>
      <c r="J240" s="14">
        <v>42734</v>
      </c>
      <c r="K240" s="44">
        <f t="shared" si="50"/>
        <v>4.1428571428571432</v>
      </c>
      <c r="L240" s="11" t="s">
        <v>45</v>
      </c>
      <c r="M240" s="11">
        <v>1</v>
      </c>
      <c r="N240" s="13"/>
      <c r="O240" s="79">
        <f t="shared" si="44"/>
        <v>100</v>
      </c>
      <c r="P240" s="18">
        <f t="shared" si="45"/>
        <v>4.1428571428571432</v>
      </c>
      <c r="Q240" s="18">
        <f t="shared" ca="1" si="46"/>
        <v>4.1428571428571432</v>
      </c>
      <c r="R240" s="18">
        <f t="shared" ca="1" si="47"/>
        <v>4.1428571428571432</v>
      </c>
      <c r="S240" s="11" t="str">
        <f t="shared" si="51"/>
        <v>NO</v>
      </c>
      <c r="T240" s="39" t="str">
        <f t="shared" si="52"/>
        <v>CUMPLIDO</v>
      </c>
      <c r="U240" s="39" t="str">
        <f t="shared" si="53"/>
        <v/>
      </c>
      <c r="V240" s="39" t="s">
        <v>1431</v>
      </c>
      <c r="W240" s="39" t="s">
        <v>1279</v>
      </c>
      <c r="X240" s="39">
        <f t="shared" si="48"/>
        <v>2</v>
      </c>
      <c r="Y240" s="39" t="str">
        <f t="shared" si="54"/>
        <v>H30R15 - 2</v>
      </c>
      <c r="Z240" s="94">
        <f t="shared" si="55"/>
        <v>5</v>
      </c>
      <c r="AA240" s="94">
        <f t="shared" si="56"/>
        <v>5</v>
      </c>
      <c r="AB240" s="94" t="str">
        <f t="shared" si="49"/>
        <v>H30R15.</v>
      </c>
      <c r="AC240" s="94" t="str">
        <f t="shared" si="57"/>
        <v>H30R15</v>
      </c>
      <c r="AF240" s="3" t="s">
        <v>1605</v>
      </c>
    </row>
    <row r="241" spans="1:29" s="3" customFormat="1" ht="184.5" customHeight="1" x14ac:dyDescent="0.2">
      <c r="A241" s="51">
        <v>218</v>
      </c>
      <c r="B241" s="13" t="s">
        <v>543</v>
      </c>
      <c r="C241" s="41" t="s">
        <v>804</v>
      </c>
      <c r="D241" s="12" t="s">
        <v>754</v>
      </c>
      <c r="E241" s="12" t="s">
        <v>805</v>
      </c>
      <c r="F241" s="12" t="s">
        <v>806</v>
      </c>
      <c r="G241" s="13" t="s">
        <v>50</v>
      </c>
      <c r="H241" s="11">
        <v>5</v>
      </c>
      <c r="I241" s="14">
        <v>42674</v>
      </c>
      <c r="J241" s="14">
        <v>42916</v>
      </c>
      <c r="K241" s="44">
        <f t="shared" si="50"/>
        <v>34.571428571428569</v>
      </c>
      <c r="L241" s="11" t="s">
        <v>23</v>
      </c>
      <c r="M241" s="11">
        <v>1</v>
      </c>
      <c r="N241" s="11">
        <v>3</v>
      </c>
      <c r="O241" s="79">
        <f t="shared" si="44"/>
        <v>20</v>
      </c>
      <c r="P241" s="18">
        <f t="shared" si="45"/>
        <v>6.9142857142857137</v>
      </c>
      <c r="Q241" s="18">
        <f t="shared" ca="1" si="46"/>
        <v>6.9142857142857137</v>
      </c>
      <c r="R241" s="18">
        <f t="shared" ca="1" si="47"/>
        <v>34.571428571428569</v>
      </c>
      <c r="S241" s="11" t="str">
        <f t="shared" ca="1" si="51"/>
        <v>NO</v>
      </c>
      <c r="T241" s="39" t="str">
        <f t="shared" ca="1" si="52"/>
        <v>VENCIDO</v>
      </c>
      <c r="U241" s="39" t="str">
        <f t="shared" ca="1" si="53"/>
        <v>VENCIDO</v>
      </c>
      <c r="V241" s="39" t="s">
        <v>1431</v>
      </c>
      <c r="W241" s="39" t="s">
        <v>1280</v>
      </c>
      <c r="X241" s="39">
        <f t="shared" si="48"/>
        <v>1</v>
      </c>
      <c r="Y241" s="39" t="str">
        <f t="shared" si="54"/>
        <v>H31R15 - 1</v>
      </c>
      <c r="Z241" s="94">
        <f t="shared" ca="1" si="55"/>
        <v>1</v>
      </c>
      <c r="AA241" s="94">
        <f t="shared" ca="1" si="56"/>
        <v>1</v>
      </c>
      <c r="AB241" s="94" t="str">
        <f t="shared" si="49"/>
        <v>H31R15.</v>
      </c>
      <c r="AC241" s="94" t="str">
        <f t="shared" si="57"/>
        <v>H31R15</v>
      </c>
    </row>
    <row r="242" spans="1:29" s="3" customFormat="1" ht="316.5" customHeight="1" x14ac:dyDescent="0.2">
      <c r="A242" s="51">
        <v>219</v>
      </c>
      <c r="B242" s="13" t="s">
        <v>543</v>
      </c>
      <c r="C242" s="41" t="s">
        <v>807</v>
      </c>
      <c r="D242" s="12" t="s">
        <v>808</v>
      </c>
      <c r="E242" s="12" t="s">
        <v>1770</v>
      </c>
      <c r="F242" s="12" t="s">
        <v>199</v>
      </c>
      <c r="G242" s="13" t="s">
        <v>139</v>
      </c>
      <c r="H242" s="11">
        <v>3</v>
      </c>
      <c r="I242" s="14">
        <v>42674</v>
      </c>
      <c r="J242" s="14">
        <v>42825</v>
      </c>
      <c r="K242" s="44">
        <f t="shared" si="50"/>
        <v>21.571428571428573</v>
      </c>
      <c r="L242" s="11" t="s">
        <v>23</v>
      </c>
      <c r="M242" s="11">
        <v>3</v>
      </c>
      <c r="N242" s="11"/>
      <c r="O242" s="79">
        <f t="shared" si="44"/>
        <v>100</v>
      </c>
      <c r="P242" s="18">
        <f t="shared" si="45"/>
        <v>21.571428571428573</v>
      </c>
      <c r="Q242" s="18">
        <f t="shared" ca="1" si="46"/>
        <v>21.571428571428573</v>
      </c>
      <c r="R242" s="18">
        <f t="shared" ca="1" si="47"/>
        <v>21.571428571428573</v>
      </c>
      <c r="S242" s="11" t="str">
        <f t="shared" si="51"/>
        <v>SI</v>
      </c>
      <c r="T242" s="39" t="str">
        <f t="shared" si="52"/>
        <v>CUMPLIDO</v>
      </c>
      <c r="U242" s="39" t="str">
        <f t="shared" si="53"/>
        <v>CUMPLIDO</v>
      </c>
      <c r="V242" s="39" t="s">
        <v>1431</v>
      </c>
      <c r="W242" s="39" t="s">
        <v>1281</v>
      </c>
      <c r="X242" s="39">
        <f t="shared" si="48"/>
        <v>1</v>
      </c>
      <c r="Y242" s="39" t="str">
        <f t="shared" si="54"/>
        <v>H32R15 - 1</v>
      </c>
      <c r="Z242" s="94">
        <f t="shared" si="55"/>
        <v>5</v>
      </c>
      <c r="AA242" s="94">
        <f t="shared" si="56"/>
        <v>5</v>
      </c>
      <c r="AB242" s="94" t="str">
        <f t="shared" si="49"/>
        <v>H32R15.</v>
      </c>
      <c r="AC242" s="94" t="str">
        <f t="shared" si="57"/>
        <v>H32R15</v>
      </c>
    </row>
    <row r="243" spans="1:29" s="3" customFormat="1" ht="157.5" x14ac:dyDescent="0.2">
      <c r="A243" s="51">
        <v>220</v>
      </c>
      <c r="B243" s="13" t="s">
        <v>56</v>
      </c>
      <c r="C243" s="41" t="s">
        <v>809</v>
      </c>
      <c r="D243" s="12" t="s">
        <v>810</v>
      </c>
      <c r="E243" s="12" t="s">
        <v>1771</v>
      </c>
      <c r="F243" s="12" t="s">
        <v>1772</v>
      </c>
      <c r="G243" s="13" t="s">
        <v>811</v>
      </c>
      <c r="H243" s="11">
        <v>1</v>
      </c>
      <c r="I243" s="14">
        <v>42653</v>
      </c>
      <c r="J243" s="14">
        <v>42735</v>
      </c>
      <c r="K243" s="44">
        <f t="shared" si="50"/>
        <v>11.714285714285714</v>
      </c>
      <c r="L243" s="11" t="s">
        <v>23</v>
      </c>
      <c r="M243" s="11">
        <v>1</v>
      </c>
      <c r="N243" s="11"/>
      <c r="O243" s="79">
        <f t="shared" si="44"/>
        <v>100</v>
      </c>
      <c r="P243" s="18">
        <f t="shared" si="45"/>
        <v>11.714285714285714</v>
      </c>
      <c r="Q243" s="18">
        <f t="shared" ca="1" si="46"/>
        <v>11.714285714285714</v>
      </c>
      <c r="R243" s="18">
        <f t="shared" ca="1" si="47"/>
        <v>11.714285714285714</v>
      </c>
      <c r="S243" s="11" t="str">
        <f t="shared" si="51"/>
        <v>SI</v>
      </c>
      <c r="T243" s="39" t="str">
        <f t="shared" si="52"/>
        <v>CUMPLIDO</v>
      </c>
      <c r="U243" s="39" t="str">
        <f t="shared" si="53"/>
        <v>CUMPLIDO</v>
      </c>
      <c r="V243" s="39" t="s">
        <v>1431</v>
      </c>
      <c r="W243" s="39" t="s">
        <v>1282</v>
      </c>
      <c r="X243" s="39">
        <f t="shared" si="48"/>
        <v>1</v>
      </c>
      <c r="Y243" s="39" t="str">
        <f t="shared" si="54"/>
        <v>H33R15 - 1</v>
      </c>
      <c r="Z243" s="94">
        <f t="shared" si="55"/>
        <v>5</v>
      </c>
      <c r="AA243" s="94">
        <f t="shared" si="56"/>
        <v>5</v>
      </c>
      <c r="AB243" s="94" t="str">
        <f t="shared" si="49"/>
        <v>H33R15.</v>
      </c>
      <c r="AC243" s="94" t="str">
        <f t="shared" si="57"/>
        <v>H33R15</v>
      </c>
    </row>
    <row r="244" spans="1:29" s="3" customFormat="1" ht="225.75" customHeight="1" x14ac:dyDescent="0.2">
      <c r="A244" s="51"/>
      <c r="B244" s="13" t="s">
        <v>56</v>
      </c>
      <c r="C244" s="41" t="s">
        <v>812</v>
      </c>
      <c r="D244" s="12" t="s">
        <v>810</v>
      </c>
      <c r="E244" s="12" t="s">
        <v>1773</v>
      </c>
      <c r="F244" s="12" t="s">
        <v>1772</v>
      </c>
      <c r="G244" s="13" t="s">
        <v>811</v>
      </c>
      <c r="H244" s="11">
        <v>1</v>
      </c>
      <c r="I244" s="14">
        <v>42653</v>
      </c>
      <c r="J244" s="14">
        <v>42735</v>
      </c>
      <c r="K244" s="44">
        <f t="shared" si="50"/>
        <v>11.714285714285714</v>
      </c>
      <c r="L244" s="11" t="s">
        <v>40</v>
      </c>
      <c r="M244" s="11">
        <v>1</v>
      </c>
      <c r="N244" s="11"/>
      <c r="O244" s="79">
        <f t="shared" si="44"/>
        <v>100</v>
      </c>
      <c r="P244" s="18">
        <f t="shared" si="45"/>
        <v>11.714285714285714</v>
      </c>
      <c r="Q244" s="18">
        <f t="shared" ca="1" si="46"/>
        <v>11.714285714285714</v>
      </c>
      <c r="R244" s="18">
        <f t="shared" ca="1" si="47"/>
        <v>11.714285714285714</v>
      </c>
      <c r="S244" s="11" t="str">
        <f t="shared" si="51"/>
        <v>NO</v>
      </c>
      <c r="T244" s="39" t="str">
        <f t="shared" si="52"/>
        <v>CUMPLIDO</v>
      </c>
      <c r="U244" s="39" t="str">
        <f t="shared" si="53"/>
        <v/>
      </c>
      <c r="V244" s="39" t="s">
        <v>1431</v>
      </c>
      <c r="W244" s="39" t="s">
        <v>1282</v>
      </c>
      <c r="X244" s="39">
        <f t="shared" si="48"/>
        <v>2</v>
      </c>
      <c r="Y244" s="39" t="str">
        <f t="shared" si="54"/>
        <v>H33R15 - 2</v>
      </c>
      <c r="Z244" s="94">
        <f t="shared" si="55"/>
        <v>5</v>
      </c>
      <c r="AA244" s="94">
        <f t="shared" si="56"/>
        <v>5</v>
      </c>
      <c r="AB244" s="94" t="str">
        <f t="shared" si="49"/>
        <v>H33R15.</v>
      </c>
      <c r="AC244" s="94" t="str">
        <f t="shared" si="57"/>
        <v>H33R15</v>
      </c>
    </row>
    <row r="245" spans="1:29" s="3" customFormat="1" ht="300.75" customHeight="1" x14ac:dyDescent="0.2">
      <c r="A245" s="51">
        <v>221</v>
      </c>
      <c r="B245" s="13" t="s">
        <v>56</v>
      </c>
      <c r="C245" s="41" t="s">
        <v>813</v>
      </c>
      <c r="D245" s="12" t="s">
        <v>814</v>
      </c>
      <c r="E245" s="12" t="s">
        <v>815</v>
      </c>
      <c r="F245" s="12" t="s">
        <v>816</v>
      </c>
      <c r="G245" s="13" t="s">
        <v>817</v>
      </c>
      <c r="H245" s="42">
        <v>1</v>
      </c>
      <c r="I245" s="14">
        <v>42674</v>
      </c>
      <c r="J245" s="14">
        <v>42704</v>
      </c>
      <c r="K245" s="44">
        <f t="shared" si="50"/>
        <v>4.2857142857142856</v>
      </c>
      <c r="L245" s="11" t="s">
        <v>23</v>
      </c>
      <c r="M245" s="11">
        <v>1</v>
      </c>
      <c r="N245" s="11"/>
      <c r="O245" s="79">
        <f t="shared" si="44"/>
        <v>100</v>
      </c>
      <c r="P245" s="18">
        <f t="shared" si="45"/>
        <v>4.2857142857142856</v>
      </c>
      <c r="Q245" s="18">
        <f t="shared" ca="1" si="46"/>
        <v>4.2857142857142856</v>
      </c>
      <c r="R245" s="18">
        <f t="shared" ca="1" si="47"/>
        <v>4.2857142857142856</v>
      </c>
      <c r="S245" s="11" t="str">
        <f t="shared" si="51"/>
        <v>SI</v>
      </c>
      <c r="T245" s="39" t="str">
        <f t="shared" si="52"/>
        <v>CUMPLIDO</v>
      </c>
      <c r="U245" s="39" t="str">
        <f t="shared" si="53"/>
        <v>CUMPLIDO</v>
      </c>
      <c r="V245" s="39" t="s">
        <v>1431</v>
      </c>
      <c r="W245" s="39" t="s">
        <v>1283</v>
      </c>
      <c r="X245" s="39">
        <f t="shared" si="48"/>
        <v>1</v>
      </c>
      <c r="Y245" s="39" t="str">
        <f t="shared" si="54"/>
        <v>H34R15 - 1</v>
      </c>
      <c r="Z245" s="94">
        <f t="shared" si="55"/>
        <v>5</v>
      </c>
      <c r="AA245" s="94">
        <f t="shared" si="56"/>
        <v>5</v>
      </c>
      <c r="AB245" s="94" t="str">
        <f t="shared" si="49"/>
        <v>H34R15.</v>
      </c>
      <c r="AC245" s="94" t="str">
        <f t="shared" si="57"/>
        <v>H34R15</v>
      </c>
    </row>
    <row r="246" spans="1:29" s="3" customFormat="1" ht="292.5" x14ac:dyDescent="0.2">
      <c r="A246" s="51">
        <v>222</v>
      </c>
      <c r="B246" s="13" t="s">
        <v>56</v>
      </c>
      <c r="C246" s="41" t="s">
        <v>818</v>
      </c>
      <c r="D246" s="12" t="s">
        <v>819</v>
      </c>
      <c r="E246" s="12" t="s">
        <v>820</v>
      </c>
      <c r="F246" s="12" t="s">
        <v>821</v>
      </c>
      <c r="G246" s="13" t="s">
        <v>822</v>
      </c>
      <c r="H246" s="42">
        <v>1</v>
      </c>
      <c r="I246" s="14">
        <v>42658</v>
      </c>
      <c r="J246" s="14">
        <v>43023</v>
      </c>
      <c r="K246" s="44">
        <f t="shared" si="50"/>
        <v>52.142857142857146</v>
      </c>
      <c r="L246" s="11" t="s">
        <v>40</v>
      </c>
      <c r="M246" s="11"/>
      <c r="N246" s="11"/>
      <c r="O246" s="79">
        <f t="shared" si="44"/>
        <v>0</v>
      </c>
      <c r="P246" s="18">
        <f t="shared" si="45"/>
        <v>0</v>
      </c>
      <c r="Q246" s="18">
        <f t="shared" ca="1" si="46"/>
        <v>0</v>
      </c>
      <c r="R246" s="18">
        <f t="shared" ca="1" si="47"/>
        <v>0</v>
      </c>
      <c r="S246" s="11" t="str">
        <f t="shared" ca="1" si="51"/>
        <v>NO</v>
      </c>
      <c r="T246" s="39" t="str">
        <f t="shared" ca="1" si="52"/>
        <v>PRÓXIMO A VENCER</v>
      </c>
      <c r="U246" s="39" t="str">
        <f t="shared" ca="1" si="53"/>
        <v>PRÓXIMO A VENCER</v>
      </c>
      <c r="V246" s="39" t="s">
        <v>1431</v>
      </c>
      <c r="W246" s="39" t="s">
        <v>1284</v>
      </c>
      <c r="X246" s="39">
        <f t="shared" si="48"/>
        <v>1</v>
      </c>
      <c r="Y246" s="39" t="str">
        <f t="shared" si="54"/>
        <v>H35R15 - 1</v>
      </c>
      <c r="Z246" s="94">
        <f t="shared" ca="1" si="55"/>
        <v>2</v>
      </c>
      <c r="AA246" s="94">
        <f t="shared" ca="1" si="56"/>
        <v>2</v>
      </c>
      <c r="AB246" s="94" t="str">
        <f t="shared" si="49"/>
        <v>H35R15.</v>
      </c>
      <c r="AC246" s="94" t="str">
        <f t="shared" si="57"/>
        <v>H35R15</v>
      </c>
    </row>
    <row r="247" spans="1:29" s="3" customFormat="1" ht="213.75" x14ac:dyDescent="0.2">
      <c r="A247" s="51">
        <v>223</v>
      </c>
      <c r="B247" s="13" t="s">
        <v>543</v>
      </c>
      <c r="C247" s="41" t="s">
        <v>823</v>
      </c>
      <c r="D247" s="12" t="s">
        <v>824</v>
      </c>
      <c r="E247" s="12" t="s">
        <v>1774</v>
      </c>
      <c r="F247" s="12" t="s">
        <v>1775</v>
      </c>
      <c r="G247" s="12" t="s">
        <v>825</v>
      </c>
      <c r="H247" s="11">
        <v>3</v>
      </c>
      <c r="I247" s="14">
        <v>42675</v>
      </c>
      <c r="J247" s="14">
        <v>42917</v>
      </c>
      <c r="K247" s="44">
        <f t="shared" si="50"/>
        <v>34.571428571428569</v>
      </c>
      <c r="L247" s="11" t="s">
        <v>40</v>
      </c>
      <c r="M247" s="11">
        <v>3</v>
      </c>
      <c r="N247" s="11"/>
      <c r="O247" s="79">
        <f t="shared" si="44"/>
        <v>100</v>
      </c>
      <c r="P247" s="18">
        <f t="shared" si="45"/>
        <v>34.571428571428569</v>
      </c>
      <c r="Q247" s="18">
        <f t="shared" ca="1" si="46"/>
        <v>34.571428571428569</v>
      </c>
      <c r="R247" s="18">
        <f t="shared" ca="1" si="47"/>
        <v>34.571428571428569</v>
      </c>
      <c r="S247" s="11" t="str">
        <f t="shared" si="51"/>
        <v>SI</v>
      </c>
      <c r="T247" s="39" t="str">
        <f t="shared" si="52"/>
        <v>CUMPLIDO</v>
      </c>
      <c r="U247" s="39" t="str">
        <f t="shared" si="53"/>
        <v>CUMPLIDO</v>
      </c>
      <c r="V247" s="39" t="s">
        <v>1431</v>
      </c>
      <c r="W247" s="39" t="s">
        <v>1285</v>
      </c>
      <c r="X247" s="39">
        <f t="shared" si="48"/>
        <v>1</v>
      </c>
      <c r="Y247" s="39" t="str">
        <f t="shared" si="54"/>
        <v>H36R15 - 1</v>
      </c>
      <c r="Z247" s="94">
        <f t="shared" si="55"/>
        <v>5</v>
      </c>
      <c r="AA247" s="94">
        <f t="shared" si="56"/>
        <v>5</v>
      </c>
      <c r="AB247" s="94" t="str">
        <f t="shared" si="49"/>
        <v>H36R15.</v>
      </c>
      <c r="AC247" s="94" t="str">
        <f t="shared" si="57"/>
        <v>H36R15</v>
      </c>
    </row>
    <row r="248" spans="1:29" s="3" customFormat="1" ht="240" customHeight="1" x14ac:dyDescent="0.2">
      <c r="A248" s="51">
        <v>224</v>
      </c>
      <c r="B248" s="13" t="s">
        <v>73</v>
      </c>
      <c r="C248" s="41" t="s">
        <v>826</v>
      </c>
      <c r="D248" s="12" t="s">
        <v>827</v>
      </c>
      <c r="E248" s="12" t="s">
        <v>1776</v>
      </c>
      <c r="F248" s="12" t="s">
        <v>828</v>
      </c>
      <c r="G248" s="12" t="s">
        <v>50</v>
      </c>
      <c r="H248" s="11">
        <v>3</v>
      </c>
      <c r="I248" s="14">
        <v>42675</v>
      </c>
      <c r="J248" s="14">
        <v>42917</v>
      </c>
      <c r="K248" s="44">
        <f t="shared" si="50"/>
        <v>34.571428571428569</v>
      </c>
      <c r="L248" s="11" t="s">
        <v>40</v>
      </c>
      <c r="M248" s="11"/>
      <c r="N248" s="11"/>
      <c r="O248" s="79">
        <f t="shared" si="44"/>
        <v>0</v>
      </c>
      <c r="P248" s="18">
        <f t="shared" si="45"/>
        <v>0</v>
      </c>
      <c r="Q248" s="18">
        <f t="shared" ca="1" si="46"/>
        <v>0</v>
      </c>
      <c r="R248" s="18">
        <f t="shared" ca="1" si="47"/>
        <v>34.571428571428569</v>
      </c>
      <c r="S248" s="11" t="str">
        <f t="shared" ca="1" si="51"/>
        <v>NO</v>
      </c>
      <c r="T248" s="39" t="str">
        <f t="shared" ca="1" si="52"/>
        <v>VENCIDO</v>
      </c>
      <c r="U248" s="39" t="str">
        <f t="shared" ca="1" si="53"/>
        <v>VENCIDO</v>
      </c>
      <c r="V248" s="39" t="s">
        <v>1431</v>
      </c>
      <c r="W248" s="39" t="s">
        <v>1286</v>
      </c>
      <c r="X248" s="39">
        <f t="shared" si="48"/>
        <v>1</v>
      </c>
      <c r="Y248" s="39" t="str">
        <f t="shared" si="54"/>
        <v>H37R15 - 1</v>
      </c>
      <c r="Z248" s="94">
        <f t="shared" ca="1" si="55"/>
        <v>1</v>
      </c>
      <c r="AA248" s="94">
        <f t="shared" ca="1" si="56"/>
        <v>1</v>
      </c>
      <c r="AB248" s="94" t="str">
        <f t="shared" si="49"/>
        <v>H37R15.</v>
      </c>
      <c r="AC248" s="94" t="str">
        <f t="shared" si="57"/>
        <v>H37R15</v>
      </c>
    </row>
    <row r="249" spans="1:29" s="3" customFormat="1" ht="326.25" x14ac:dyDescent="0.2">
      <c r="A249" s="51">
        <v>225</v>
      </c>
      <c r="B249" s="13" t="s">
        <v>543</v>
      </c>
      <c r="C249" s="41" t="s">
        <v>829</v>
      </c>
      <c r="D249" s="12" t="s">
        <v>754</v>
      </c>
      <c r="E249" s="12" t="s">
        <v>752</v>
      </c>
      <c r="F249" s="12" t="s">
        <v>830</v>
      </c>
      <c r="G249" s="13" t="s">
        <v>139</v>
      </c>
      <c r="H249" s="11">
        <v>3</v>
      </c>
      <c r="I249" s="14">
        <v>42674</v>
      </c>
      <c r="J249" s="14">
        <v>42825</v>
      </c>
      <c r="K249" s="44">
        <f t="shared" si="50"/>
        <v>21.571428571428573</v>
      </c>
      <c r="L249" s="11" t="s">
        <v>23</v>
      </c>
      <c r="M249" s="11">
        <v>3</v>
      </c>
      <c r="N249" s="11"/>
      <c r="O249" s="79">
        <f t="shared" si="44"/>
        <v>100</v>
      </c>
      <c r="P249" s="18">
        <f t="shared" si="45"/>
        <v>21.571428571428573</v>
      </c>
      <c r="Q249" s="18">
        <f t="shared" ca="1" si="46"/>
        <v>21.571428571428573</v>
      </c>
      <c r="R249" s="18">
        <f t="shared" ca="1" si="47"/>
        <v>21.571428571428573</v>
      </c>
      <c r="S249" s="11" t="str">
        <f t="shared" si="51"/>
        <v>SI</v>
      </c>
      <c r="T249" s="39" t="str">
        <f t="shared" si="52"/>
        <v>CUMPLIDO</v>
      </c>
      <c r="U249" s="39" t="str">
        <f t="shared" si="53"/>
        <v>CUMPLIDO</v>
      </c>
      <c r="V249" s="39" t="s">
        <v>1431</v>
      </c>
      <c r="W249" s="39" t="s">
        <v>1287</v>
      </c>
      <c r="X249" s="39">
        <f t="shared" si="48"/>
        <v>1</v>
      </c>
      <c r="Y249" s="39" t="str">
        <f t="shared" si="54"/>
        <v>H38R15 - 1</v>
      </c>
      <c r="Z249" s="94">
        <f t="shared" si="55"/>
        <v>5</v>
      </c>
      <c r="AA249" s="94">
        <f t="shared" si="56"/>
        <v>5</v>
      </c>
      <c r="AB249" s="94" t="str">
        <f t="shared" si="49"/>
        <v>H38R15.</v>
      </c>
      <c r="AC249" s="94" t="str">
        <f t="shared" si="57"/>
        <v>H38R15</v>
      </c>
    </row>
    <row r="250" spans="1:29" s="3" customFormat="1" ht="292.5" customHeight="1" x14ac:dyDescent="0.2">
      <c r="A250" s="51">
        <v>226</v>
      </c>
      <c r="B250" s="13" t="s">
        <v>73</v>
      </c>
      <c r="C250" s="41" t="s">
        <v>831</v>
      </c>
      <c r="D250" s="12" t="s">
        <v>832</v>
      </c>
      <c r="E250" s="12" t="s">
        <v>1777</v>
      </c>
      <c r="F250" s="12" t="s">
        <v>1778</v>
      </c>
      <c r="G250" s="13" t="s">
        <v>139</v>
      </c>
      <c r="H250" s="11">
        <v>1</v>
      </c>
      <c r="I250" s="14">
        <v>42674</v>
      </c>
      <c r="J250" s="14">
        <v>42916</v>
      </c>
      <c r="K250" s="44">
        <f t="shared" si="50"/>
        <v>34.571428571428569</v>
      </c>
      <c r="L250" s="11" t="s">
        <v>23</v>
      </c>
      <c r="M250" s="11">
        <v>1</v>
      </c>
      <c r="N250" s="11">
        <v>3</v>
      </c>
      <c r="O250" s="79">
        <f t="shared" si="44"/>
        <v>100</v>
      </c>
      <c r="P250" s="18">
        <f t="shared" si="45"/>
        <v>34.571428571428569</v>
      </c>
      <c r="Q250" s="18">
        <f t="shared" ca="1" si="46"/>
        <v>34.571428571428569</v>
      </c>
      <c r="R250" s="18">
        <f t="shared" ca="1" si="47"/>
        <v>34.571428571428569</v>
      </c>
      <c r="S250" s="11" t="str">
        <f t="shared" si="51"/>
        <v>SI</v>
      </c>
      <c r="T250" s="39" t="str">
        <f t="shared" si="52"/>
        <v>CUMPLIDO</v>
      </c>
      <c r="U250" s="39" t="str">
        <f t="shared" si="53"/>
        <v>CUMPLIDO</v>
      </c>
      <c r="V250" s="39" t="s">
        <v>1431</v>
      </c>
      <c r="W250" s="39" t="s">
        <v>1288</v>
      </c>
      <c r="X250" s="39">
        <f t="shared" si="48"/>
        <v>1</v>
      </c>
      <c r="Y250" s="39" t="str">
        <f t="shared" si="54"/>
        <v>H39R15 - 1</v>
      </c>
      <c r="Z250" s="94">
        <f t="shared" si="55"/>
        <v>5</v>
      </c>
      <c r="AA250" s="94">
        <f t="shared" si="56"/>
        <v>5</v>
      </c>
      <c r="AB250" s="94" t="str">
        <f t="shared" si="49"/>
        <v>H39R15.</v>
      </c>
      <c r="AC250" s="94" t="str">
        <f t="shared" si="57"/>
        <v>H39R15</v>
      </c>
    </row>
    <row r="251" spans="1:29" s="3" customFormat="1" ht="281.25" x14ac:dyDescent="0.2">
      <c r="A251" s="51">
        <v>227</v>
      </c>
      <c r="B251" s="13" t="s">
        <v>543</v>
      </c>
      <c r="C251" s="41" t="s">
        <v>833</v>
      </c>
      <c r="D251" s="12" t="s">
        <v>834</v>
      </c>
      <c r="E251" s="41" t="s">
        <v>1749</v>
      </c>
      <c r="F251" s="41" t="s">
        <v>1779</v>
      </c>
      <c r="G251" s="13" t="s">
        <v>139</v>
      </c>
      <c r="H251" s="11">
        <v>100</v>
      </c>
      <c r="I251" s="14">
        <v>42674</v>
      </c>
      <c r="J251" s="14">
        <v>42916</v>
      </c>
      <c r="K251" s="44">
        <f t="shared" si="50"/>
        <v>34.571428571428569</v>
      </c>
      <c r="L251" s="11" t="s">
        <v>40</v>
      </c>
      <c r="M251" s="11">
        <v>95</v>
      </c>
      <c r="N251" s="11">
        <v>3</v>
      </c>
      <c r="O251" s="79">
        <f t="shared" si="44"/>
        <v>95</v>
      </c>
      <c r="P251" s="18">
        <f t="shared" si="45"/>
        <v>32.842857142857142</v>
      </c>
      <c r="Q251" s="18">
        <f t="shared" ca="1" si="46"/>
        <v>32.842857142857142</v>
      </c>
      <c r="R251" s="18">
        <f t="shared" ca="1" si="47"/>
        <v>34.571428571428569</v>
      </c>
      <c r="S251" s="11" t="str">
        <f t="shared" ca="1" si="51"/>
        <v>NO</v>
      </c>
      <c r="T251" s="39" t="str">
        <f t="shared" ca="1" si="52"/>
        <v>VENCIDO</v>
      </c>
      <c r="U251" s="39" t="str">
        <f t="shared" ca="1" si="53"/>
        <v>VENCIDO</v>
      </c>
      <c r="V251" s="39" t="s">
        <v>1431</v>
      </c>
      <c r="W251" s="39" t="s">
        <v>1289</v>
      </c>
      <c r="X251" s="39">
        <f t="shared" si="48"/>
        <v>1</v>
      </c>
      <c r="Y251" s="39" t="str">
        <f t="shared" si="54"/>
        <v>H40R15 - 1</v>
      </c>
      <c r="Z251" s="94">
        <f t="shared" ca="1" si="55"/>
        <v>1</v>
      </c>
      <c r="AA251" s="94">
        <f t="shared" ca="1" si="56"/>
        <v>1</v>
      </c>
      <c r="AB251" s="94" t="str">
        <f t="shared" si="49"/>
        <v>H40R15.</v>
      </c>
      <c r="AC251" s="94" t="str">
        <f t="shared" si="57"/>
        <v>H40R15</v>
      </c>
    </row>
    <row r="252" spans="1:29" s="3" customFormat="1" ht="191.25" x14ac:dyDescent="0.2">
      <c r="A252" s="51">
        <v>228</v>
      </c>
      <c r="B252" s="13" t="s">
        <v>543</v>
      </c>
      <c r="C252" s="41" t="s">
        <v>835</v>
      </c>
      <c r="D252" s="12" t="s">
        <v>836</v>
      </c>
      <c r="E252" s="12" t="s">
        <v>1780</v>
      </c>
      <c r="F252" s="41" t="s">
        <v>1781</v>
      </c>
      <c r="G252" s="13" t="s">
        <v>21</v>
      </c>
      <c r="H252" s="11">
        <v>1</v>
      </c>
      <c r="I252" s="14">
        <v>42658</v>
      </c>
      <c r="J252" s="14">
        <v>43023</v>
      </c>
      <c r="K252" s="44">
        <f t="shared" si="50"/>
        <v>52.142857142857146</v>
      </c>
      <c r="L252" s="11" t="s">
        <v>40</v>
      </c>
      <c r="M252" s="11">
        <v>1</v>
      </c>
      <c r="N252" s="11"/>
      <c r="O252" s="79">
        <f t="shared" si="44"/>
        <v>100</v>
      </c>
      <c r="P252" s="18">
        <f t="shared" si="45"/>
        <v>52.142857142857146</v>
      </c>
      <c r="Q252" s="18">
        <f t="shared" ca="1" si="46"/>
        <v>0</v>
      </c>
      <c r="R252" s="18">
        <f t="shared" ca="1" si="47"/>
        <v>0</v>
      </c>
      <c r="S252" s="11" t="str">
        <f t="shared" si="51"/>
        <v>SI</v>
      </c>
      <c r="T252" s="39" t="str">
        <f t="shared" si="52"/>
        <v>CUMPLIDO</v>
      </c>
      <c r="U252" s="39" t="str">
        <f t="shared" si="53"/>
        <v>CUMPLIDO</v>
      </c>
      <c r="V252" s="39" t="s">
        <v>1431</v>
      </c>
      <c r="W252" s="39" t="s">
        <v>1290</v>
      </c>
      <c r="X252" s="39">
        <f t="shared" si="48"/>
        <v>1</v>
      </c>
      <c r="Y252" s="39" t="str">
        <f t="shared" si="54"/>
        <v>H41R15 - 1</v>
      </c>
      <c r="Z252" s="94">
        <f t="shared" si="55"/>
        <v>5</v>
      </c>
      <c r="AA252" s="94">
        <f t="shared" si="56"/>
        <v>5</v>
      </c>
      <c r="AB252" s="94" t="str">
        <f t="shared" si="49"/>
        <v>H41R15.</v>
      </c>
      <c r="AC252" s="94" t="str">
        <f t="shared" si="57"/>
        <v>H41R15</v>
      </c>
    </row>
    <row r="253" spans="1:29" s="3" customFormat="1" ht="157.5" x14ac:dyDescent="0.2">
      <c r="A253" s="51">
        <v>229</v>
      </c>
      <c r="B253" s="13" t="s">
        <v>543</v>
      </c>
      <c r="C253" s="41" t="s">
        <v>837</v>
      </c>
      <c r="D253" s="12" t="s">
        <v>838</v>
      </c>
      <c r="E253" s="41" t="s">
        <v>1749</v>
      </c>
      <c r="F253" s="41" t="s">
        <v>1782</v>
      </c>
      <c r="G253" s="13" t="s">
        <v>139</v>
      </c>
      <c r="H253" s="11">
        <v>3</v>
      </c>
      <c r="I253" s="14">
        <v>42674</v>
      </c>
      <c r="J253" s="14">
        <v>42916</v>
      </c>
      <c r="K253" s="44">
        <f t="shared" si="50"/>
        <v>34.571428571428569</v>
      </c>
      <c r="L253" s="11" t="s">
        <v>40</v>
      </c>
      <c r="M253" s="11">
        <v>3</v>
      </c>
      <c r="N253" s="11"/>
      <c r="O253" s="79">
        <f t="shared" si="44"/>
        <v>100</v>
      </c>
      <c r="P253" s="18">
        <f t="shared" si="45"/>
        <v>34.571428571428569</v>
      </c>
      <c r="Q253" s="18">
        <f t="shared" ca="1" si="46"/>
        <v>34.571428571428569</v>
      </c>
      <c r="R253" s="18">
        <f t="shared" ca="1" si="47"/>
        <v>34.571428571428569</v>
      </c>
      <c r="S253" s="11" t="str">
        <f t="shared" si="51"/>
        <v>SI</v>
      </c>
      <c r="T253" s="39" t="str">
        <f t="shared" si="52"/>
        <v>CUMPLIDO</v>
      </c>
      <c r="U253" s="39" t="str">
        <f t="shared" si="53"/>
        <v>CUMPLIDO</v>
      </c>
      <c r="V253" s="39" t="s">
        <v>1431</v>
      </c>
      <c r="W253" s="39" t="s">
        <v>1291</v>
      </c>
      <c r="X253" s="39">
        <f t="shared" si="48"/>
        <v>1</v>
      </c>
      <c r="Y253" s="39" t="str">
        <f t="shared" si="54"/>
        <v>H42R15 - 1</v>
      </c>
      <c r="Z253" s="94">
        <f t="shared" si="55"/>
        <v>5</v>
      </c>
      <c r="AA253" s="94">
        <f t="shared" si="56"/>
        <v>5</v>
      </c>
      <c r="AB253" s="94" t="str">
        <f t="shared" si="49"/>
        <v>H42R15.</v>
      </c>
      <c r="AC253" s="94" t="str">
        <f t="shared" si="57"/>
        <v>H42R15</v>
      </c>
    </row>
    <row r="254" spans="1:29" s="3" customFormat="1" ht="191.25" x14ac:dyDescent="0.2">
      <c r="A254" s="51">
        <v>230</v>
      </c>
      <c r="B254" s="13" t="s">
        <v>47</v>
      </c>
      <c r="C254" s="41" t="s">
        <v>839</v>
      </c>
      <c r="D254" s="12" t="s">
        <v>840</v>
      </c>
      <c r="E254" s="12" t="s">
        <v>1780</v>
      </c>
      <c r="F254" s="41" t="s">
        <v>1783</v>
      </c>
      <c r="G254" s="13" t="s">
        <v>21</v>
      </c>
      <c r="H254" s="11">
        <v>1</v>
      </c>
      <c r="I254" s="14">
        <v>42658</v>
      </c>
      <c r="J254" s="14">
        <v>43023</v>
      </c>
      <c r="K254" s="44">
        <f t="shared" si="50"/>
        <v>52.142857142857146</v>
      </c>
      <c r="L254" s="11" t="s">
        <v>40</v>
      </c>
      <c r="M254" s="11">
        <v>1</v>
      </c>
      <c r="N254" s="11"/>
      <c r="O254" s="79">
        <f t="shared" si="44"/>
        <v>100</v>
      </c>
      <c r="P254" s="18">
        <f t="shared" si="45"/>
        <v>52.142857142857146</v>
      </c>
      <c r="Q254" s="18">
        <f t="shared" ca="1" si="46"/>
        <v>0</v>
      </c>
      <c r="R254" s="18">
        <f t="shared" ca="1" si="47"/>
        <v>0</v>
      </c>
      <c r="S254" s="11" t="str">
        <f t="shared" si="51"/>
        <v>SI</v>
      </c>
      <c r="T254" s="39" t="str">
        <f t="shared" si="52"/>
        <v>CUMPLIDO</v>
      </c>
      <c r="U254" s="39" t="str">
        <f t="shared" si="53"/>
        <v>CUMPLIDO</v>
      </c>
      <c r="V254" s="39" t="s">
        <v>1431</v>
      </c>
      <c r="W254" s="39" t="s">
        <v>1292</v>
      </c>
      <c r="X254" s="39">
        <f t="shared" si="48"/>
        <v>1</v>
      </c>
      <c r="Y254" s="39" t="str">
        <f t="shared" si="54"/>
        <v>H43R15 - 1</v>
      </c>
      <c r="Z254" s="94">
        <f t="shared" si="55"/>
        <v>5</v>
      </c>
      <c r="AA254" s="94">
        <f t="shared" si="56"/>
        <v>5</v>
      </c>
      <c r="AB254" s="94" t="str">
        <f t="shared" si="49"/>
        <v>H43R15.</v>
      </c>
      <c r="AC254" s="94" t="str">
        <f t="shared" si="57"/>
        <v>H43R15</v>
      </c>
    </row>
    <row r="255" spans="1:29" s="3" customFormat="1" ht="225" x14ac:dyDescent="0.2">
      <c r="A255" s="51">
        <v>231</v>
      </c>
      <c r="B255" s="13" t="s">
        <v>47</v>
      </c>
      <c r="C255" s="41" t="s">
        <v>841</v>
      </c>
      <c r="D255" s="12" t="s">
        <v>842</v>
      </c>
      <c r="E255" s="41" t="s">
        <v>843</v>
      </c>
      <c r="F255" s="41" t="s">
        <v>1784</v>
      </c>
      <c r="G255" s="13" t="s">
        <v>844</v>
      </c>
      <c r="H255" s="11">
        <v>1</v>
      </c>
      <c r="I255" s="14">
        <v>42673</v>
      </c>
      <c r="J255" s="14">
        <v>43023</v>
      </c>
      <c r="K255" s="44">
        <f t="shared" si="50"/>
        <v>50</v>
      </c>
      <c r="L255" s="11" t="s">
        <v>40</v>
      </c>
      <c r="M255" s="11">
        <v>1</v>
      </c>
      <c r="N255" s="15"/>
      <c r="O255" s="79">
        <f t="shared" si="44"/>
        <v>100</v>
      </c>
      <c r="P255" s="18">
        <f t="shared" si="45"/>
        <v>50</v>
      </c>
      <c r="Q255" s="18">
        <f t="shared" ca="1" si="46"/>
        <v>0</v>
      </c>
      <c r="R255" s="18">
        <f t="shared" ca="1" si="47"/>
        <v>0</v>
      </c>
      <c r="S255" s="11" t="str">
        <f t="shared" si="51"/>
        <v>SI</v>
      </c>
      <c r="T255" s="39" t="str">
        <f t="shared" si="52"/>
        <v>CUMPLIDO</v>
      </c>
      <c r="U255" s="39" t="str">
        <f t="shared" si="53"/>
        <v>CUMPLIDO</v>
      </c>
      <c r="V255" s="39" t="s">
        <v>1431</v>
      </c>
      <c r="W255" s="39" t="s">
        <v>1293</v>
      </c>
      <c r="X255" s="39">
        <f t="shared" si="48"/>
        <v>1</v>
      </c>
      <c r="Y255" s="39" t="str">
        <f t="shared" si="54"/>
        <v>H44R15 - 1</v>
      </c>
      <c r="Z255" s="94">
        <f t="shared" si="55"/>
        <v>5</v>
      </c>
      <c r="AA255" s="94">
        <f t="shared" si="56"/>
        <v>5</v>
      </c>
      <c r="AB255" s="94" t="str">
        <f t="shared" si="49"/>
        <v>H44R15.</v>
      </c>
      <c r="AC255" s="94" t="str">
        <f t="shared" si="57"/>
        <v>H44R15</v>
      </c>
    </row>
    <row r="256" spans="1:29" s="3" customFormat="1" ht="236.25" x14ac:dyDescent="0.2">
      <c r="A256" s="51">
        <v>232</v>
      </c>
      <c r="B256" s="13" t="s">
        <v>543</v>
      </c>
      <c r="C256" s="41" t="s">
        <v>1621</v>
      </c>
      <c r="D256" s="12" t="s">
        <v>842</v>
      </c>
      <c r="E256" s="41" t="s">
        <v>843</v>
      </c>
      <c r="F256" s="41" t="s">
        <v>1784</v>
      </c>
      <c r="G256" s="13" t="s">
        <v>844</v>
      </c>
      <c r="H256" s="11">
        <v>1</v>
      </c>
      <c r="I256" s="14">
        <v>42673</v>
      </c>
      <c r="J256" s="14">
        <v>43023</v>
      </c>
      <c r="K256" s="44">
        <f t="shared" si="50"/>
        <v>50</v>
      </c>
      <c r="L256" s="11" t="s">
        <v>40</v>
      </c>
      <c r="M256" s="11"/>
      <c r="N256" s="15"/>
      <c r="O256" s="79">
        <f t="shared" si="44"/>
        <v>0</v>
      </c>
      <c r="P256" s="18">
        <f t="shared" si="45"/>
        <v>0</v>
      </c>
      <c r="Q256" s="18">
        <f t="shared" ca="1" si="46"/>
        <v>0</v>
      </c>
      <c r="R256" s="18">
        <f t="shared" ca="1" si="47"/>
        <v>0</v>
      </c>
      <c r="S256" s="11" t="str">
        <f t="shared" ca="1" si="51"/>
        <v>NO</v>
      </c>
      <c r="T256" s="39" t="str">
        <f t="shared" ca="1" si="52"/>
        <v>PRÓXIMO A VENCER</v>
      </c>
      <c r="U256" s="39" t="str">
        <f t="shared" ca="1" si="53"/>
        <v>PRÓXIMO A VENCER</v>
      </c>
      <c r="V256" s="39" t="s">
        <v>1431</v>
      </c>
      <c r="W256" s="39" t="s">
        <v>1434</v>
      </c>
      <c r="X256" s="39">
        <f t="shared" si="48"/>
        <v>1</v>
      </c>
      <c r="Y256" s="39" t="str">
        <f t="shared" si="54"/>
        <v>H45R15 - 1</v>
      </c>
      <c r="Z256" s="94">
        <f t="shared" ca="1" si="55"/>
        <v>2</v>
      </c>
      <c r="AA256" s="94">
        <f t="shared" ca="1" si="56"/>
        <v>2</v>
      </c>
      <c r="AB256" s="94" t="str">
        <f t="shared" si="49"/>
        <v>H45R15.</v>
      </c>
      <c r="AC256" s="94" t="str">
        <f t="shared" si="57"/>
        <v>H45R15</v>
      </c>
    </row>
    <row r="257" spans="1:32" s="3" customFormat="1" ht="236.25" x14ac:dyDescent="0.2">
      <c r="A257" s="51">
        <v>233</v>
      </c>
      <c r="B257" s="13" t="s">
        <v>77</v>
      </c>
      <c r="C257" s="41" t="s">
        <v>845</v>
      </c>
      <c r="D257" s="12" t="s">
        <v>846</v>
      </c>
      <c r="E257" s="41" t="s">
        <v>843</v>
      </c>
      <c r="F257" s="41" t="s">
        <v>1784</v>
      </c>
      <c r="G257" s="13" t="s">
        <v>844</v>
      </c>
      <c r="H257" s="11">
        <v>1</v>
      </c>
      <c r="I257" s="14">
        <v>42673</v>
      </c>
      <c r="J257" s="14">
        <v>43023</v>
      </c>
      <c r="K257" s="44">
        <f t="shared" si="50"/>
        <v>50</v>
      </c>
      <c r="L257" s="11" t="s">
        <v>40</v>
      </c>
      <c r="M257" s="11"/>
      <c r="N257" s="15"/>
      <c r="O257" s="79">
        <f t="shared" si="44"/>
        <v>0</v>
      </c>
      <c r="P257" s="18">
        <f t="shared" si="45"/>
        <v>0</v>
      </c>
      <c r="Q257" s="18">
        <f t="shared" ca="1" si="46"/>
        <v>0</v>
      </c>
      <c r="R257" s="18">
        <f t="shared" ca="1" si="47"/>
        <v>0</v>
      </c>
      <c r="S257" s="11" t="str">
        <f t="shared" ca="1" si="51"/>
        <v>NO</v>
      </c>
      <c r="T257" s="39" t="str">
        <f t="shared" ca="1" si="52"/>
        <v>PRÓXIMO A VENCER</v>
      </c>
      <c r="U257" s="39" t="str">
        <f t="shared" ca="1" si="53"/>
        <v>PRÓXIMO A VENCER</v>
      </c>
      <c r="V257" s="39" t="s">
        <v>1431</v>
      </c>
      <c r="W257" s="39" t="s">
        <v>1294</v>
      </c>
      <c r="X257" s="39">
        <f t="shared" si="48"/>
        <v>1</v>
      </c>
      <c r="Y257" s="39" t="str">
        <f t="shared" si="54"/>
        <v>H46R15 - 1</v>
      </c>
      <c r="Z257" s="94">
        <f t="shared" ca="1" si="55"/>
        <v>2</v>
      </c>
      <c r="AA257" s="94">
        <f t="shared" ca="1" si="56"/>
        <v>2</v>
      </c>
      <c r="AB257" s="94" t="str">
        <f t="shared" si="49"/>
        <v>H46R15.</v>
      </c>
      <c r="AC257" s="94" t="str">
        <f t="shared" si="57"/>
        <v>H46R15</v>
      </c>
    </row>
    <row r="258" spans="1:32" s="3" customFormat="1" ht="180" x14ac:dyDescent="0.2">
      <c r="A258" s="51">
        <v>234</v>
      </c>
      <c r="B258" s="13" t="s">
        <v>543</v>
      </c>
      <c r="C258" s="64" t="s">
        <v>847</v>
      </c>
      <c r="D258" s="12" t="s">
        <v>848</v>
      </c>
      <c r="E258" s="71" t="s">
        <v>1785</v>
      </c>
      <c r="F258" s="12" t="s">
        <v>849</v>
      </c>
      <c r="G258" s="12" t="s">
        <v>18</v>
      </c>
      <c r="H258" s="11">
        <v>1</v>
      </c>
      <c r="I258" s="14">
        <v>42673</v>
      </c>
      <c r="J258" s="14">
        <v>43023</v>
      </c>
      <c r="K258" s="44">
        <f t="shared" si="50"/>
        <v>50</v>
      </c>
      <c r="L258" s="11" t="s">
        <v>40</v>
      </c>
      <c r="M258" s="11"/>
      <c r="N258" s="15"/>
      <c r="O258" s="79">
        <f t="shared" ref="O258:O321" si="58">IF(M258/H258&gt;1,100,+M258/H258*100)</f>
        <v>0</v>
      </c>
      <c r="P258" s="18">
        <f t="shared" ref="P258:P321" si="59">+K258*O258/100</f>
        <v>0</v>
      </c>
      <c r="Q258" s="18">
        <f t="shared" ref="Q258:Q321" ca="1" si="60">IF(J258&lt;=$AE$1,P258,0)</f>
        <v>0</v>
      </c>
      <c r="R258" s="18">
        <f t="shared" ref="R258:R321" ca="1" si="61">IF($AE$1&gt;=J258,K258,0)</f>
        <v>0</v>
      </c>
      <c r="S258" s="11" t="str">
        <f t="shared" ca="1" si="51"/>
        <v>NO</v>
      </c>
      <c r="T258" s="39" t="str">
        <f t="shared" ca="1" si="52"/>
        <v>PRÓXIMO A VENCER</v>
      </c>
      <c r="U258" s="39" t="str">
        <f t="shared" ca="1" si="53"/>
        <v>PRÓXIMO A VENCER</v>
      </c>
      <c r="V258" s="39" t="s">
        <v>1431</v>
      </c>
      <c r="W258" s="39" t="s">
        <v>1295</v>
      </c>
      <c r="X258" s="39">
        <f t="shared" ref="X258:X321" si="62">IF(A258&lt;&gt;"",1,X257+1)</f>
        <v>1</v>
      </c>
      <c r="Y258" s="39" t="str">
        <f t="shared" si="54"/>
        <v>H47R15 - 1</v>
      </c>
      <c r="Z258" s="94">
        <f t="shared" ca="1" si="55"/>
        <v>2</v>
      </c>
      <c r="AA258" s="94">
        <f t="shared" ca="1" si="56"/>
        <v>2</v>
      </c>
      <c r="AB258" s="94" t="str">
        <f t="shared" ref="AB258:AB321" si="63">IF(A258&lt;&gt;"",MID(C258,1,FIND(" ",C258,1)-1),AB257)</f>
        <v>H47R15.</v>
      </c>
      <c r="AC258" s="94" t="str">
        <f t="shared" si="57"/>
        <v>H47R15</v>
      </c>
    </row>
    <row r="259" spans="1:32" s="3" customFormat="1" ht="123.75" x14ac:dyDescent="0.2">
      <c r="A259" s="51">
        <v>235</v>
      </c>
      <c r="B259" s="13" t="s">
        <v>850</v>
      </c>
      <c r="C259" s="41" t="s">
        <v>851</v>
      </c>
      <c r="D259" s="12" t="s">
        <v>852</v>
      </c>
      <c r="E259" s="12" t="s">
        <v>853</v>
      </c>
      <c r="F259" s="71" t="s">
        <v>854</v>
      </c>
      <c r="G259" s="13" t="s">
        <v>139</v>
      </c>
      <c r="H259" s="11">
        <v>3</v>
      </c>
      <c r="I259" s="14">
        <v>42674</v>
      </c>
      <c r="J259" s="14">
        <v>42916</v>
      </c>
      <c r="K259" s="44">
        <f t="shared" ref="K259:K322" si="64">(+J259-I259)/7</f>
        <v>34.571428571428569</v>
      </c>
      <c r="L259" s="11" t="s">
        <v>40</v>
      </c>
      <c r="M259" s="11">
        <v>1</v>
      </c>
      <c r="N259" s="15"/>
      <c r="O259" s="79">
        <f t="shared" si="58"/>
        <v>33.333333333333329</v>
      </c>
      <c r="P259" s="18">
        <f t="shared" si="59"/>
        <v>11.52380952380952</v>
      </c>
      <c r="Q259" s="18">
        <f t="shared" ca="1" si="60"/>
        <v>11.52380952380952</v>
      </c>
      <c r="R259" s="18">
        <f t="shared" ca="1" si="61"/>
        <v>34.571428571428569</v>
      </c>
      <c r="S259" s="11" t="str">
        <f t="shared" ref="S259:S322" ca="1" si="65">IF(U259="CUMPLIDO","SI","NO")</f>
        <v>NO</v>
      </c>
      <c r="T259" s="39" t="str">
        <f t="shared" ref="T259:T322" ca="1" si="66">IF(O259=100,"CUMPLIDO",IF(J259-$AE$1&lt;0,"VENCIDO",IF(J259-$AE$1&lt;=30,"PRÓXIMO A VENCER",IF(O259&gt;0,"CON AVANCE","EN TERMINO"))))</f>
        <v>VENCIDO</v>
      </c>
      <c r="U259" s="39" t="str">
        <f t="shared" ref="U259:U322" ca="1" si="67">IF(A259&lt;&gt;"",IF(AA259=1,"VENCIDO",IF(AA259=2,"PRÓXIMO A VENCER",IF(AA259=3,"EN TERMINO",IF(AA259=4,"CON AVANCE",IF(AA259=5,"CUMPLIDO",))))),"")</f>
        <v>VENCIDO</v>
      </c>
      <c r="V259" s="39" t="s">
        <v>1431</v>
      </c>
      <c r="W259" s="39" t="s">
        <v>1296</v>
      </c>
      <c r="X259" s="39">
        <f t="shared" si="62"/>
        <v>1</v>
      </c>
      <c r="Y259" s="39" t="str">
        <f t="shared" ref="Y259:Y322" si="68">CONCATENATE(W259," - ",X259)</f>
        <v>H48R15 - 1</v>
      </c>
      <c r="Z259" s="94">
        <f t="shared" ref="Z259:Z322" ca="1" si="69">IF(T259="VENCIDO",1,IF(T259="PRÓXIMO A VENCER",2,IF(T259="EN TERMINO",3,IF(T259="CON AVANCE",4,IF(T259="CUMPLIDO",5,)))))</f>
        <v>1</v>
      </c>
      <c r="AA259" s="94">
        <f t="shared" ref="AA259:AA322" ca="1" si="70">IF(X260=X259+1,MIN(Z259,AA260),Z259)</f>
        <v>1</v>
      </c>
      <c r="AB259" s="94" t="str">
        <f t="shared" si="63"/>
        <v>H48R15.</v>
      </c>
      <c r="AC259" s="94" t="str">
        <f t="shared" ref="AC259:AC322" si="71">IFERROR(MID(AB259,1,FIND(".",AB259,1)-1),AB259)</f>
        <v>H48R15</v>
      </c>
    </row>
    <row r="260" spans="1:32" s="3" customFormat="1" ht="326.25" x14ac:dyDescent="0.2">
      <c r="A260" s="51">
        <v>236</v>
      </c>
      <c r="B260" s="13" t="s">
        <v>850</v>
      </c>
      <c r="C260" s="41" t="s">
        <v>855</v>
      </c>
      <c r="D260" s="12" t="s">
        <v>852</v>
      </c>
      <c r="E260" s="12" t="s">
        <v>856</v>
      </c>
      <c r="F260" s="71" t="s">
        <v>857</v>
      </c>
      <c r="G260" s="13" t="s">
        <v>139</v>
      </c>
      <c r="H260" s="11">
        <v>3</v>
      </c>
      <c r="I260" s="14">
        <v>42674</v>
      </c>
      <c r="J260" s="14">
        <v>42916</v>
      </c>
      <c r="K260" s="44">
        <f t="shared" si="64"/>
        <v>34.571428571428569</v>
      </c>
      <c r="L260" s="11" t="s">
        <v>40</v>
      </c>
      <c r="M260" s="11"/>
      <c r="N260" s="15"/>
      <c r="O260" s="79">
        <f t="shared" si="58"/>
        <v>0</v>
      </c>
      <c r="P260" s="18">
        <f t="shared" si="59"/>
        <v>0</v>
      </c>
      <c r="Q260" s="18">
        <f t="shared" ca="1" si="60"/>
        <v>0</v>
      </c>
      <c r="R260" s="18">
        <f t="shared" ca="1" si="61"/>
        <v>34.571428571428569</v>
      </c>
      <c r="S260" s="11" t="str">
        <f t="shared" ca="1" si="65"/>
        <v>NO</v>
      </c>
      <c r="T260" s="39" t="str">
        <f t="shared" ca="1" si="66"/>
        <v>VENCIDO</v>
      </c>
      <c r="U260" s="39" t="str">
        <f t="shared" ca="1" si="67"/>
        <v>VENCIDO</v>
      </c>
      <c r="V260" s="39" t="s">
        <v>1431</v>
      </c>
      <c r="W260" s="39" t="s">
        <v>1297</v>
      </c>
      <c r="X260" s="39">
        <f t="shared" si="62"/>
        <v>1</v>
      </c>
      <c r="Y260" s="39" t="str">
        <f t="shared" si="68"/>
        <v>H49R15 - 1</v>
      </c>
      <c r="Z260" s="94">
        <f t="shared" ca="1" si="69"/>
        <v>1</v>
      </c>
      <c r="AA260" s="94">
        <f t="shared" ca="1" si="70"/>
        <v>1</v>
      </c>
      <c r="AB260" s="94" t="str">
        <f t="shared" si="63"/>
        <v>H49R15.</v>
      </c>
      <c r="AC260" s="94" t="str">
        <f t="shared" si="71"/>
        <v>H49R15</v>
      </c>
    </row>
    <row r="261" spans="1:32" s="3" customFormat="1" ht="225" x14ac:dyDescent="0.2">
      <c r="A261" s="51">
        <v>237</v>
      </c>
      <c r="B261" s="13" t="s">
        <v>850</v>
      </c>
      <c r="C261" s="41" t="s">
        <v>858</v>
      </c>
      <c r="D261" s="12" t="s">
        <v>852</v>
      </c>
      <c r="E261" s="12" t="s">
        <v>853</v>
      </c>
      <c r="F261" s="71" t="s">
        <v>859</v>
      </c>
      <c r="G261" s="13" t="s">
        <v>139</v>
      </c>
      <c r="H261" s="11">
        <v>3</v>
      </c>
      <c r="I261" s="14">
        <v>42674</v>
      </c>
      <c r="J261" s="14">
        <v>42916</v>
      </c>
      <c r="K261" s="44">
        <f t="shared" si="64"/>
        <v>34.571428571428569</v>
      </c>
      <c r="L261" s="11" t="s">
        <v>40</v>
      </c>
      <c r="M261" s="11"/>
      <c r="N261" s="15"/>
      <c r="O261" s="79">
        <f t="shared" si="58"/>
        <v>0</v>
      </c>
      <c r="P261" s="18">
        <f t="shared" si="59"/>
        <v>0</v>
      </c>
      <c r="Q261" s="18">
        <f t="shared" ca="1" si="60"/>
        <v>0</v>
      </c>
      <c r="R261" s="18">
        <f t="shared" ca="1" si="61"/>
        <v>34.571428571428569</v>
      </c>
      <c r="S261" s="11" t="str">
        <f t="shared" ca="1" si="65"/>
        <v>NO</v>
      </c>
      <c r="T261" s="39" t="str">
        <f t="shared" ca="1" si="66"/>
        <v>VENCIDO</v>
      </c>
      <c r="U261" s="39" t="str">
        <f t="shared" ca="1" si="67"/>
        <v>VENCIDO</v>
      </c>
      <c r="V261" s="39" t="s">
        <v>1431</v>
      </c>
      <c r="W261" s="39" t="s">
        <v>1298</v>
      </c>
      <c r="X261" s="39">
        <f t="shared" si="62"/>
        <v>1</v>
      </c>
      <c r="Y261" s="39" t="str">
        <f t="shared" si="68"/>
        <v>H50R15 - 1</v>
      </c>
      <c r="Z261" s="94">
        <f t="shared" ca="1" si="69"/>
        <v>1</v>
      </c>
      <c r="AA261" s="94">
        <f t="shared" ca="1" si="70"/>
        <v>1</v>
      </c>
      <c r="AB261" s="94" t="str">
        <f t="shared" si="63"/>
        <v>H50R15.</v>
      </c>
      <c r="AC261" s="94" t="str">
        <f t="shared" si="71"/>
        <v>H50R15</v>
      </c>
    </row>
    <row r="262" spans="1:32" s="3" customFormat="1" ht="168.75" x14ac:dyDescent="0.2">
      <c r="A262" s="51">
        <v>238</v>
      </c>
      <c r="B262" s="13" t="s">
        <v>543</v>
      </c>
      <c r="C262" s="41" t="s">
        <v>860</v>
      </c>
      <c r="D262" s="12" t="s">
        <v>861</v>
      </c>
      <c r="E262" s="12" t="s">
        <v>862</v>
      </c>
      <c r="F262" s="12" t="s">
        <v>1786</v>
      </c>
      <c r="G262" s="13" t="s">
        <v>139</v>
      </c>
      <c r="H262" s="11">
        <v>3</v>
      </c>
      <c r="I262" s="14">
        <v>42674</v>
      </c>
      <c r="J262" s="14">
        <v>42916</v>
      </c>
      <c r="K262" s="44">
        <f t="shared" si="64"/>
        <v>34.571428571428569</v>
      </c>
      <c r="L262" s="11" t="s">
        <v>40</v>
      </c>
      <c r="M262" s="11"/>
      <c r="N262" s="11"/>
      <c r="O262" s="79">
        <f t="shared" si="58"/>
        <v>0</v>
      </c>
      <c r="P262" s="18">
        <f t="shared" si="59"/>
        <v>0</v>
      </c>
      <c r="Q262" s="18">
        <f t="shared" ca="1" si="60"/>
        <v>0</v>
      </c>
      <c r="R262" s="18">
        <f t="shared" ca="1" si="61"/>
        <v>34.571428571428569</v>
      </c>
      <c r="S262" s="11" t="str">
        <f t="shared" ca="1" si="65"/>
        <v>NO</v>
      </c>
      <c r="T262" s="39" t="str">
        <f t="shared" ca="1" si="66"/>
        <v>VENCIDO</v>
      </c>
      <c r="U262" s="39" t="str">
        <f t="shared" ca="1" si="67"/>
        <v>VENCIDO</v>
      </c>
      <c r="V262" s="39" t="s">
        <v>1431</v>
      </c>
      <c r="W262" s="39" t="s">
        <v>1299</v>
      </c>
      <c r="X262" s="39">
        <f t="shared" si="62"/>
        <v>1</v>
      </c>
      <c r="Y262" s="39" t="str">
        <f t="shared" si="68"/>
        <v>H51R15 - 1</v>
      </c>
      <c r="Z262" s="94">
        <f t="shared" ca="1" si="69"/>
        <v>1</v>
      </c>
      <c r="AA262" s="94">
        <f t="shared" ca="1" si="70"/>
        <v>1</v>
      </c>
      <c r="AB262" s="94" t="str">
        <f t="shared" si="63"/>
        <v>H51R15.</v>
      </c>
      <c r="AC262" s="94" t="str">
        <f t="shared" si="71"/>
        <v>H51R15</v>
      </c>
    </row>
    <row r="263" spans="1:32" s="3" customFormat="1" ht="191.25" x14ac:dyDescent="0.2">
      <c r="A263" s="51">
        <v>239</v>
      </c>
      <c r="B263" s="13" t="s">
        <v>863</v>
      </c>
      <c r="C263" s="41" t="s">
        <v>864</v>
      </c>
      <c r="D263" s="12" t="s">
        <v>865</v>
      </c>
      <c r="E263" s="12" t="s">
        <v>866</v>
      </c>
      <c r="F263" s="12" t="s">
        <v>867</v>
      </c>
      <c r="G263" s="41" t="s">
        <v>868</v>
      </c>
      <c r="H263" s="42">
        <v>2</v>
      </c>
      <c r="I263" s="14">
        <v>42644</v>
      </c>
      <c r="J263" s="14">
        <v>42735</v>
      </c>
      <c r="K263" s="44">
        <f t="shared" si="64"/>
        <v>13</v>
      </c>
      <c r="L263" s="11" t="s">
        <v>10</v>
      </c>
      <c r="M263" s="11">
        <v>2</v>
      </c>
      <c r="N263" s="11"/>
      <c r="O263" s="79">
        <f t="shared" si="58"/>
        <v>100</v>
      </c>
      <c r="P263" s="18">
        <f t="shared" si="59"/>
        <v>13</v>
      </c>
      <c r="Q263" s="18">
        <f t="shared" ca="1" si="60"/>
        <v>13</v>
      </c>
      <c r="R263" s="18">
        <f t="shared" ca="1" si="61"/>
        <v>13</v>
      </c>
      <c r="S263" s="11" t="str">
        <f t="shared" si="65"/>
        <v>SI</v>
      </c>
      <c r="T263" s="39" t="str">
        <f t="shared" si="66"/>
        <v>CUMPLIDO</v>
      </c>
      <c r="U263" s="39" t="str">
        <f t="shared" si="67"/>
        <v>CUMPLIDO</v>
      </c>
      <c r="V263" s="39" t="s">
        <v>1431</v>
      </c>
      <c r="W263" s="39" t="s">
        <v>1300</v>
      </c>
      <c r="X263" s="39">
        <f t="shared" si="62"/>
        <v>1</v>
      </c>
      <c r="Y263" s="39" t="str">
        <f t="shared" si="68"/>
        <v>H52R15 - 1</v>
      </c>
      <c r="Z263" s="94">
        <f t="shared" si="69"/>
        <v>5</v>
      </c>
      <c r="AA263" s="94">
        <f t="shared" si="70"/>
        <v>5</v>
      </c>
      <c r="AB263" s="94" t="str">
        <f t="shared" si="63"/>
        <v>H52R15.</v>
      </c>
      <c r="AC263" s="94" t="str">
        <f t="shared" si="71"/>
        <v>H52R15</v>
      </c>
    </row>
    <row r="264" spans="1:32" s="3" customFormat="1" ht="202.5" x14ac:dyDescent="0.2">
      <c r="A264" s="51">
        <v>240</v>
      </c>
      <c r="B264" s="13" t="s">
        <v>62</v>
      </c>
      <c r="C264" s="64" t="s">
        <v>869</v>
      </c>
      <c r="D264" s="12" t="s">
        <v>870</v>
      </c>
      <c r="E264" s="12" t="s">
        <v>1787</v>
      </c>
      <c r="F264" s="12" t="s">
        <v>871</v>
      </c>
      <c r="G264" s="13" t="s">
        <v>139</v>
      </c>
      <c r="H264" s="11">
        <v>3</v>
      </c>
      <c r="I264" s="14">
        <v>42767</v>
      </c>
      <c r="J264" s="14">
        <v>42916</v>
      </c>
      <c r="K264" s="44">
        <f t="shared" si="64"/>
        <v>21.285714285714285</v>
      </c>
      <c r="L264" s="11" t="s">
        <v>46</v>
      </c>
      <c r="M264" s="11">
        <v>3</v>
      </c>
      <c r="N264" s="15">
        <v>2</v>
      </c>
      <c r="O264" s="79">
        <f t="shared" si="58"/>
        <v>100</v>
      </c>
      <c r="P264" s="18">
        <f t="shared" si="59"/>
        <v>21.285714285714285</v>
      </c>
      <c r="Q264" s="18">
        <f t="shared" ca="1" si="60"/>
        <v>21.285714285714285</v>
      </c>
      <c r="R264" s="18">
        <f t="shared" ca="1" si="61"/>
        <v>21.285714285714285</v>
      </c>
      <c r="S264" s="11" t="str">
        <f t="shared" si="65"/>
        <v>SI</v>
      </c>
      <c r="T264" s="39" t="str">
        <f t="shared" si="66"/>
        <v>CUMPLIDO</v>
      </c>
      <c r="U264" s="39" t="str">
        <f t="shared" si="67"/>
        <v>CUMPLIDO</v>
      </c>
      <c r="V264" s="39" t="s">
        <v>1431</v>
      </c>
      <c r="W264" s="39" t="s">
        <v>1301</v>
      </c>
      <c r="X264" s="39">
        <f t="shared" si="62"/>
        <v>1</v>
      </c>
      <c r="Y264" s="39" t="str">
        <f t="shared" si="68"/>
        <v>H53R15 - 1</v>
      </c>
      <c r="Z264" s="94">
        <f t="shared" si="69"/>
        <v>5</v>
      </c>
      <c r="AA264" s="94">
        <f t="shared" si="70"/>
        <v>5</v>
      </c>
      <c r="AB264" s="94" t="str">
        <f t="shared" si="63"/>
        <v>H53R15</v>
      </c>
      <c r="AC264" s="94" t="str">
        <f t="shared" si="71"/>
        <v>H53R15</v>
      </c>
    </row>
    <row r="265" spans="1:32" s="3" customFormat="1" ht="337.5" x14ac:dyDescent="0.2">
      <c r="A265" s="51">
        <v>241</v>
      </c>
      <c r="B265" s="13" t="s">
        <v>37</v>
      </c>
      <c r="C265" s="41" t="s">
        <v>1788</v>
      </c>
      <c r="D265" s="12" t="s">
        <v>872</v>
      </c>
      <c r="E265" s="12" t="s">
        <v>873</v>
      </c>
      <c r="F265" s="12" t="s">
        <v>874</v>
      </c>
      <c r="G265" s="13" t="s">
        <v>21</v>
      </c>
      <c r="H265" s="11">
        <v>1</v>
      </c>
      <c r="I265" s="14">
        <v>42750</v>
      </c>
      <c r="J265" s="14">
        <v>42781</v>
      </c>
      <c r="K265" s="44">
        <f t="shared" si="64"/>
        <v>4.4285714285714288</v>
      </c>
      <c r="L265" s="11" t="s">
        <v>23</v>
      </c>
      <c r="M265" s="11">
        <v>1</v>
      </c>
      <c r="N265" s="15"/>
      <c r="O265" s="79">
        <f t="shared" si="58"/>
        <v>100</v>
      </c>
      <c r="P265" s="18">
        <f t="shared" si="59"/>
        <v>4.4285714285714288</v>
      </c>
      <c r="Q265" s="18">
        <f t="shared" ca="1" si="60"/>
        <v>4.4285714285714288</v>
      </c>
      <c r="R265" s="18">
        <f t="shared" ca="1" si="61"/>
        <v>4.4285714285714288</v>
      </c>
      <c r="S265" s="11" t="str">
        <f t="shared" si="65"/>
        <v>SI</v>
      </c>
      <c r="T265" s="39" t="str">
        <f t="shared" si="66"/>
        <v>CUMPLIDO</v>
      </c>
      <c r="U265" s="39" t="str">
        <f t="shared" si="67"/>
        <v>CUMPLIDO</v>
      </c>
      <c r="V265" s="39" t="s">
        <v>1431</v>
      </c>
      <c r="W265" s="39" t="s">
        <v>1302</v>
      </c>
      <c r="X265" s="39">
        <f t="shared" si="62"/>
        <v>1</v>
      </c>
      <c r="Y265" s="39" t="str">
        <f t="shared" si="68"/>
        <v>H54R15 - 1</v>
      </c>
      <c r="Z265" s="94">
        <f t="shared" si="69"/>
        <v>5</v>
      </c>
      <c r="AA265" s="94">
        <f t="shared" si="70"/>
        <v>5</v>
      </c>
      <c r="AB265" s="94" t="str">
        <f t="shared" si="63"/>
        <v>H54R15</v>
      </c>
      <c r="AC265" s="94" t="str">
        <f t="shared" si="71"/>
        <v>H54R15</v>
      </c>
    </row>
    <row r="266" spans="1:32" s="3" customFormat="1" ht="330" customHeight="1" x14ac:dyDescent="0.2">
      <c r="A266" s="51">
        <v>242</v>
      </c>
      <c r="B266" s="13" t="s">
        <v>37</v>
      </c>
      <c r="C266" s="41" t="s">
        <v>875</v>
      </c>
      <c r="D266" s="12" t="s">
        <v>876</v>
      </c>
      <c r="E266" s="12" t="s">
        <v>877</v>
      </c>
      <c r="F266" s="12" t="s">
        <v>878</v>
      </c>
      <c r="G266" s="12" t="s">
        <v>879</v>
      </c>
      <c r="H266" s="11">
        <v>10</v>
      </c>
      <c r="I266" s="14">
        <v>42704</v>
      </c>
      <c r="J266" s="14">
        <v>42885</v>
      </c>
      <c r="K266" s="44">
        <f t="shared" si="64"/>
        <v>25.857142857142858</v>
      </c>
      <c r="L266" s="11" t="s">
        <v>40</v>
      </c>
      <c r="M266" s="11">
        <v>10</v>
      </c>
      <c r="N266" s="15">
        <v>7</v>
      </c>
      <c r="O266" s="79">
        <f t="shared" si="58"/>
        <v>100</v>
      </c>
      <c r="P266" s="18">
        <f t="shared" si="59"/>
        <v>25.857142857142858</v>
      </c>
      <c r="Q266" s="18">
        <f t="shared" ca="1" si="60"/>
        <v>25.857142857142858</v>
      </c>
      <c r="R266" s="18">
        <f t="shared" ca="1" si="61"/>
        <v>25.857142857142858</v>
      </c>
      <c r="S266" s="11" t="str">
        <f t="shared" si="65"/>
        <v>SI</v>
      </c>
      <c r="T266" s="39" t="str">
        <f t="shared" si="66"/>
        <v>CUMPLIDO</v>
      </c>
      <c r="U266" s="39" t="str">
        <f t="shared" si="67"/>
        <v>CUMPLIDO</v>
      </c>
      <c r="V266" s="39" t="s">
        <v>1431</v>
      </c>
      <c r="W266" s="39" t="s">
        <v>1303</v>
      </c>
      <c r="X266" s="39">
        <f t="shared" si="62"/>
        <v>1</v>
      </c>
      <c r="Y266" s="39" t="str">
        <f t="shared" si="68"/>
        <v>H55R15 - 1</v>
      </c>
      <c r="Z266" s="94">
        <f t="shared" si="69"/>
        <v>5</v>
      </c>
      <c r="AA266" s="94">
        <f t="shared" si="70"/>
        <v>5</v>
      </c>
      <c r="AB266" s="94" t="str">
        <f t="shared" si="63"/>
        <v>H55R15.</v>
      </c>
      <c r="AC266" s="94" t="str">
        <f t="shared" si="71"/>
        <v>H55R15</v>
      </c>
    </row>
    <row r="267" spans="1:32" s="3" customFormat="1" ht="247.5" x14ac:dyDescent="0.2">
      <c r="A267" s="51">
        <v>243</v>
      </c>
      <c r="B267" s="13" t="s">
        <v>880</v>
      </c>
      <c r="C267" s="41" t="s">
        <v>881</v>
      </c>
      <c r="D267" s="12" t="s">
        <v>882</v>
      </c>
      <c r="E267" s="12" t="s">
        <v>883</v>
      </c>
      <c r="F267" s="12" t="s">
        <v>884</v>
      </c>
      <c r="G267" s="12" t="s">
        <v>885</v>
      </c>
      <c r="H267" s="11">
        <v>6</v>
      </c>
      <c r="I267" s="14">
        <v>42643</v>
      </c>
      <c r="J267" s="14">
        <v>42824</v>
      </c>
      <c r="K267" s="44">
        <f t="shared" si="64"/>
        <v>25.857142857142858</v>
      </c>
      <c r="L267" s="11" t="s">
        <v>54</v>
      </c>
      <c r="M267" s="11">
        <v>6</v>
      </c>
      <c r="N267" s="15"/>
      <c r="O267" s="79">
        <f t="shared" si="58"/>
        <v>100</v>
      </c>
      <c r="P267" s="18">
        <f t="shared" si="59"/>
        <v>25.857142857142858</v>
      </c>
      <c r="Q267" s="18">
        <f t="shared" ca="1" si="60"/>
        <v>25.857142857142858</v>
      </c>
      <c r="R267" s="18">
        <f t="shared" ca="1" si="61"/>
        <v>25.857142857142858</v>
      </c>
      <c r="S267" s="11" t="str">
        <f t="shared" si="65"/>
        <v>SI</v>
      </c>
      <c r="T267" s="39" t="str">
        <f t="shared" si="66"/>
        <v>CUMPLIDO</v>
      </c>
      <c r="U267" s="39" t="str">
        <f t="shared" si="67"/>
        <v>CUMPLIDO</v>
      </c>
      <c r="V267" s="39" t="s">
        <v>1431</v>
      </c>
      <c r="W267" s="39" t="s">
        <v>1304</v>
      </c>
      <c r="X267" s="39">
        <f t="shared" si="62"/>
        <v>1</v>
      </c>
      <c r="Y267" s="39" t="str">
        <f t="shared" si="68"/>
        <v>H56R15 - 1</v>
      </c>
      <c r="Z267" s="94">
        <f t="shared" si="69"/>
        <v>5</v>
      </c>
      <c r="AA267" s="94">
        <f t="shared" si="70"/>
        <v>5</v>
      </c>
      <c r="AB267" s="94" t="str">
        <f t="shared" si="63"/>
        <v>H56R15.</v>
      </c>
      <c r="AC267" s="94" t="str">
        <f t="shared" si="71"/>
        <v>H56R15</v>
      </c>
      <c r="AF267" s="3" t="s">
        <v>1605</v>
      </c>
    </row>
    <row r="268" spans="1:32" s="3" customFormat="1" ht="225" x14ac:dyDescent="0.2">
      <c r="A268" s="51">
        <v>244</v>
      </c>
      <c r="B268" s="13" t="s">
        <v>438</v>
      </c>
      <c r="C268" s="64" t="s">
        <v>886</v>
      </c>
      <c r="D268" s="12" t="s">
        <v>887</v>
      </c>
      <c r="E268" s="72" t="s">
        <v>1789</v>
      </c>
      <c r="F268" s="72" t="s">
        <v>1790</v>
      </c>
      <c r="G268" s="73" t="s">
        <v>888</v>
      </c>
      <c r="H268" s="11">
        <v>1</v>
      </c>
      <c r="I268" s="74">
        <v>42644</v>
      </c>
      <c r="J268" s="74">
        <v>42916</v>
      </c>
      <c r="K268" s="44">
        <f t="shared" si="64"/>
        <v>38.857142857142854</v>
      </c>
      <c r="L268" s="11" t="s">
        <v>10</v>
      </c>
      <c r="M268" s="11">
        <v>1</v>
      </c>
      <c r="N268" s="15">
        <v>4</v>
      </c>
      <c r="O268" s="79">
        <f t="shared" si="58"/>
        <v>100</v>
      </c>
      <c r="P268" s="18">
        <f t="shared" si="59"/>
        <v>38.857142857142854</v>
      </c>
      <c r="Q268" s="18">
        <f t="shared" ca="1" si="60"/>
        <v>38.857142857142854</v>
      </c>
      <c r="R268" s="18">
        <f t="shared" ca="1" si="61"/>
        <v>38.857142857142854</v>
      </c>
      <c r="S268" s="11" t="str">
        <f t="shared" si="65"/>
        <v>SI</v>
      </c>
      <c r="T268" s="39" t="str">
        <f t="shared" si="66"/>
        <v>CUMPLIDO</v>
      </c>
      <c r="U268" s="39" t="str">
        <f t="shared" si="67"/>
        <v>CUMPLIDO</v>
      </c>
      <c r="V268" s="39" t="s">
        <v>1431</v>
      </c>
      <c r="W268" s="39" t="s">
        <v>1305</v>
      </c>
      <c r="X268" s="39">
        <f t="shared" si="62"/>
        <v>1</v>
      </c>
      <c r="Y268" s="39" t="str">
        <f t="shared" si="68"/>
        <v>H57R15 - 1</v>
      </c>
      <c r="Z268" s="94">
        <f t="shared" si="69"/>
        <v>5</v>
      </c>
      <c r="AA268" s="94">
        <f t="shared" si="70"/>
        <v>5</v>
      </c>
      <c r="AB268" s="94" t="str">
        <f t="shared" si="63"/>
        <v>H57R15.</v>
      </c>
      <c r="AC268" s="94" t="str">
        <f t="shared" si="71"/>
        <v>H57R15</v>
      </c>
    </row>
    <row r="269" spans="1:32" s="3" customFormat="1" ht="258.75" x14ac:dyDescent="0.2">
      <c r="A269" s="51">
        <v>245</v>
      </c>
      <c r="B269" s="13" t="s">
        <v>49</v>
      </c>
      <c r="C269" s="41" t="s">
        <v>889</v>
      </c>
      <c r="D269" s="12" t="s">
        <v>890</v>
      </c>
      <c r="E269" s="75" t="s">
        <v>1791</v>
      </c>
      <c r="F269" s="75" t="s">
        <v>1792</v>
      </c>
      <c r="G269" s="73" t="s">
        <v>888</v>
      </c>
      <c r="H269" s="76">
        <v>10</v>
      </c>
      <c r="I269" s="74">
        <v>42644</v>
      </c>
      <c r="J269" s="74">
        <v>42916</v>
      </c>
      <c r="K269" s="44">
        <f t="shared" si="64"/>
        <v>38.857142857142854</v>
      </c>
      <c r="L269" s="11" t="s">
        <v>10</v>
      </c>
      <c r="M269" s="11">
        <v>4</v>
      </c>
      <c r="N269" s="15">
        <v>4</v>
      </c>
      <c r="O269" s="79">
        <f t="shared" si="58"/>
        <v>40</v>
      </c>
      <c r="P269" s="18">
        <f t="shared" si="59"/>
        <v>15.542857142857143</v>
      </c>
      <c r="Q269" s="18">
        <f t="shared" ca="1" si="60"/>
        <v>15.542857142857143</v>
      </c>
      <c r="R269" s="18">
        <f t="shared" ca="1" si="61"/>
        <v>38.857142857142854</v>
      </c>
      <c r="S269" s="11" t="str">
        <f t="shared" ca="1" si="65"/>
        <v>NO</v>
      </c>
      <c r="T269" s="39" t="str">
        <f t="shared" ca="1" si="66"/>
        <v>VENCIDO</v>
      </c>
      <c r="U269" s="39" t="str">
        <f t="shared" ca="1" si="67"/>
        <v>VENCIDO</v>
      </c>
      <c r="V269" s="39" t="s">
        <v>1431</v>
      </c>
      <c r="W269" s="39" t="s">
        <v>1306</v>
      </c>
      <c r="X269" s="39">
        <f t="shared" si="62"/>
        <v>1</v>
      </c>
      <c r="Y269" s="39" t="str">
        <f t="shared" si="68"/>
        <v>H58R15 - 1</v>
      </c>
      <c r="Z269" s="94">
        <f t="shared" ca="1" si="69"/>
        <v>1</v>
      </c>
      <c r="AA269" s="94">
        <f t="shared" ca="1" si="70"/>
        <v>1</v>
      </c>
      <c r="AB269" s="94" t="str">
        <f t="shared" si="63"/>
        <v>H58R15.</v>
      </c>
      <c r="AC269" s="94" t="str">
        <f t="shared" si="71"/>
        <v>H58R15</v>
      </c>
    </row>
    <row r="270" spans="1:32" s="3" customFormat="1" ht="343.5" customHeight="1" x14ac:dyDescent="0.2">
      <c r="A270" s="51">
        <v>246</v>
      </c>
      <c r="B270" s="13" t="s">
        <v>543</v>
      </c>
      <c r="C270" s="41" t="s">
        <v>1606</v>
      </c>
      <c r="D270" s="12" t="s">
        <v>891</v>
      </c>
      <c r="E270" s="75" t="s">
        <v>1793</v>
      </c>
      <c r="F270" s="75" t="s">
        <v>1794</v>
      </c>
      <c r="G270" s="73" t="s">
        <v>892</v>
      </c>
      <c r="H270" s="76">
        <v>1</v>
      </c>
      <c r="I270" s="74">
        <v>42658</v>
      </c>
      <c r="J270" s="74">
        <v>42689</v>
      </c>
      <c r="K270" s="44">
        <f t="shared" si="64"/>
        <v>4.4285714285714288</v>
      </c>
      <c r="L270" s="11" t="s">
        <v>40</v>
      </c>
      <c r="M270" s="11">
        <v>1</v>
      </c>
      <c r="N270" s="15"/>
      <c r="O270" s="79">
        <f t="shared" si="58"/>
        <v>100</v>
      </c>
      <c r="P270" s="18">
        <f t="shared" si="59"/>
        <v>4.4285714285714288</v>
      </c>
      <c r="Q270" s="18">
        <f t="shared" ca="1" si="60"/>
        <v>4.4285714285714288</v>
      </c>
      <c r="R270" s="18">
        <f t="shared" ca="1" si="61"/>
        <v>4.4285714285714288</v>
      </c>
      <c r="S270" s="11" t="str">
        <f t="shared" si="65"/>
        <v>SI</v>
      </c>
      <c r="T270" s="39" t="str">
        <f t="shared" si="66"/>
        <v>CUMPLIDO</v>
      </c>
      <c r="U270" s="39" t="str">
        <f t="shared" si="67"/>
        <v>CUMPLIDO</v>
      </c>
      <c r="V270" s="39" t="s">
        <v>1431</v>
      </c>
      <c r="W270" s="39" t="s">
        <v>1307</v>
      </c>
      <c r="X270" s="39">
        <f t="shared" si="62"/>
        <v>1</v>
      </c>
      <c r="Y270" s="39" t="str">
        <f t="shared" si="68"/>
        <v>H59R15 - 1</v>
      </c>
      <c r="Z270" s="94">
        <f t="shared" si="69"/>
        <v>5</v>
      </c>
      <c r="AA270" s="94">
        <f t="shared" si="70"/>
        <v>5</v>
      </c>
      <c r="AB270" s="94" t="str">
        <f t="shared" si="63"/>
        <v>H59R15.</v>
      </c>
      <c r="AC270" s="94" t="str">
        <f t="shared" si="71"/>
        <v>H59R15</v>
      </c>
    </row>
    <row r="271" spans="1:32" s="3" customFormat="1" ht="202.5" x14ac:dyDescent="0.2">
      <c r="A271" s="51">
        <v>247</v>
      </c>
      <c r="B271" s="13" t="s">
        <v>893</v>
      </c>
      <c r="C271" s="41" t="s">
        <v>894</v>
      </c>
      <c r="D271" s="12" t="s">
        <v>895</v>
      </c>
      <c r="E271" s="12" t="s">
        <v>896</v>
      </c>
      <c r="F271" s="12" t="s">
        <v>897</v>
      </c>
      <c r="G271" s="13" t="s">
        <v>17</v>
      </c>
      <c r="H271" s="11">
        <v>1</v>
      </c>
      <c r="I271" s="74">
        <v>42658</v>
      </c>
      <c r="J271" s="74">
        <v>42916</v>
      </c>
      <c r="K271" s="44">
        <f t="shared" si="64"/>
        <v>36.857142857142854</v>
      </c>
      <c r="L271" s="11" t="s">
        <v>19</v>
      </c>
      <c r="M271" s="11">
        <v>1</v>
      </c>
      <c r="N271" s="15"/>
      <c r="O271" s="79">
        <f t="shared" si="58"/>
        <v>100</v>
      </c>
      <c r="P271" s="18">
        <f t="shared" si="59"/>
        <v>36.857142857142854</v>
      </c>
      <c r="Q271" s="18">
        <f t="shared" ca="1" si="60"/>
        <v>36.857142857142854</v>
      </c>
      <c r="R271" s="18">
        <f t="shared" ca="1" si="61"/>
        <v>36.857142857142854</v>
      </c>
      <c r="S271" s="11" t="str">
        <f t="shared" si="65"/>
        <v>SI</v>
      </c>
      <c r="T271" s="39" t="str">
        <f t="shared" si="66"/>
        <v>CUMPLIDO</v>
      </c>
      <c r="U271" s="39" t="str">
        <f t="shared" si="67"/>
        <v>CUMPLIDO</v>
      </c>
      <c r="V271" s="39" t="s">
        <v>1431</v>
      </c>
      <c r="W271" s="39" t="s">
        <v>1308</v>
      </c>
      <c r="X271" s="39">
        <f t="shared" si="62"/>
        <v>1</v>
      </c>
      <c r="Y271" s="39" t="str">
        <f t="shared" si="68"/>
        <v>H60R15 - 1</v>
      </c>
      <c r="Z271" s="94">
        <f t="shared" si="69"/>
        <v>5</v>
      </c>
      <c r="AA271" s="94">
        <f t="shared" si="70"/>
        <v>5</v>
      </c>
      <c r="AB271" s="94" t="str">
        <f t="shared" si="63"/>
        <v>H60R15.</v>
      </c>
      <c r="AC271" s="94" t="str">
        <f t="shared" si="71"/>
        <v>H60R15</v>
      </c>
    </row>
    <row r="272" spans="1:32" s="3" customFormat="1" ht="270" x14ac:dyDescent="0.2">
      <c r="A272" s="51">
        <v>248</v>
      </c>
      <c r="B272" s="13" t="s">
        <v>880</v>
      </c>
      <c r="C272" s="41" t="s">
        <v>898</v>
      </c>
      <c r="D272" s="12" t="s">
        <v>899</v>
      </c>
      <c r="E272" s="12" t="s">
        <v>900</v>
      </c>
      <c r="F272" s="12" t="s">
        <v>1795</v>
      </c>
      <c r="G272" s="13" t="s">
        <v>901</v>
      </c>
      <c r="H272" s="11">
        <v>3</v>
      </c>
      <c r="I272" s="14">
        <v>42781</v>
      </c>
      <c r="J272" s="14">
        <v>43007</v>
      </c>
      <c r="K272" s="44">
        <f t="shared" si="64"/>
        <v>32.285714285714285</v>
      </c>
      <c r="L272" s="11" t="s">
        <v>19</v>
      </c>
      <c r="M272" s="11"/>
      <c r="N272" s="15"/>
      <c r="O272" s="79">
        <f t="shared" si="58"/>
        <v>0</v>
      </c>
      <c r="P272" s="18">
        <f t="shared" si="59"/>
        <v>0</v>
      </c>
      <c r="Q272" s="18">
        <f t="shared" ca="1" si="60"/>
        <v>0</v>
      </c>
      <c r="R272" s="18">
        <f t="shared" ca="1" si="61"/>
        <v>32.285714285714285</v>
      </c>
      <c r="S272" s="11" t="str">
        <f t="shared" ca="1" si="65"/>
        <v>NO</v>
      </c>
      <c r="T272" s="39" t="str">
        <f t="shared" ca="1" si="66"/>
        <v>VENCIDO</v>
      </c>
      <c r="U272" s="39" t="str">
        <f t="shared" ca="1" si="67"/>
        <v>VENCIDO</v>
      </c>
      <c r="V272" s="39" t="s">
        <v>1431</v>
      </c>
      <c r="W272" s="39" t="s">
        <v>1309</v>
      </c>
      <c r="X272" s="39">
        <f t="shared" si="62"/>
        <v>1</v>
      </c>
      <c r="Y272" s="39" t="str">
        <f t="shared" si="68"/>
        <v>H61R15 - 1</v>
      </c>
      <c r="Z272" s="94">
        <f t="shared" ca="1" si="69"/>
        <v>1</v>
      </c>
      <c r="AA272" s="94">
        <f t="shared" ca="1" si="70"/>
        <v>1</v>
      </c>
      <c r="AB272" s="94" t="str">
        <f t="shared" si="63"/>
        <v>H61R15.</v>
      </c>
      <c r="AC272" s="94" t="str">
        <f t="shared" si="71"/>
        <v>H61R15</v>
      </c>
    </row>
    <row r="273" spans="1:32" s="3" customFormat="1" ht="371.25" x14ac:dyDescent="0.2">
      <c r="A273" s="51">
        <v>249</v>
      </c>
      <c r="B273" s="13" t="s">
        <v>543</v>
      </c>
      <c r="C273" s="41" t="s">
        <v>902</v>
      </c>
      <c r="D273" s="12" t="s">
        <v>903</v>
      </c>
      <c r="E273" s="12" t="s">
        <v>904</v>
      </c>
      <c r="F273" s="12" t="s">
        <v>1377</v>
      </c>
      <c r="G273" s="13" t="s">
        <v>901</v>
      </c>
      <c r="H273" s="11">
        <v>3</v>
      </c>
      <c r="I273" s="14">
        <v>42674</v>
      </c>
      <c r="J273" s="14">
        <v>43008</v>
      </c>
      <c r="K273" s="44">
        <f t="shared" si="64"/>
        <v>47.714285714285715</v>
      </c>
      <c r="L273" s="11" t="s">
        <v>19</v>
      </c>
      <c r="M273" s="11"/>
      <c r="N273" s="15"/>
      <c r="O273" s="79">
        <f t="shared" si="58"/>
        <v>0</v>
      </c>
      <c r="P273" s="18">
        <f t="shared" si="59"/>
        <v>0</v>
      </c>
      <c r="Q273" s="18">
        <f t="shared" ca="1" si="60"/>
        <v>0</v>
      </c>
      <c r="R273" s="18">
        <f t="shared" ca="1" si="61"/>
        <v>47.714285714285715</v>
      </c>
      <c r="S273" s="11" t="str">
        <f t="shared" ca="1" si="65"/>
        <v>NO</v>
      </c>
      <c r="T273" s="39" t="str">
        <f t="shared" ca="1" si="66"/>
        <v>VENCIDO</v>
      </c>
      <c r="U273" s="39" t="str">
        <f t="shared" ca="1" si="67"/>
        <v>VENCIDO</v>
      </c>
      <c r="V273" s="39" t="s">
        <v>1431</v>
      </c>
      <c r="W273" s="39" t="s">
        <v>1310</v>
      </c>
      <c r="X273" s="39">
        <f t="shared" si="62"/>
        <v>1</v>
      </c>
      <c r="Y273" s="39" t="str">
        <f t="shared" si="68"/>
        <v>H62R15 - 1</v>
      </c>
      <c r="Z273" s="94">
        <f t="shared" ca="1" si="69"/>
        <v>1</v>
      </c>
      <c r="AA273" s="94">
        <f t="shared" ca="1" si="70"/>
        <v>1</v>
      </c>
      <c r="AB273" s="94" t="str">
        <f t="shared" si="63"/>
        <v>H62R15.</v>
      </c>
      <c r="AC273" s="94" t="str">
        <f t="shared" si="71"/>
        <v>H62R15</v>
      </c>
    </row>
    <row r="274" spans="1:32" s="3" customFormat="1" ht="326.25" x14ac:dyDescent="0.2">
      <c r="A274" s="51">
        <v>250</v>
      </c>
      <c r="B274" s="13" t="s">
        <v>543</v>
      </c>
      <c r="C274" s="41" t="s">
        <v>905</v>
      </c>
      <c r="D274" s="12" t="s">
        <v>906</v>
      </c>
      <c r="E274" s="12" t="s">
        <v>907</v>
      </c>
      <c r="F274" s="12" t="s">
        <v>1378</v>
      </c>
      <c r="G274" s="13" t="s">
        <v>901</v>
      </c>
      <c r="H274" s="11">
        <v>3</v>
      </c>
      <c r="I274" s="14">
        <v>42781</v>
      </c>
      <c r="J274" s="14">
        <v>43008</v>
      </c>
      <c r="K274" s="44">
        <f t="shared" si="64"/>
        <v>32.428571428571431</v>
      </c>
      <c r="L274" s="11" t="s">
        <v>19</v>
      </c>
      <c r="M274" s="11"/>
      <c r="N274" s="15"/>
      <c r="O274" s="79">
        <f t="shared" si="58"/>
        <v>0</v>
      </c>
      <c r="P274" s="18">
        <f t="shared" si="59"/>
        <v>0</v>
      </c>
      <c r="Q274" s="18">
        <f t="shared" ca="1" si="60"/>
        <v>0</v>
      </c>
      <c r="R274" s="18">
        <f t="shared" ca="1" si="61"/>
        <v>32.428571428571431</v>
      </c>
      <c r="S274" s="11" t="str">
        <f t="shared" ca="1" si="65"/>
        <v>NO</v>
      </c>
      <c r="T274" s="39" t="str">
        <f t="shared" ca="1" si="66"/>
        <v>VENCIDO</v>
      </c>
      <c r="U274" s="39" t="str">
        <f t="shared" ca="1" si="67"/>
        <v>VENCIDO</v>
      </c>
      <c r="V274" s="39" t="s">
        <v>1431</v>
      </c>
      <c r="W274" s="39" t="s">
        <v>1311</v>
      </c>
      <c r="X274" s="39">
        <f t="shared" si="62"/>
        <v>1</v>
      </c>
      <c r="Y274" s="39" t="str">
        <f t="shared" si="68"/>
        <v>H63R15 - 1</v>
      </c>
      <c r="Z274" s="94">
        <f t="shared" ca="1" si="69"/>
        <v>1</v>
      </c>
      <c r="AA274" s="94">
        <f t="shared" ca="1" si="70"/>
        <v>1</v>
      </c>
      <c r="AB274" s="94" t="str">
        <f t="shared" si="63"/>
        <v>H63R15.</v>
      </c>
      <c r="AC274" s="94" t="str">
        <f t="shared" si="71"/>
        <v>H63R15</v>
      </c>
    </row>
    <row r="275" spans="1:32" s="3" customFormat="1" ht="101.25" x14ac:dyDescent="0.2">
      <c r="A275" s="51"/>
      <c r="B275" s="13" t="s">
        <v>543</v>
      </c>
      <c r="C275" s="41" t="s">
        <v>908</v>
      </c>
      <c r="D275" s="12" t="s">
        <v>1796</v>
      </c>
      <c r="E275" s="67" t="s">
        <v>909</v>
      </c>
      <c r="F275" s="67" t="s">
        <v>910</v>
      </c>
      <c r="G275" s="70" t="s">
        <v>97</v>
      </c>
      <c r="H275" s="68">
        <v>2</v>
      </c>
      <c r="I275" s="69">
        <v>42734</v>
      </c>
      <c r="J275" s="69">
        <v>42916</v>
      </c>
      <c r="K275" s="44">
        <f t="shared" si="64"/>
        <v>26</v>
      </c>
      <c r="L275" s="11" t="s">
        <v>55</v>
      </c>
      <c r="M275" s="11"/>
      <c r="N275" s="15"/>
      <c r="O275" s="79">
        <f t="shared" si="58"/>
        <v>0</v>
      </c>
      <c r="P275" s="18">
        <f t="shared" si="59"/>
        <v>0</v>
      </c>
      <c r="Q275" s="18">
        <f t="shared" ca="1" si="60"/>
        <v>0</v>
      </c>
      <c r="R275" s="18">
        <f t="shared" ca="1" si="61"/>
        <v>26</v>
      </c>
      <c r="S275" s="11" t="str">
        <f t="shared" si="65"/>
        <v>NO</v>
      </c>
      <c r="T275" s="39" t="str">
        <f t="shared" ca="1" si="66"/>
        <v>VENCIDO</v>
      </c>
      <c r="U275" s="39" t="str">
        <f t="shared" si="67"/>
        <v/>
      </c>
      <c r="V275" s="39" t="s">
        <v>1431</v>
      </c>
      <c r="W275" s="39" t="s">
        <v>1311</v>
      </c>
      <c r="X275" s="39">
        <f t="shared" si="62"/>
        <v>2</v>
      </c>
      <c r="Y275" s="39" t="str">
        <f t="shared" si="68"/>
        <v>H63R15 - 2</v>
      </c>
      <c r="Z275" s="94">
        <f t="shared" ca="1" si="69"/>
        <v>1</v>
      </c>
      <c r="AA275" s="94">
        <f t="shared" ca="1" si="70"/>
        <v>1</v>
      </c>
      <c r="AB275" s="94" t="str">
        <f t="shared" si="63"/>
        <v>H63R15.</v>
      </c>
      <c r="AC275" s="94" t="str">
        <f t="shared" si="71"/>
        <v>H63R15</v>
      </c>
    </row>
    <row r="276" spans="1:32" s="3" customFormat="1" ht="168.75" x14ac:dyDescent="0.2">
      <c r="A276" s="51">
        <v>251</v>
      </c>
      <c r="B276" s="13" t="s">
        <v>893</v>
      </c>
      <c r="C276" s="41" t="s">
        <v>911</v>
      </c>
      <c r="D276" s="12" t="s">
        <v>912</v>
      </c>
      <c r="E276" s="12" t="s">
        <v>913</v>
      </c>
      <c r="F276" s="12" t="s">
        <v>1379</v>
      </c>
      <c r="G276" s="13" t="s">
        <v>901</v>
      </c>
      <c r="H276" s="11">
        <v>3</v>
      </c>
      <c r="I276" s="14">
        <v>42781</v>
      </c>
      <c r="J276" s="14">
        <v>43008</v>
      </c>
      <c r="K276" s="44">
        <f t="shared" si="64"/>
        <v>32.428571428571431</v>
      </c>
      <c r="L276" s="11" t="s">
        <v>19</v>
      </c>
      <c r="M276" s="11"/>
      <c r="N276" s="15"/>
      <c r="O276" s="79">
        <f t="shared" si="58"/>
        <v>0</v>
      </c>
      <c r="P276" s="18">
        <f t="shared" si="59"/>
        <v>0</v>
      </c>
      <c r="Q276" s="18">
        <f t="shared" ca="1" si="60"/>
        <v>0</v>
      </c>
      <c r="R276" s="18">
        <f t="shared" ca="1" si="61"/>
        <v>32.428571428571431</v>
      </c>
      <c r="S276" s="11" t="str">
        <f t="shared" ca="1" si="65"/>
        <v>NO</v>
      </c>
      <c r="T276" s="39" t="str">
        <f t="shared" ca="1" si="66"/>
        <v>VENCIDO</v>
      </c>
      <c r="U276" s="39" t="str">
        <f t="shared" ca="1" si="67"/>
        <v>VENCIDO</v>
      </c>
      <c r="V276" s="39" t="s">
        <v>1431</v>
      </c>
      <c r="W276" s="39" t="s">
        <v>1312</v>
      </c>
      <c r="X276" s="39">
        <f t="shared" si="62"/>
        <v>1</v>
      </c>
      <c r="Y276" s="39" t="str">
        <f t="shared" si="68"/>
        <v>H64R15 - 1</v>
      </c>
      <c r="Z276" s="94">
        <f t="shared" ca="1" si="69"/>
        <v>1</v>
      </c>
      <c r="AA276" s="94">
        <f t="shared" ca="1" si="70"/>
        <v>1</v>
      </c>
      <c r="AB276" s="94" t="str">
        <f t="shared" si="63"/>
        <v>H64R15.</v>
      </c>
      <c r="AC276" s="94" t="str">
        <f t="shared" si="71"/>
        <v>H64R15</v>
      </c>
    </row>
    <row r="277" spans="1:32" s="3" customFormat="1" ht="258.75" x14ac:dyDescent="0.2">
      <c r="A277" s="51">
        <v>252</v>
      </c>
      <c r="B277" s="13" t="s">
        <v>60</v>
      </c>
      <c r="C277" s="41" t="s">
        <v>914</v>
      </c>
      <c r="D277" s="12" t="s">
        <v>915</v>
      </c>
      <c r="E277" s="12" t="s">
        <v>1797</v>
      </c>
      <c r="F277" s="12" t="s">
        <v>916</v>
      </c>
      <c r="G277" s="12" t="s">
        <v>917</v>
      </c>
      <c r="H277" s="11">
        <v>100</v>
      </c>
      <c r="I277" s="14">
        <v>42644</v>
      </c>
      <c r="J277" s="14">
        <v>42917</v>
      </c>
      <c r="K277" s="44">
        <f t="shared" si="64"/>
        <v>39</v>
      </c>
      <c r="L277" s="11" t="s">
        <v>11</v>
      </c>
      <c r="M277" s="11">
        <v>84</v>
      </c>
      <c r="N277" s="15" t="s">
        <v>1871</v>
      </c>
      <c r="O277" s="79">
        <f t="shared" si="58"/>
        <v>84</v>
      </c>
      <c r="P277" s="18">
        <f t="shared" si="59"/>
        <v>32.76</v>
      </c>
      <c r="Q277" s="18">
        <f t="shared" ca="1" si="60"/>
        <v>32.76</v>
      </c>
      <c r="R277" s="18">
        <f t="shared" ca="1" si="61"/>
        <v>39</v>
      </c>
      <c r="S277" s="11" t="str">
        <f t="shared" ca="1" si="65"/>
        <v>NO</v>
      </c>
      <c r="T277" s="39" t="str">
        <f t="shared" ca="1" si="66"/>
        <v>VENCIDO</v>
      </c>
      <c r="U277" s="39" t="str">
        <f t="shared" ca="1" si="67"/>
        <v>VENCIDO</v>
      </c>
      <c r="V277" s="39" t="s">
        <v>1431</v>
      </c>
      <c r="W277" s="39" t="s">
        <v>1313</v>
      </c>
      <c r="X277" s="39">
        <f t="shared" si="62"/>
        <v>1</v>
      </c>
      <c r="Y277" s="39" t="str">
        <f t="shared" si="68"/>
        <v>H65R15 - 1</v>
      </c>
      <c r="Z277" s="94">
        <f t="shared" ca="1" si="69"/>
        <v>1</v>
      </c>
      <c r="AA277" s="94">
        <f t="shared" ca="1" si="70"/>
        <v>1</v>
      </c>
      <c r="AB277" s="94" t="str">
        <f t="shared" si="63"/>
        <v>H65R15.</v>
      </c>
      <c r="AC277" s="94" t="str">
        <f t="shared" si="71"/>
        <v>H65R15</v>
      </c>
      <c r="AF277" s="3" t="s">
        <v>1605</v>
      </c>
    </row>
    <row r="278" spans="1:32" s="3" customFormat="1" ht="294.75" customHeight="1" x14ac:dyDescent="0.2">
      <c r="A278" s="51">
        <v>253</v>
      </c>
      <c r="B278" s="13" t="s">
        <v>60</v>
      </c>
      <c r="C278" s="41" t="s">
        <v>918</v>
      </c>
      <c r="D278" s="12" t="s">
        <v>919</v>
      </c>
      <c r="E278" s="12" t="s">
        <v>920</v>
      </c>
      <c r="F278" s="12" t="s">
        <v>921</v>
      </c>
      <c r="G278" s="12" t="s">
        <v>922</v>
      </c>
      <c r="H278" s="11">
        <v>2</v>
      </c>
      <c r="I278" s="14">
        <v>42765</v>
      </c>
      <c r="J278" s="14">
        <v>42977</v>
      </c>
      <c r="K278" s="44">
        <f t="shared" si="64"/>
        <v>30.285714285714285</v>
      </c>
      <c r="L278" s="11" t="s">
        <v>11</v>
      </c>
      <c r="M278" s="11">
        <v>2</v>
      </c>
      <c r="N278" s="15"/>
      <c r="O278" s="79">
        <f t="shared" si="58"/>
        <v>100</v>
      </c>
      <c r="P278" s="18">
        <f t="shared" si="59"/>
        <v>30.285714285714285</v>
      </c>
      <c r="Q278" s="18">
        <f t="shared" ca="1" si="60"/>
        <v>30.285714285714285</v>
      </c>
      <c r="R278" s="18">
        <f t="shared" ca="1" si="61"/>
        <v>30.285714285714285</v>
      </c>
      <c r="S278" s="11" t="str">
        <f t="shared" si="65"/>
        <v>SI</v>
      </c>
      <c r="T278" s="39" t="str">
        <f t="shared" si="66"/>
        <v>CUMPLIDO</v>
      </c>
      <c r="U278" s="39" t="str">
        <f t="shared" si="67"/>
        <v>CUMPLIDO</v>
      </c>
      <c r="V278" s="39" t="s">
        <v>1431</v>
      </c>
      <c r="W278" s="39" t="s">
        <v>1314</v>
      </c>
      <c r="X278" s="39">
        <f t="shared" si="62"/>
        <v>1</v>
      </c>
      <c r="Y278" s="39" t="str">
        <f t="shared" si="68"/>
        <v>H66R15 - 1</v>
      </c>
      <c r="Z278" s="94">
        <f t="shared" si="69"/>
        <v>5</v>
      </c>
      <c r="AA278" s="94">
        <f t="shared" si="70"/>
        <v>5</v>
      </c>
      <c r="AB278" s="94" t="str">
        <f t="shared" si="63"/>
        <v>H66R15</v>
      </c>
      <c r="AC278" s="94" t="str">
        <f t="shared" si="71"/>
        <v>H66R15</v>
      </c>
    </row>
    <row r="279" spans="1:32" s="3" customFormat="1" ht="67.5" x14ac:dyDescent="0.2">
      <c r="A279" s="51"/>
      <c r="B279" s="13" t="s">
        <v>60</v>
      </c>
      <c r="C279" s="41" t="s">
        <v>923</v>
      </c>
      <c r="D279" s="12" t="s">
        <v>919</v>
      </c>
      <c r="E279" s="12" t="s">
        <v>924</v>
      </c>
      <c r="F279" s="12" t="s">
        <v>925</v>
      </c>
      <c r="G279" s="12" t="s">
        <v>922</v>
      </c>
      <c r="H279" s="11">
        <v>1</v>
      </c>
      <c r="I279" s="14">
        <v>42765</v>
      </c>
      <c r="J279" s="14">
        <v>42977</v>
      </c>
      <c r="K279" s="44">
        <f t="shared" si="64"/>
        <v>30.285714285714285</v>
      </c>
      <c r="L279" s="11" t="s">
        <v>19</v>
      </c>
      <c r="M279" s="11">
        <v>1</v>
      </c>
      <c r="N279" s="15">
        <v>1</v>
      </c>
      <c r="O279" s="79">
        <f t="shared" si="58"/>
        <v>100</v>
      </c>
      <c r="P279" s="18">
        <f t="shared" si="59"/>
        <v>30.285714285714285</v>
      </c>
      <c r="Q279" s="18">
        <f t="shared" ca="1" si="60"/>
        <v>30.285714285714285</v>
      </c>
      <c r="R279" s="18">
        <f t="shared" ca="1" si="61"/>
        <v>30.285714285714285</v>
      </c>
      <c r="S279" s="11" t="str">
        <f t="shared" si="65"/>
        <v>NO</v>
      </c>
      <c r="T279" s="39" t="str">
        <f t="shared" si="66"/>
        <v>CUMPLIDO</v>
      </c>
      <c r="U279" s="39" t="str">
        <f t="shared" si="67"/>
        <v/>
      </c>
      <c r="V279" s="39" t="s">
        <v>1431</v>
      </c>
      <c r="W279" s="39" t="s">
        <v>1314</v>
      </c>
      <c r="X279" s="39">
        <f t="shared" si="62"/>
        <v>2</v>
      </c>
      <c r="Y279" s="39" t="str">
        <f t="shared" si="68"/>
        <v>H66R15 - 2</v>
      </c>
      <c r="Z279" s="94">
        <f t="shared" si="69"/>
        <v>5</v>
      </c>
      <c r="AA279" s="94">
        <f t="shared" si="70"/>
        <v>5</v>
      </c>
      <c r="AB279" s="94" t="str">
        <f t="shared" si="63"/>
        <v>H66R15</v>
      </c>
      <c r="AC279" s="94" t="str">
        <f t="shared" si="71"/>
        <v>H66R15</v>
      </c>
    </row>
    <row r="280" spans="1:32" s="3" customFormat="1" ht="371.25" x14ac:dyDescent="0.2">
      <c r="A280" s="51">
        <v>254</v>
      </c>
      <c r="B280" s="13" t="s">
        <v>487</v>
      </c>
      <c r="C280" s="41" t="s">
        <v>926</v>
      </c>
      <c r="D280" s="12" t="s">
        <v>927</v>
      </c>
      <c r="E280" s="12" t="s">
        <v>1798</v>
      </c>
      <c r="F280" s="12" t="s">
        <v>928</v>
      </c>
      <c r="G280" s="12" t="s">
        <v>139</v>
      </c>
      <c r="H280" s="11">
        <v>2</v>
      </c>
      <c r="I280" s="14">
        <v>42767</v>
      </c>
      <c r="J280" s="14">
        <v>42916</v>
      </c>
      <c r="K280" s="44">
        <f t="shared" si="64"/>
        <v>21.285714285714285</v>
      </c>
      <c r="L280" s="11" t="s">
        <v>46</v>
      </c>
      <c r="M280" s="11">
        <v>2</v>
      </c>
      <c r="N280" s="15"/>
      <c r="O280" s="79">
        <f t="shared" si="58"/>
        <v>100</v>
      </c>
      <c r="P280" s="18">
        <f t="shared" si="59"/>
        <v>21.285714285714285</v>
      </c>
      <c r="Q280" s="18">
        <f t="shared" ca="1" si="60"/>
        <v>21.285714285714285</v>
      </c>
      <c r="R280" s="18">
        <f t="shared" ca="1" si="61"/>
        <v>21.285714285714285</v>
      </c>
      <c r="S280" s="11" t="str">
        <f t="shared" ca="1" si="65"/>
        <v>NO</v>
      </c>
      <c r="T280" s="39" t="str">
        <f t="shared" si="66"/>
        <v>CUMPLIDO</v>
      </c>
      <c r="U280" s="39" t="str">
        <f t="shared" ca="1" si="67"/>
        <v>VENCIDO</v>
      </c>
      <c r="V280" s="39" t="s">
        <v>1431</v>
      </c>
      <c r="W280" s="39" t="s">
        <v>1315</v>
      </c>
      <c r="X280" s="39">
        <f t="shared" si="62"/>
        <v>1</v>
      </c>
      <c r="Y280" s="39" t="str">
        <f t="shared" si="68"/>
        <v>H67R15 - 1</v>
      </c>
      <c r="Z280" s="94">
        <f t="shared" si="69"/>
        <v>5</v>
      </c>
      <c r="AA280" s="94">
        <f t="shared" ca="1" si="70"/>
        <v>1</v>
      </c>
      <c r="AB280" s="94" t="str">
        <f t="shared" si="63"/>
        <v>H67R15.</v>
      </c>
      <c r="AC280" s="94" t="str">
        <f t="shared" si="71"/>
        <v>H67R15</v>
      </c>
      <c r="AF280" s="3" t="s">
        <v>1605</v>
      </c>
    </row>
    <row r="281" spans="1:32" s="3" customFormat="1" ht="281.25" x14ac:dyDescent="0.2">
      <c r="A281" s="51"/>
      <c r="B281" s="13" t="s">
        <v>487</v>
      </c>
      <c r="C281" s="41" t="s">
        <v>929</v>
      </c>
      <c r="D281" s="12" t="s">
        <v>930</v>
      </c>
      <c r="E281" s="12" t="s">
        <v>931</v>
      </c>
      <c r="F281" s="12" t="s">
        <v>1799</v>
      </c>
      <c r="G281" s="13" t="s">
        <v>50</v>
      </c>
      <c r="H281" s="11">
        <v>3</v>
      </c>
      <c r="I281" s="14">
        <v>42734</v>
      </c>
      <c r="J281" s="14">
        <v>42916</v>
      </c>
      <c r="K281" s="44">
        <f t="shared" si="64"/>
        <v>26</v>
      </c>
      <c r="L281" s="11" t="s">
        <v>55</v>
      </c>
      <c r="M281" s="11"/>
      <c r="N281" s="15"/>
      <c r="O281" s="79">
        <f t="shared" si="58"/>
        <v>0</v>
      </c>
      <c r="P281" s="18">
        <f t="shared" si="59"/>
        <v>0</v>
      </c>
      <c r="Q281" s="18">
        <f t="shared" ca="1" si="60"/>
        <v>0</v>
      </c>
      <c r="R281" s="18">
        <f t="shared" ca="1" si="61"/>
        <v>26</v>
      </c>
      <c r="S281" s="11" t="str">
        <f t="shared" si="65"/>
        <v>NO</v>
      </c>
      <c r="T281" s="39" t="str">
        <f t="shared" ca="1" si="66"/>
        <v>VENCIDO</v>
      </c>
      <c r="U281" s="39" t="str">
        <f t="shared" si="67"/>
        <v/>
      </c>
      <c r="V281" s="39" t="s">
        <v>1431</v>
      </c>
      <c r="W281" s="39" t="s">
        <v>1315</v>
      </c>
      <c r="X281" s="39">
        <f t="shared" si="62"/>
        <v>2</v>
      </c>
      <c r="Y281" s="39" t="str">
        <f t="shared" si="68"/>
        <v>H67R15 - 2</v>
      </c>
      <c r="Z281" s="94">
        <f t="shared" ca="1" si="69"/>
        <v>1</v>
      </c>
      <c r="AA281" s="94">
        <f t="shared" ca="1" si="70"/>
        <v>1</v>
      </c>
      <c r="AB281" s="94" t="str">
        <f t="shared" si="63"/>
        <v>H67R15.</v>
      </c>
      <c r="AC281" s="94" t="str">
        <f t="shared" si="71"/>
        <v>H67R15</v>
      </c>
    </row>
    <row r="282" spans="1:32" s="3" customFormat="1" ht="225" x14ac:dyDescent="0.2">
      <c r="A282" s="51">
        <v>255</v>
      </c>
      <c r="B282" s="13" t="s">
        <v>487</v>
      </c>
      <c r="C282" s="41" t="s">
        <v>932</v>
      </c>
      <c r="D282" s="12" t="s">
        <v>1800</v>
      </c>
      <c r="E282" s="12" t="s">
        <v>1801</v>
      </c>
      <c r="F282" s="12" t="s">
        <v>933</v>
      </c>
      <c r="G282" s="12" t="s">
        <v>934</v>
      </c>
      <c r="H282" s="11">
        <v>2</v>
      </c>
      <c r="I282" s="74">
        <v>42658</v>
      </c>
      <c r="J282" s="74">
        <v>42689</v>
      </c>
      <c r="K282" s="44">
        <f t="shared" si="64"/>
        <v>4.4285714285714288</v>
      </c>
      <c r="L282" s="11" t="s">
        <v>11</v>
      </c>
      <c r="M282" s="11">
        <v>2</v>
      </c>
      <c r="N282" s="15"/>
      <c r="O282" s="79">
        <f t="shared" si="58"/>
        <v>100</v>
      </c>
      <c r="P282" s="18">
        <f t="shared" si="59"/>
        <v>4.4285714285714288</v>
      </c>
      <c r="Q282" s="18">
        <f t="shared" ca="1" si="60"/>
        <v>4.4285714285714288</v>
      </c>
      <c r="R282" s="18">
        <f t="shared" ca="1" si="61"/>
        <v>4.4285714285714288</v>
      </c>
      <c r="S282" s="11" t="str">
        <f t="shared" si="65"/>
        <v>SI</v>
      </c>
      <c r="T282" s="39" t="str">
        <f t="shared" si="66"/>
        <v>CUMPLIDO</v>
      </c>
      <c r="U282" s="39" t="str">
        <f t="shared" si="67"/>
        <v>CUMPLIDO</v>
      </c>
      <c r="V282" s="39" t="s">
        <v>1431</v>
      </c>
      <c r="W282" s="39" t="s">
        <v>1316</v>
      </c>
      <c r="X282" s="39">
        <f t="shared" si="62"/>
        <v>1</v>
      </c>
      <c r="Y282" s="39" t="str">
        <f t="shared" si="68"/>
        <v>H68R15 - 1</v>
      </c>
      <c r="Z282" s="94">
        <f t="shared" si="69"/>
        <v>5</v>
      </c>
      <c r="AA282" s="94">
        <f t="shared" si="70"/>
        <v>5</v>
      </c>
      <c r="AB282" s="94" t="str">
        <f t="shared" si="63"/>
        <v>H68R15.</v>
      </c>
      <c r="AC282" s="94" t="str">
        <f t="shared" si="71"/>
        <v>H68R15</v>
      </c>
    </row>
    <row r="283" spans="1:32" s="3" customFormat="1" ht="156" customHeight="1" x14ac:dyDescent="0.2">
      <c r="A283" s="51">
        <v>256</v>
      </c>
      <c r="B283" s="13" t="s">
        <v>487</v>
      </c>
      <c r="C283" s="41" t="s">
        <v>935</v>
      </c>
      <c r="D283" s="12" t="s">
        <v>936</v>
      </c>
      <c r="E283" s="12" t="s">
        <v>1801</v>
      </c>
      <c r="F283" s="12" t="s">
        <v>933</v>
      </c>
      <c r="G283" s="12" t="s">
        <v>937</v>
      </c>
      <c r="H283" s="11">
        <v>2</v>
      </c>
      <c r="I283" s="14">
        <v>42644</v>
      </c>
      <c r="J283" s="14">
        <v>42947</v>
      </c>
      <c r="K283" s="44">
        <f t="shared" si="64"/>
        <v>43.285714285714285</v>
      </c>
      <c r="L283" s="11" t="s">
        <v>11</v>
      </c>
      <c r="M283" s="11">
        <v>2</v>
      </c>
      <c r="N283" s="15"/>
      <c r="O283" s="79">
        <f t="shared" si="58"/>
        <v>100</v>
      </c>
      <c r="P283" s="18">
        <f t="shared" si="59"/>
        <v>43.285714285714285</v>
      </c>
      <c r="Q283" s="18">
        <f t="shared" ca="1" si="60"/>
        <v>43.285714285714285</v>
      </c>
      <c r="R283" s="18">
        <f t="shared" ca="1" si="61"/>
        <v>43.285714285714285</v>
      </c>
      <c r="S283" s="11" t="str">
        <f t="shared" si="65"/>
        <v>SI</v>
      </c>
      <c r="T283" s="39" t="str">
        <f t="shared" si="66"/>
        <v>CUMPLIDO</v>
      </c>
      <c r="U283" s="39" t="str">
        <f t="shared" si="67"/>
        <v>CUMPLIDO</v>
      </c>
      <c r="V283" s="39" t="s">
        <v>1431</v>
      </c>
      <c r="W283" s="39" t="s">
        <v>1317</v>
      </c>
      <c r="X283" s="39">
        <f t="shared" si="62"/>
        <v>1</v>
      </c>
      <c r="Y283" s="39" t="str">
        <f t="shared" si="68"/>
        <v>H69R15 - 1</v>
      </c>
      <c r="Z283" s="94">
        <f t="shared" si="69"/>
        <v>5</v>
      </c>
      <c r="AA283" s="94">
        <f t="shared" si="70"/>
        <v>5</v>
      </c>
      <c r="AB283" s="94" t="str">
        <f t="shared" si="63"/>
        <v>H69R15.</v>
      </c>
      <c r="AC283" s="94" t="str">
        <f t="shared" si="71"/>
        <v>H69R15</v>
      </c>
    </row>
    <row r="284" spans="1:32" s="3" customFormat="1" ht="180" customHeight="1" x14ac:dyDescent="0.2">
      <c r="A284" s="51">
        <v>257</v>
      </c>
      <c r="B284" s="13" t="s">
        <v>938</v>
      </c>
      <c r="C284" s="41" t="s">
        <v>939</v>
      </c>
      <c r="D284" s="12" t="s">
        <v>940</v>
      </c>
      <c r="E284" s="12" t="s">
        <v>904</v>
      </c>
      <c r="F284" s="12" t="s">
        <v>941</v>
      </c>
      <c r="G284" s="13" t="s">
        <v>901</v>
      </c>
      <c r="H284" s="11">
        <v>3</v>
      </c>
      <c r="I284" s="14">
        <v>42674</v>
      </c>
      <c r="J284" s="14">
        <v>43008</v>
      </c>
      <c r="K284" s="44">
        <f t="shared" si="64"/>
        <v>47.714285714285715</v>
      </c>
      <c r="L284" s="11" t="s">
        <v>19</v>
      </c>
      <c r="M284" s="11"/>
      <c r="N284" s="15"/>
      <c r="O284" s="79">
        <f t="shared" si="58"/>
        <v>0</v>
      </c>
      <c r="P284" s="18">
        <f t="shared" si="59"/>
        <v>0</v>
      </c>
      <c r="Q284" s="18">
        <f t="shared" ca="1" si="60"/>
        <v>0</v>
      </c>
      <c r="R284" s="18">
        <f t="shared" ca="1" si="61"/>
        <v>47.714285714285715</v>
      </c>
      <c r="S284" s="11" t="str">
        <f t="shared" ca="1" si="65"/>
        <v>NO</v>
      </c>
      <c r="T284" s="39" t="str">
        <f t="shared" ca="1" si="66"/>
        <v>VENCIDO</v>
      </c>
      <c r="U284" s="39" t="str">
        <f t="shared" ca="1" si="67"/>
        <v>VENCIDO</v>
      </c>
      <c r="V284" s="39" t="s">
        <v>1431</v>
      </c>
      <c r="W284" s="39" t="s">
        <v>1318</v>
      </c>
      <c r="X284" s="39">
        <f t="shared" si="62"/>
        <v>1</v>
      </c>
      <c r="Y284" s="39" t="str">
        <f t="shared" si="68"/>
        <v>H70R15 - 1</v>
      </c>
      <c r="Z284" s="94">
        <f t="shared" ca="1" si="69"/>
        <v>1</v>
      </c>
      <c r="AA284" s="94">
        <f t="shared" ca="1" si="70"/>
        <v>1</v>
      </c>
      <c r="AB284" s="94" t="str">
        <f t="shared" si="63"/>
        <v>H70R15.</v>
      </c>
      <c r="AC284" s="94" t="str">
        <f t="shared" si="71"/>
        <v>H70R15</v>
      </c>
    </row>
    <row r="285" spans="1:32" s="3" customFormat="1" ht="213.75" x14ac:dyDescent="0.2">
      <c r="A285" s="51">
        <v>258</v>
      </c>
      <c r="B285" s="13" t="s">
        <v>60</v>
      </c>
      <c r="C285" s="41" t="s">
        <v>942</v>
      </c>
      <c r="D285" s="12" t="s">
        <v>943</v>
      </c>
      <c r="E285" s="12" t="s">
        <v>944</v>
      </c>
      <c r="F285" s="12" t="s">
        <v>945</v>
      </c>
      <c r="G285" s="13" t="s">
        <v>922</v>
      </c>
      <c r="H285" s="11">
        <v>10</v>
      </c>
      <c r="I285" s="14">
        <v>42794</v>
      </c>
      <c r="J285" s="14">
        <v>42977</v>
      </c>
      <c r="K285" s="44">
        <f t="shared" si="64"/>
        <v>26.142857142857142</v>
      </c>
      <c r="L285" s="11" t="s">
        <v>11</v>
      </c>
      <c r="M285" s="11">
        <v>6</v>
      </c>
      <c r="N285" s="15">
        <v>2</v>
      </c>
      <c r="O285" s="79">
        <f t="shared" si="58"/>
        <v>60</v>
      </c>
      <c r="P285" s="18">
        <f t="shared" si="59"/>
        <v>15.685714285714285</v>
      </c>
      <c r="Q285" s="18">
        <f t="shared" ca="1" si="60"/>
        <v>15.685714285714285</v>
      </c>
      <c r="R285" s="18">
        <f t="shared" ca="1" si="61"/>
        <v>26.142857142857142</v>
      </c>
      <c r="S285" s="11" t="str">
        <f t="shared" ca="1" si="65"/>
        <v>NO</v>
      </c>
      <c r="T285" s="39" t="str">
        <f t="shared" ca="1" si="66"/>
        <v>VENCIDO</v>
      </c>
      <c r="U285" s="39" t="str">
        <f t="shared" ca="1" si="67"/>
        <v>VENCIDO</v>
      </c>
      <c r="V285" s="39" t="s">
        <v>1431</v>
      </c>
      <c r="W285" s="39" t="s">
        <v>1319</v>
      </c>
      <c r="X285" s="39">
        <f t="shared" si="62"/>
        <v>1</v>
      </c>
      <c r="Y285" s="39" t="str">
        <f t="shared" si="68"/>
        <v>H71R15 - 1</v>
      </c>
      <c r="Z285" s="94">
        <f t="shared" ca="1" si="69"/>
        <v>1</v>
      </c>
      <c r="AA285" s="94">
        <f t="shared" ca="1" si="70"/>
        <v>1</v>
      </c>
      <c r="AB285" s="94" t="str">
        <f t="shared" si="63"/>
        <v>H71R15.</v>
      </c>
      <c r="AC285" s="94" t="str">
        <f t="shared" si="71"/>
        <v>H71R15</v>
      </c>
    </row>
    <row r="286" spans="1:32" s="3" customFormat="1" ht="180" x14ac:dyDescent="0.2">
      <c r="A286" s="51">
        <v>259</v>
      </c>
      <c r="B286" s="13" t="s">
        <v>60</v>
      </c>
      <c r="C286" s="41" t="s">
        <v>946</v>
      </c>
      <c r="D286" s="12" t="s">
        <v>947</v>
      </c>
      <c r="E286" s="12" t="s">
        <v>948</v>
      </c>
      <c r="F286" s="12" t="s">
        <v>916</v>
      </c>
      <c r="G286" s="13" t="s">
        <v>139</v>
      </c>
      <c r="H286" s="11">
        <v>10</v>
      </c>
      <c r="I286" s="14">
        <v>42644</v>
      </c>
      <c r="J286" s="14">
        <v>42916</v>
      </c>
      <c r="K286" s="44">
        <f t="shared" si="64"/>
        <v>38.857142857142854</v>
      </c>
      <c r="L286" s="11" t="s">
        <v>11</v>
      </c>
      <c r="M286" s="11">
        <v>8</v>
      </c>
      <c r="N286" s="11">
        <v>4</v>
      </c>
      <c r="O286" s="79">
        <f t="shared" si="58"/>
        <v>80</v>
      </c>
      <c r="P286" s="18">
        <f t="shared" si="59"/>
        <v>31.085714285714285</v>
      </c>
      <c r="Q286" s="18">
        <f t="shared" ca="1" si="60"/>
        <v>31.085714285714285</v>
      </c>
      <c r="R286" s="18">
        <f t="shared" ca="1" si="61"/>
        <v>38.857142857142854</v>
      </c>
      <c r="S286" s="11" t="str">
        <f t="shared" ca="1" si="65"/>
        <v>NO</v>
      </c>
      <c r="T286" s="39" t="str">
        <f t="shared" ca="1" si="66"/>
        <v>VENCIDO</v>
      </c>
      <c r="U286" s="39" t="str">
        <f t="shared" ca="1" si="67"/>
        <v>VENCIDO</v>
      </c>
      <c r="V286" s="39" t="s">
        <v>1431</v>
      </c>
      <c r="W286" s="39" t="s">
        <v>1320</v>
      </c>
      <c r="X286" s="39">
        <f t="shared" si="62"/>
        <v>1</v>
      </c>
      <c r="Y286" s="39" t="str">
        <f t="shared" si="68"/>
        <v>H72R15 - 1</v>
      </c>
      <c r="Z286" s="94">
        <f t="shared" ca="1" si="69"/>
        <v>1</v>
      </c>
      <c r="AA286" s="94">
        <f t="shared" ca="1" si="70"/>
        <v>1</v>
      </c>
      <c r="AB286" s="94" t="str">
        <f t="shared" si="63"/>
        <v>H72R15.</v>
      </c>
      <c r="AC286" s="94" t="str">
        <f t="shared" si="71"/>
        <v>H72R15</v>
      </c>
    </row>
    <row r="287" spans="1:32" s="3" customFormat="1" ht="191.25" x14ac:dyDescent="0.2">
      <c r="A287" s="51">
        <v>260</v>
      </c>
      <c r="B287" s="13" t="s">
        <v>60</v>
      </c>
      <c r="C287" s="41" t="s">
        <v>949</v>
      </c>
      <c r="D287" s="12" t="s">
        <v>950</v>
      </c>
      <c r="E287" s="12" t="s">
        <v>951</v>
      </c>
      <c r="F287" s="12" t="s">
        <v>952</v>
      </c>
      <c r="G287" s="13" t="s">
        <v>922</v>
      </c>
      <c r="H287" s="11">
        <v>2</v>
      </c>
      <c r="I287" s="14">
        <v>42644</v>
      </c>
      <c r="J287" s="14">
        <v>42826</v>
      </c>
      <c r="K287" s="44">
        <f t="shared" si="64"/>
        <v>26</v>
      </c>
      <c r="L287" s="11" t="s">
        <v>11</v>
      </c>
      <c r="M287" s="11">
        <v>2</v>
      </c>
      <c r="N287" s="11"/>
      <c r="O287" s="79">
        <f t="shared" si="58"/>
        <v>100</v>
      </c>
      <c r="P287" s="18">
        <f t="shared" si="59"/>
        <v>26</v>
      </c>
      <c r="Q287" s="18">
        <f t="shared" ca="1" si="60"/>
        <v>26</v>
      </c>
      <c r="R287" s="18">
        <f t="shared" ca="1" si="61"/>
        <v>26</v>
      </c>
      <c r="S287" s="11" t="str">
        <f t="shared" si="65"/>
        <v>SI</v>
      </c>
      <c r="T287" s="39" t="str">
        <f t="shared" si="66"/>
        <v>CUMPLIDO</v>
      </c>
      <c r="U287" s="39" t="str">
        <f t="shared" si="67"/>
        <v>CUMPLIDO</v>
      </c>
      <c r="V287" s="39" t="s">
        <v>1431</v>
      </c>
      <c r="W287" s="39" t="s">
        <v>1321</v>
      </c>
      <c r="X287" s="39">
        <f t="shared" si="62"/>
        <v>1</v>
      </c>
      <c r="Y287" s="39" t="str">
        <f t="shared" si="68"/>
        <v>H73R15 - 1</v>
      </c>
      <c r="Z287" s="94">
        <f t="shared" si="69"/>
        <v>5</v>
      </c>
      <c r="AA287" s="94">
        <f t="shared" si="70"/>
        <v>5</v>
      </c>
      <c r="AB287" s="94" t="str">
        <f t="shared" si="63"/>
        <v>H73R15.</v>
      </c>
      <c r="AC287" s="94" t="str">
        <f t="shared" si="71"/>
        <v>H73R15</v>
      </c>
    </row>
    <row r="288" spans="1:32" s="3" customFormat="1" ht="236.25" x14ac:dyDescent="0.2">
      <c r="A288" s="51">
        <v>261</v>
      </c>
      <c r="B288" s="13" t="s">
        <v>58</v>
      </c>
      <c r="C288" s="41" t="s">
        <v>953</v>
      </c>
      <c r="D288" s="12" t="s">
        <v>954</v>
      </c>
      <c r="E288" s="12" t="s">
        <v>955</v>
      </c>
      <c r="F288" s="12" t="s">
        <v>956</v>
      </c>
      <c r="G288" s="13" t="s">
        <v>65</v>
      </c>
      <c r="H288" s="11">
        <v>2</v>
      </c>
      <c r="I288" s="14">
        <v>42644</v>
      </c>
      <c r="J288" s="14">
        <v>42704</v>
      </c>
      <c r="K288" s="44">
        <f t="shared" si="64"/>
        <v>8.5714285714285712</v>
      </c>
      <c r="L288" s="11" t="s">
        <v>10</v>
      </c>
      <c r="M288" s="11">
        <v>2</v>
      </c>
      <c r="N288" s="15">
        <v>1</v>
      </c>
      <c r="O288" s="79">
        <f t="shared" si="58"/>
        <v>100</v>
      </c>
      <c r="P288" s="18">
        <f t="shared" si="59"/>
        <v>8.5714285714285712</v>
      </c>
      <c r="Q288" s="18">
        <f t="shared" ca="1" si="60"/>
        <v>8.5714285714285712</v>
      </c>
      <c r="R288" s="18">
        <f t="shared" ca="1" si="61"/>
        <v>8.5714285714285712</v>
      </c>
      <c r="S288" s="11" t="str">
        <f t="shared" si="65"/>
        <v>SI</v>
      </c>
      <c r="T288" s="39" t="str">
        <f t="shared" si="66"/>
        <v>CUMPLIDO</v>
      </c>
      <c r="U288" s="39" t="str">
        <f t="shared" si="67"/>
        <v>CUMPLIDO</v>
      </c>
      <c r="V288" s="39" t="s">
        <v>1431</v>
      </c>
      <c r="W288" s="39" t="s">
        <v>1322</v>
      </c>
      <c r="X288" s="39">
        <f t="shared" si="62"/>
        <v>1</v>
      </c>
      <c r="Y288" s="39" t="str">
        <f t="shared" si="68"/>
        <v>H74R15 - 1</v>
      </c>
      <c r="Z288" s="94">
        <f t="shared" si="69"/>
        <v>5</v>
      </c>
      <c r="AA288" s="94">
        <f t="shared" si="70"/>
        <v>5</v>
      </c>
      <c r="AB288" s="94" t="str">
        <f t="shared" si="63"/>
        <v>H74R15.</v>
      </c>
      <c r="AC288" s="94" t="str">
        <f t="shared" si="71"/>
        <v>H74R15</v>
      </c>
    </row>
    <row r="289" spans="1:32" s="3" customFormat="1" ht="112.5" x14ac:dyDescent="0.2">
      <c r="A289" s="51">
        <v>262</v>
      </c>
      <c r="B289" s="13" t="s">
        <v>58</v>
      </c>
      <c r="C289" s="41" t="s">
        <v>957</v>
      </c>
      <c r="D289" s="12" t="s">
        <v>958</v>
      </c>
      <c r="E289" s="12" t="s">
        <v>959</v>
      </c>
      <c r="F289" s="12" t="s">
        <v>960</v>
      </c>
      <c r="G289" s="13" t="s">
        <v>17</v>
      </c>
      <c r="H289" s="11">
        <v>1</v>
      </c>
      <c r="I289" s="14">
        <v>42794</v>
      </c>
      <c r="J289" s="14">
        <v>42824</v>
      </c>
      <c r="K289" s="44">
        <f t="shared" si="64"/>
        <v>4.2857142857142856</v>
      </c>
      <c r="L289" s="11" t="s">
        <v>11</v>
      </c>
      <c r="M289" s="11">
        <v>1</v>
      </c>
      <c r="N289" s="15"/>
      <c r="O289" s="79">
        <f t="shared" si="58"/>
        <v>100</v>
      </c>
      <c r="P289" s="18">
        <f t="shared" si="59"/>
        <v>4.2857142857142856</v>
      </c>
      <c r="Q289" s="18">
        <f t="shared" ca="1" si="60"/>
        <v>4.2857142857142856</v>
      </c>
      <c r="R289" s="18">
        <f t="shared" ca="1" si="61"/>
        <v>4.2857142857142856</v>
      </c>
      <c r="S289" s="11" t="str">
        <f t="shared" si="65"/>
        <v>SI</v>
      </c>
      <c r="T289" s="39" t="str">
        <f t="shared" si="66"/>
        <v>CUMPLIDO</v>
      </c>
      <c r="U289" s="39" t="str">
        <f t="shared" si="67"/>
        <v>CUMPLIDO</v>
      </c>
      <c r="V289" s="39" t="s">
        <v>1431</v>
      </c>
      <c r="W289" s="39" t="s">
        <v>1323</v>
      </c>
      <c r="X289" s="39">
        <f t="shared" si="62"/>
        <v>1</v>
      </c>
      <c r="Y289" s="39" t="str">
        <f t="shared" si="68"/>
        <v>H75R15 - 1</v>
      </c>
      <c r="Z289" s="94">
        <f t="shared" si="69"/>
        <v>5</v>
      </c>
      <c r="AA289" s="94">
        <f t="shared" si="70"/>
        <v>5</v>
      </c>
      <c r="AB289" s="94" t="str">
        <f t="shared" si="63"/>
        <v>H75R15.</v>
      </c>
      <c r="AC289" s="94" t="str">
        <f t="shared" si="71"/>
        <v>H75R15</v>
      </c>
    </row>
    <row r="290" spans="1:32" s="3" customFormat="1" ht="258.75" x14ac:dyDescent="0.2">
      <c r="A290" s="51">
        <v>263</v>
      </c>
      <c r="B290" s="13" t="s">
        <v>95</v>
      </c>
      <c r="C290" s="41" t="s">
        <v>961</v>
      </c>
      <c r="D290" s="12" t="s">
        <v>962</v>
      </c>
      <c r="E290" s="12" t="s">
        <v>1802</v>
      </c>
      <c r="F290" s="12" t="s">
        <v>1803</v>
      </c>
      <c r="G290" s="13" t="s">
        <v>879</v>
      </c>
      <c r="H290" s="11">
        <v>6</v>
      </c>
      <c r="I290" s="14">
        <v>42855</v>
      </c>
      <c r="J290" s="14">
        <v>43008</v>
      </c>
      <c r="K290" s="44">
        <f t="shared" si="64"/>
        <v>21.857142857142858</v>
      </c>
      <c r="L290" s="11" t="s">
        <v>10</v>
      </c>
      <c r="M290" s="11"/>
      <c r="N290" s="15"/>
      <c r="O290" s="79">
        <f t="shared" si="58"/>
        <v>0</v>
      </c>
      <c r="P290" s="18">
        <f t="shared" si="59"/>
        <v>0</v>
      </c>
      <c r="Q290" s="18">
        <f t="shared" ca="1" si="60"/>
        <v>0</v>
      </c>
      <c r="R290" s="18">
        <f t="shared" ca="1" si="61"/>
        <v>21.857142857142858</v>
      </c>
      <c r="S290" s="11" t="str">
        <f t="shared" ca="1" si="65"/>
        <v>NO</v>
      </c>
      <c r="T290" s="39" t="str">
        <f t="shared" ca="1" si="66"/>
        <v>VENCIDO</v>
      </c>
      <c r="U290" s="39" t="str">
        <f t="shared" ca="1" si="67"/>
        <v>VENCIDO</v>
      </c>
      <c r="V290" s="39" t="s">
        <v>1431</v>
      </c>
      <c r="W290" s="39" t="s">
        <v>1324</v>
      </c>
      <c r="X290" s="39">
        <f t="shared" si="62"/>
        <v>1</v>
      </c>
      <c r="Y290" s="39" t="str">
        <f t="shared" si="68"/>
        <v>H76R15 - 1</v>
      </c>
      <c r="Z290" s="94">
        <f t="shared" ca="1" si="69"/>
        <v>1</v>
      </c>
      <c r="AA290" s="94">
        <f t="shared" ca="1" si="70"/>
        <v>1</v>
      </c>
      <c r="AB290" s="94" t="str">
        <f t="shared" si="63"/>
        <v>H76R15.</v>
      </c>
      <c r="AC290" s="94" t="str">
        <f t="shared" si="71"/>
        <v>H76R15</v>
      </c>
    </row>
    <row r="291" spans="1:32" s="3" customFormat="1" ht="236.25" x14ac:dyDescent="0.2">
      <c r="A291" s="51">
        <v>264</v>
      </c>
      <c r="B291" s="13" t="s">
        <v>95</v>
      </c>
      <c r="C291" s="41" t="s">
        <v>963</v>
      </c>
      <c r="D291" s="41" t="s">
        <v>964</v>
      </c>
      <c r="E291" s="41" t="s">
        <v>965</v>
      </c>
      <c r="F291" s="12" t="s">
        <v>945</v>
      </c>
      <c r="G291" s="13" t="s">
        <v>922</v>
      </c>
      <c r="H291" s="11">
        <v>10</v>
      </c>
      <c r="I291" s="14">
        <v>42794</v>
      </c>
      <c r="J291" s="14">
        <v>42977</v>
      </c>
      <c r="K291" s="44">
        <f t="shared" si="64"/>
        <v>26.142857142857142</v>
      </c>
      <c r="L291" s="11" t="s">
        <v>11</v>
      </c>
      <c r="M291" s="11">
        <v>8</v>
      </c>
      <c r="N291" s="15">
        <v>2</v>
      </c>
      <c r="O291" s="79">
        <f t="shared" si="58"/>
        <v>80</v>
      </c>
      <c r="P291" s="18">
        <f t="shared" si="59"/>
        <v>20.914285714285715</v>
      </c>
      <c r="Q291" s="18">
        <f t="shared" ca="1" si="60"/>
        <v>20.914285714285715</v>
      </c>
      <c r="R291" s="18">
        <f t="shared" ca="1" si="61"/>
        <v>26.142857142857142</v>
      </c>
      <c r="S291" s="11" t="str">
        <f t="shared" ca="1" si="65"/>
        <v>NO</v>
      </c>
      <c r="T291" s="39" t="str">
        <f t="shared" ca="1" si="66"/>
        <v>VENCIDO</v>
      </c>
      <c r="U291" s="39" t="str">
        <f t="shared" ca="1" si="67"/>
        <v>VENCIDO</v>
      </c>
      <c r="V291" s="39" t="s">
        <v>1431</v>
      </c>
      <c r="W291" s="39" t="s">
        <v>1325</v>
      </c>
      <c r="X291" s="39">
        <f t="shared" si="62"/>
        <v>1</v>
      </c>
      <c r="Y291" s="39" t="str">
        <f t="shared" si="68"/>
        <v>H77R15 - 1</v>
      </c>
      <c r="Z291" s="94">
        <f t="shared" ca="1" si="69"/>
        <v>1</v>
      </c>
      <c r="AA291" s="94">
        <f t="shared" ca="1" si="70"/>
        <v>1</v>
      </c>
      <c r="AB291" s="94" t="str">
        <f t="shared" si="63"/>
        <v>H77R15.</v>
      </c>
      <c r="AC291" s="94" t="str">
        <f t="shared" si="71"/>
        <v>H77R15</v>
      </c>
    </row>
    <row r="292" spans="1:32" s="3" customFormat="1" ht="180" x14ac:dyDescent="0.2">
      <c r="A292" s="51">
        <v>265</v>
      </c>
      <c r="B292" s="13" t="s">
        <v>60</v>
      </c>
      <c r="C292" s="41" t="s">
        <v>966</v>
      </c>
      <c r="D292" s="41" t="s">
        <v>967</v>
      </c>
      <c r="E292" s="41" t="s">
        <v>968</v>
      </c>
      <c r="F292" s="12" t="s">
        <v>969</v>
      </c>
      <c r="G292" s="13" t="s">
        <v>97</v>
      </c>
      <c r="H292" s="11">
        <v>2</v>
      </c>
      <c r="I292" s="14">
        <v>42794</v>
      </c>
      <c r="J292" s="14">
        <v>42977</v>
      </c>
      <c r="K292" s="44">
        <f t="shared" si="64"/>
        <v>26.142857142857142</v>
      </c>
      <c r="L292" s="11" t="s">
        <v>11</v>
      </c>
      <c r="M292" s="11">
        <v>1</v>
      </c>
      <c r="N292" s="15"/>
      <c r="O292" s="79">
        <f t="shared" si="58"/>
        <v>50</v>
      </c>
      <c r="P292" s="18">
        <f t="shared" si="59"/>
        <v>13.071428571428571</v>
      </c>
      <c r="Q292" s="18">
        <f t="shared" ca="1" si="60"/>
        <v>13.071428571428571</v>
      </c>
      <c r="R292" s="18">
        <f t="shared" ca="1" si="61"/>
        <v>26.142857142857142</v>
      </c>
      <c r="S292" s="11" t="str">
        <f t="shared" ca="1" si="65"/>
        <v>NO</v>
      </c>
      <c r="T292" s="39" t="str">
        <f t="shared" ca="1" si="66"/>
        <v>VENCIDO</v>
      </c>
      <c r="U292" s="39" t="str">
        <f t="shared" ca="1" si="67"/>
        <v>VENCIDO</v>
      </c>
      <c r="V292" s="39" t="s">
        <v>1431</v>
      </c>
      <c r="W292" s="39" t="s">
        <v>1326</v>
      </c>
      <c r="X292" s="39">
        <f t="shared" si="62"/>
        <v>1</v>
      </c>
      <c r="Y292" s="39" t="str">
        <f t="shared" si="68"/>
        <v>H78R15 - 1</v>
      </c>
      <c r="Z292" s="94">
        <f t="shared" ca="1" si="69"/>
        <v>1</v>
      </c>
      <c r="AA292" s="94">
        <f t="shared" ca="1" si="70"/>
        <v>1</v>
      </c>
      <c r="AB292" s="94" t="str">
        <f t="shared" si="63"/>
        <v>H78R15.</v>
      </c>
      <c r="AC292" s="94" t="str">
        <f t="shared" si="71"/>
        <v>H78R15</v>
      </c>
    </row>
    <row r="293" spans="1:32" s="3" customFormat="1" ht="180" x14ac:dyDescent="0.2">
      <c r="A293" s="51">
        <v>266</v>
      </c>
      <c r="B293" s="13" t="s">
        <v>95</v>
      </c>
      <c r="C293" s="41" t="s">
        <v>970</v>
      </c>
      <c r="D293" s="41" t="s">
        <v>971</v>
      </c>
      <c r="E293" s="41" t="s">
        <v>972</v>
      </c>
      <c r="F293" s="12" t="s">
        <v>945</v>
      </c>
      <c r="G293" s="13" t="s">
        <v>17</v>
      </c>
      <c r="H293" s="11">
        <v>1</v>
      </c>
      <c r="I293" s="14">
        <v>42794</v>
      </c>
      <c r="J293" s="14">
        <v>42824</v>
      </c>
      <c r="K293" s="44">
        <f t="shared" si="64"/>
        <v>4.2857142857142856</v>
      </c>
      <c r="L293" s="11" t="s">
        <v>11</v>
      </c>
      <c r="M293" s="11">
        <v>1</v>
      </c>
      <c r="N293" s="11"/>
      <c r="O293" s="79">
        <f t="shared" si="58"/>
        <v>100</v>
      </c>
      <c r="P293" s="18">
        <f t="shared" si="59"/>
        <v>4.2857142857142856</v>
      </c>
      <c r="Q293" s="18">
        <f t="shared" ca="1" si="60"/>
        <v>4.2857142857142856</v>
      </c>
      <c r="R293" s="18">
        <f t="shared" ca="1" si="61"/>
        <v>4.2857142857142856</v>
      </c>
      <c r="S293" s="11" t="str">
        <f t="shared" si="65"/>
        <v>SI</v>
      </c>
      <c r="T293" s="39" t="str">
        <f t="shared" si="66"/>
        <v>CUMPLIDO</v>
      </c>
      <c r="U293" s="39" t="str">
        <f t="shared" si="67"/>
        <v>CUMPLIDO</v>
      </c>
      <c r="V293" s="39" t="s">
        <v>1431</v>
      </c>
      <c r="W293" s="39" t="s">
        <v>1327</v>
      </c>
      <c r="X293" s="39">
        <f t="shared" si="62"/>
        <v>1</v>
      </c>
      <c r="Y293" s="39" t="str">
        <f t="shared" si="68"/>
        <v>H79R15 - 1</v>
      </c>
      <c r="Z293" s="94">
        <f t="shared" si="69"/>
        <v>5</v>
      </c>
      <c r="AA293" s="94">
        <f t="shared" si="70"/>
        <v>5</v>
      </c>
      <c r="AB293" s="94" t="str">
        <f t="shared" si="63"/>
        <v>H79R15.</v>
      </c>
      <c r="AC293" s="94" t="str">
        <f t="shared" si="71"/>
        <v>H79R15</v>
      </c>
      <c r="AF293" s="3" t="s">
        <v>1605</v>
      </c>
    </row>
    <row r="294" spans="1:32" s="3" customFormat="1" ht="292.5" x14ac:dyDescent="0.2">
      <c r="A294" s="51">
        <v>267</v>
      </c>
      <c r="B294" s="13" t="s">
        <v>973</v>
      </c>
      <c r="C294" s="41" t="s">
        <v>974</v>
      </c>
      <c r="D294" s="41" t="s">
        <v>975</v>
      </c>
      <c r="E294" s="41" t="s">
        <v>1804</v>
      </c>
      <c r="F294" s="12" t="s">
        <v>976</v>
      </c>
      <c r="G294" s="13" t="s">
        <v>17</v>
      </c>
      <c r="H294" s="11">
        <v>1</v>
      </c>
      <c r="I294" s="14">
        <v>42794</v>
      </c>
      <c r="J294" s="14">
        <v>42824</v>
      </c>
      <c r="K294" s="44">
        <f t="shared" si="64"/>
        <v>4.2857142857142856</v>
      </c>
      <c r="L294" s="11" t="s">
        <v>11</v>
      </c>
      <c r="M294" s="11">
        <v>1</v>
      </c>
      <c r="N294" s="11"/>
      <c r="O294" s="79">
        <f t="shared" si="58"/>
        <v>100</v>
      </c>
      <c r="P294" s="18">
        <f t="shared" si="59"/>
        <v>4.2857142857142856</v>
      </c>
      <c r="Q294" s="18">
        <f t="shared" ca="1" si="60"/>
        <v>4.2857142857142856</v>
      </c>
      <c r="R294" s="18">
        <f t="shared" ca="1" si="61"/>
        <v>4.2857142857142856</v>
      </c>
      <c r="S294" s="11" t="str">
        <f t="shared" si="65"/>
        <v>SI</v>
      </c>
      <c r="T294" s="39" t="str">
        <f t="shared" si="66"/>
        <v>CUMPLIDO</v>
      </c>
      <c r="U294" s="39" t="str">
        <f t="shared" si="67"/>
        <v>CUMPLIDO</v>
      </c>
      <c r="V294" s="39" t="s">
        <v>1431</v>
      </c>
      <c r="W294" s="39" t="s">
        <v>1328</v>
      </c>
      <c r="X294" s="39">
        <f t="shared" si="62"/>
        <v>1</v>
      </c>
      <c r="Y294" s="39" t="str">
        <f t="shared" si="68"/>
        <v>H80R15 - 1</v>
      </c>
      <c r="Z294" s="94">
        <f t="shared" si="69"/>
        <v>5</v>
      </c>
      <c r="AA294" s="94">
        <f t="shared" si="70"/>
        <v>5</v>
      </c>
      <c r="AB294" s="94" t="str">
        <f t="shared" si="63"/>
        <v>H80R15.</v>
      </c>
      <c r="AC294" s="94" t="str">
        <f t="shared" si="71"/>
        <v>H80R15</v>
      </c>
    </row>
    <row r="295" spans="1:32" s="3" customFormat="1" ht="263.25" customHeight="1" x14ac:dyDescent="0.2">
      <c r="A295" s="51">
        <v>268</v>
      </c>
      <c r="B295" s="13" t="s">
        <v>543</v>
      </c>
      <c r="C295" s="41" t="s">
        <v>977</v>
      </c>
      <c r="D295" s="12" t="s">
        <v>754</v>
      </c>
      <c r="E295" s="12" t="s">
        <v>978</v>
      </c>
      <c r="F295" s="12" t="s">
        <v>1805</v>
      </c>
      <c r="G295" s="13" t="s">
        <v>979</v>
      </c>
      <c r="H295" s="11">
        <v>6</v>
      </c>
      <c r="I295" s="14">
        <v>42674</v>
      </c>
      <c r="J295" s="14">
        <v>42824</v>
      </c>
      <c r="K295" s="44">
        <f t="shared" si="64"/>
        <v>21.428571428571427</v>
      </c>
      <c r="L295" s="11" t="s">
        <v>40</v>
      </c>
      <c r="M295" s="11">
        <v>6</v>
      </c>
      <c r="N295" s="15"/>
      <c r="O295" s="79">
        <f t="shared" si="58"/>
        <v>100</v>
      </c>
      <c r="P295" s="18">
        <f t="shared" si="59"/>
        <v>21.428571428571427</v>
      </c>
      <c r="Q295" s="18">
        <f t="shared" ca="1" si="60"/>
        <v>21.428571428571427</v>
      </c>
      <c r="R295" s="18">
        <f t="shared" ca="1" si="61"/>
        <v>21.428571428571427</v>
      </c>
      <c r="S295" s="11" t="str">
        <f t="shared" ca="1" si="65"/>
        <v>NO</v>
      </c>
      <c r="T295" s="39" t="str">
        <f t="shared" si="66"/>
        <v>CUMPLIDO</v>
      </c>
      <c r="U295" s="39" t="str">
        <f t="shared" ca="1" si="67"/>
        <v>VENCIDO</v>
      </c>
      <c r="V295" s="39" t="s">
        <v>1431</v>
      </c>
      <c r="W295" s="39" t="s">
        <v>1329</v>
      </c>
      <c r="X295" s="39">
        <f t="shared" si="62"/>
        <v>1</v>
      </c>
      <c r="Y295" s="39" t="str">
        <f t="shared" si="68"/>
        <v>H81R15 - 1</v>
      </c>
      <c r="Z295" s="94">
        <f t="shared" si="69"/>
        <v>5</v>
      </c>
      <c r="AA295" s="94">
        <f t="shared" ca="1" si="70"/>
        <v>1</v>
      </c>
      <c r="AB295" s="94" t="str">
        <f t="shared" si="63"/>
        <v>H81R15.</v>
      </c>
      <c r="AC295" s="94" t="str">
        <f t="shared" si="71"/>
        <v>H81R15</v>
      </c>
    </row>
    <row r="296" spans="1:32" s="3" customFormat="1" ht="144.75" customHeight="1" x14ac:dyDescent="0.2">
      <c r="A296" s="51"/>
      <c r="B296" s="13" t="s">
        <v>543</v>
      </c>
      <c r="C296" s="41" t="s">
        <v>980</v>
      </c>
      <c r="D296" s="12" t="s">
        <v>754</v>
      </c>
      <c r="E296" s="12" t="s">
        <v>978</v>
      </c>
      <c r="F296" s="12" t="s">
        <v>1805</v>
      </c>
      <c r="G296" s="13" t="s">
        <v>979</v>
      </c>
      <c r="H296" s="11">
        <v>6</v>
      </c>
      <c r="I296" s="14">
        <v>42674</v>
      </c>
      <c r="J296" s="14">
        <v>42824</v>
      </c>
      <c r="K296" s="44">
        <f t="shared" si="64"/>
        <v>21.428571428571427</v>
      </c>
      <c r="L296" s="11" t="s">
        <v>23</v>
      </c>
      <c r="M296" s="11"/>
      <c r="N296" s="15"/>
      <c r="O296" s="79">
        <f t="shared" si="58"/>
        <v>0</v>
      </c>
      <c r="P296" s="18">
        <f t="shared" si="59"/>
        <v>0</v>
      </c>
      <c r="Q296" s="18">
        <f t="shared" ca="1" si="60"/>
        <v>0</v>
      </c>
      <c r="R296" s="18">
        <f t="shared" ca="1" si="61"/>
        <v>21.428571428571427</v>
      </c>
      <c r="S296" s="11" t="str">
        <f t="shared" si="65"/>
        <v>NO</v>
      </c>
      <c r="T296" s="39" t="str">
        <f t="shared" ca="1" si="66"/>
        <v>VENCIDO</v>
      </c>
      <c r="U296" s="39" t="str">
        <f t="shared" si="67"/>
        <v/>
      </c>
      <c r="V296" s="39" t="s">
        <v>1431</v>
      </c>
      <c r="W296" s="39" t="s">
        <v>1329</v>
      </c>
      <c r="X296" s="39">
        <f t="shared" si="62"/>
        <v>2</v>
      </c>
      <c r="Y296" s="39" t="str">
        <f t="shared" si="68"/>
        <v>H81R15 - 2</v>
      </c>
      <c r="Z296" s="94">
        <f t="shared" ca="1" si="69"/>
        <v>1</v>
      </c>
      <c r="AA296" s="94">
        <f t="shared" ca="1" si="70"/>
        <v>1</v>
      </c>
      <c r="AB296" s="94" t="str">
        <f t="shared" si="63"/>
        <v>H81R15.</v>
      </c>
      <c r="AC296" s="94" t="str">
        <f t="shared" si="71"/>
        <v>H81R15</v>
      </c>
    </row>
    <row r="297" spans="1:32" s="3" customFormat="1" ht="303.75" x14ac:dyDescent="0.2">
      <c r="A297" s="51">
        <v>269</v>
      </c>
      <c r="B297" s="13" t="s">
        <v>981</v>
      </c>
      <c r="C297" s="41" t="s">
        <v>982</v>
      </c>
      <c r="D297" s="12" t="s">
        <v>983</v>
      </c>
      <c r="E297" s="12" t="s">
        <v>984</v>
      </c>
      <c r="F297" s="12" t="s">
        <v>1806</v>
      </c>
      <c r="G297" s="13" t="s">
        <v>985</v>
      </c>
      <c r="H297" s="11">
        <v>1</v>
      </c>
      <c r="I297" s="14">
        <v>42767</v>
      </c>
      <c r="J297" s="14">
        <v>42794</v>
      </c>
      <c r="K297" s="44">
        <f t="shared" si="64"/>
        <v>3.8571428571428572</v>
      </c>
      <c r="L297" s="11" t="s">
        <v>71</v>
      </c>
      <c r="M297" s="11">
        <v>1</v>
      </c>
      <c r="N297" s="15"/>
      <c r="O297" s="79">
        <f t="shared" si="58"/>
        <v>100</v>
      </c>
      <c r="P297" s="18">
        <f t="shared" si="59"/>
        <v>3.8571428571428572</v>
      </c>
      <c r="Q297" s="18">
        <f t="shared" ca="1" si="60"/>
        <v>3.8571428571428572</v>
      </c>
      <c r="R297" s="18">
        <f t="shared" ca="1" si="61"/>
        <v>3.8571428571428572</v>
      </c>
      <c r="S297" s="11" t="str">
        <f t="shared" si="65"/>
        <v>SI</v>
      </c>
      <c r="T297" s="39" t="str">
        <f t="shared" si="66"/>
        <v>CUMPLIDO</v>
      </c>
      <c r="U297" s="39" t="str">
        <f t="shared" si="67"/>
        <v>CUMPLIDO</v>
      </c>
      <c r="V297" s="39" t="s">
        <v>1431</v>
      </c>
      <c r="W297" s="39" t="s">
        <v>1330</v>
      </c>
      <c r="X297" s="39">
        <f t="shared" si="62"/>
        <v>1</v>
      </c>
      <c r="Y297" s="39" t="str">
        <f t="shared" si="68"/>
        <v>H82R15 - 1</v>
      </c>
      <c r="Z297" s="94">
        <f t="shared" si="69"/>
        <v>5</v>
      </c>
      <c r="AA297" s="94">
        <f t="shared" si="70"/>
        <v>5</v>
      </c>
      <c r="AB297" s="94" t="str">
        <f t="shared" si="63"/>
        <v>H82R15.</v>
      </c>
      <c r="AC297" s="94" t="str">
        <f t="shared" si="71"/>
        <v>H82R15</v>
      </c>
    </row>
    <row r="298" spans="1:32" s="3" customFormat="1" ht="236.25" x14ac:dyDescent="0.2">
      <c r="A298" s="51">
        <v>270</v>
      </c>
      <c r="B298" s="13" t="s">
        <v>981</v>
      </c>
      <c r="C298" s="41" t="s">
        <v>986</v>
      </c>
      <c r="D298" s="12" t="s">
        <v>1807</v>
      </c>
      <c r="E298" s="12" t="s">
        <v>987</v>
      </c>
      <c r="F298" s="12" t="s">
        <v>1808</v>
      </c>
      <c r="G298" s="13" t="s">
        <v>82</v>
      </c>
      <c r="H298" s="11">
        <v>1</v>
      </c>
      <c r="I298" s="14">
        <v>42704</v>
      </c>
      <c r="J298" s="14">
        <v>42735</v>
      </c>
      <c r="K298" s="44">
        <f t="shared" si="64"/>
        <v>4.4285714285714288</v>
      </c>
      <c r="L298" s="11" t="s">
        <v>11</v>
      </c>
      <c r="M298" s="11">
        <v>1</v>
      </c>
      <c r="N298" s="11"/>
      <c r="O298" s="79">
        <f t="shared" si="58"/>
        <v>100</v>
      </c>
      <c r="P298" s="18">
        <f t="shared" si="59"/>
        <v>4.4285714285714288</v>
      </c>
      <c r="Q298" s="18">
        <f t="shared" ca="1" si="60"/>
        <v>4.4285714285714288</v>
      </c>
      <c r="R298" s="18">
        <f t="shared" ca="1" si="61"/>
        <v>4.4285714285714288</v>
      </c>
      <c r="S298" s="11" t="str">
        <f t="shared" si="65"/>
        <v>SI</v>
      </c>
      <c r="T298" s="39" t="str">
        <f t="shared" si="66"/>
        <v>CUMPLIDO</v>
      </c>
      <c r="U298" s="39" t="str">
        <f t="shared" si="67"/>
        <v>CUMPLIDO</v>
      </c>
      <c r="V298" s="39" t="s">
        <v>1431</v>
      </c>
      <c r="W298" s="39" t="s">
        <v>1331</v>
      </c>
      <c r="X298" s="39">
        <f t="shared" si="62"/>
        <v>1</v>
      </c>
      <c r="Y298" s="39" t="str">
        <f t="shared" si="68"/>
        <v>H83R15 - 1</v>
      </c>
      <c r="Z298" s="94">
        <f t="shared" si="69"/>
        <v>5</v>
      </c>
      <c r="AA298" s="94">
        <f t="shared" si="70"/>
        <v>5</v>
      </c>
      <c r="AB298" s="94" t="str">
        <f t="shared" si="63"/>
        <v>H83R15.</v>
      </c>
      <c r="AC298" s="94" t="str">
        <f t="shared" si="71"/>
        <v>H83R15</v>
      </c>
    </row>
    <row r="299" spans="1:32" s="3" customFormat="1" ht="202.5" x14ac:dyDescent="0.2">
      <c r="A299" s="51">
        <v>271</v>
      </c>
      <c r="B299" s="13" t="s">
        <v>60</v>
      </c>
      <c r="C299" s="41" t="s">
        <v>988</v>
      </c>
      <c r="D299" s="12" t="s">
        <v>989</v>
      </c>
      <c r="E299" s="12" t="s">
        <v>990</v>
      </c>
      <c r="F299" s="12" t="s">
        <v>1809</v>
      </c>
      <c r="G299" s="13" t="s">
        <v>97</v>
      </c>
      <c r="H299" s="11">
        <v>2</v>
      </c>
      <c r="I299" s="14">
        <v>42765</v>
      </c>
      <c r="J299" s="14">
        <v>42977</v>
      </c>
      <c r="K299" s="44">
        <f t="shared" si="64"/>
        <v>30.285714285714285</v>
      </c>
      <c r="L299" s="11" t="s">
        <v>11</v>
      </c>
      <c r="M299" s="11">
        <v>2</v>
      </c>
      <c r="N299" s="11"/>
      <c r="O299" s="79">
        <f t="shared" si="58"/>
        <v>100</v>
      </c>
      <c r="P299" s="18">
        <f t="shared" si="59"/>
        <v>30.285714285714285</v>
      </c>
      <c r="Q299" s="18">
        <f t="shared" ca="1" si="60"/>
        <v>30.285714285714285</v>
      </c>
      <c r="R299" s="18">
        <f t="shared" ca="1" si="61"/>
        <v>30.285714285714285</v>
      </c>
      <c r="S299" s="11" t="str">
        <f t="shared" ca="1" si="65"/>
        <v>NO</v>
      </c>
      <c r="T299" s="39" t="str">
        <f t="shared" si="66"/>
        <v>CUMPLIDO</v>
      </c>
      <c r="U299" s="39" t="str">
        <f t="shared" ca="1" si="67"/>
        <v>VENCIDO</v>
      </c>
      <c r="V299" s="39" t="s">
        <v>1431</v>
      </c>
      <c r="W299" s="39" t="s">
        <v>1332</v>
      </c>
      <c r="X299" s="39">
        <f t="shared" si="62"/>
        <v>1</v>
      </c>
      <c r="Y299" s="39" t="str">
        <f t="shared" si="68"/>
        <v>H84R15 - 1</v>
      </c>
      <c r="Z299" s="94">
        <f t="shared" si="69"/>
        <v>5</v>
      </c>
      <c r="AA299" s="94">
        <f t="shared" ca="1" si="70"/>
        <v>1</v>
      </c>
      <c r="AB299" s="94" t="str">
        <f t="shared" si="63"/>
        <v>H84R15.</v>
      </c>
      <c r="AC299" s="94" t="str">
        <f t="shared" si="71"/>
        <v>H84R15</v>
      </c>
    </row>
    <row r="300" spans="1:32" s="3" customFormat="1" ht="112.5" x14ac:dyDescent="0.2">
      <c r="A300" s="51"/>
      <c r="B300" s="13" t="s">
        <v>60</v>
      </c>
      <c r="C300" s="41" t="s">
        <v>991</v>
      </c>
      <c r="D300" s="12" t="s">
        <v>989</v>
      </c>
      <c r="E300" s="12" t="s">
        <v>990</v>
      </c>
      <c r="F300" s="12" t="s">
        <v>1810</v>
      </c>
      <c r="G300" s="13" t="s">
        <v>97</v>
      </c>
      <c r="H300" s="11">
        <v>2</v>
      </c>
      <c r="I300" s="14">
        <v>42765</v>
      </c>
      <c r="J300" s="14">
        <v>42977</v>
      </c>
      <c r="K300" s="44">
        <f t="shared" si="64"/>
        <v>30.285714285714285</v>
      </c>
      <c r="L300" s="11" t="s">
        <v>19</v>
      </c>
      <c r="M300" s="11"/>
      <c r="N300" s="11"/>
      <c r="O300" s="79">
        <f t="shared" si="58"/>
        <v>0</v>
      </c>
      <c r="P300" s="18">
        <f t="shared" si="59"/>
        <v>0</v>
      </c>
      <c r="Q300" s="18">
        <f t="shared" ca="1" si="60"/>
        <v>0</v>
      </c>
      <c r="R300" s="18">
        <f t="shared" ca="1" si="61"/>
        <v>30.285714285714285</v>
      </c>
      <c r="S300" s="11" t="str">
        <f t="shared" si="65"/>
        <v>NO</v>
      </c>
      <c r="T300" s="39" t="str">
        <f t="shared" ca="1" si="66"/>
        <v>VENCIDO</v>
      </c>
      <c r="U300" s="39" t="str">
        <f t="shared" si="67"/>
        <v/>
      </c>
      <c r="V300" s="39" t="s">
        <v>1431</v>
      </c>
      <c r="W300" s="39" t="s">
        <v>1332</v>
      </c>
      <c r="X300" s="39">
        <f t="shared" si="62"/>
        <v>2</v>
      </c>
      <c r="Y300" s="39" t="str">
        <f t="shared" si="68"/>
        <v>H84R15 - 2</v>
      </c>
      <c r="Z300" s="94">
        <f t="shared" ca="1" si="69"/>
        <v>1</v>
      </c>
      <c r="AA300" s="94">
        <f t="shared" ca="1" si="70"/>
        <v>1</v>
      </c>
      <c r="AB300" s="94" t="str">
        <f t="shared" si="63"/>
        <v>H84R15.</v>
      </c>
      <c r="AC300" s="94" t="str">
        <f t="shared" si="71"/>
        <v>H84R15</v>
      </c>
    </row>
    <row r="301" spans="1:32" s="3" customFormat="1" ht="135" x14ac:dyDescent="0.2">
      <c r="A301" s="51">
        <v>272</v>
      </c>
      <c r="B301" s="13" t="s">
        <v>58</v>
      </c>
      <c r="C301" s="41" t="s">
        <v>992</v>
      </c>
      <c r="D301" s="12" t="s">
        <v>993</v>
      </c>
      <c r="E301" s="12" t="s">
        <v>951</v>
      </c>
      <c r="F301" s="12" t="s">
        <v>994</v>
      </c>
      <c r="G301" s="13" t="s">
        <v>922</v>
      </c>
      <c r="H301" s="11">
        <v>2</v>
      </c>
      <c r="I301" s="14">
        <v>42644</v>
      </c>
      <c r="J301" s="14">
        <v>42826</v>
      </c>
      <c r="K301" s="44">
        <f t="shared" si="64"/>
        <v>26</v>
      </c>
      <c r="L301" s="11" t="s">
        <v>11</v>
      </c>
      <c r="M301" s="11">
        <v>2</v>
      </c>
      <c r="N301" s="15"/>
      <c r="O301" s="79">
        <f t="shared" si="58"/>
        <v>100</v>
      </c>
      <c r="P301" s="18">
        <f t="shared" si="59"/>
        <v>26</v>
      </c>
      <c r="Q301" s="18">
        <f t="shared" ca="1" si="60"/>
        <v>26</v>
      </c>
      <c r="R301" s="18">
        <f t="shared" ca="1" si="61"/>
        <v>26</v>
      </c>
      <c r="S301" s="11" t="str">
        <f t="shared" si="65"/>
        <v>SI</v>
      </c>
      <c r="T301" s="39" t="str">
        <f t="shared" si="66"/>
        <v>CUMPLIDO</v>
      </c>
      <c r="U301" s="39" t="str">
        <f t="shared" si="67"/>
        <v>CUMPLIDO</v>
      </c>
      <c r="V301" s="39" t="s">
        <v>1431</v>
      </c>
      <c r="W301" s="39" t="s">
        <v>1333</v>
      </c>
      <c r="X301" s="39">
        <f t="shared" si="62"/>
        <v>1</v>
      </c>
      <c r="Y301" s="39" t="str">
        <f t="shared" si="68"/>
        <v>H85R15 - 1</v>
      </c>
      <c r="Z301" s="94">
        <f t="shared" si="69"/>
        <v>5</v>
      </c>
      <c r="AA301" s="94">
        <f t="shared" si="70"/>
        <v>5</v>
      </c>
      <c r="AB301" s="94" t="str">
        <f t="shared" si="63"/>
        <v>H85R15.</v>
      </c>
      <c r="AC301" s="94" t="str">
        <f t="shared" si="71"/>
        <v>H85R15</v>
      </c>
    </row>
    <row r="302" spans="1:32" s="3" customFormat="1" ht="101.25" x14ac:dyDescent="0.2">
      <c r="A302" s="51">
        <v>273</v>
      </c>
      <c r="B302" s="13" t="s">
        <v>60</v>
      </c>
      <c r="C302" s="41" t="s">
        <v>995</v>
      </c>
      <c r="D302" s="12" t="s">
        <v>996</v>
      </c>
      <c r="E302" s="12" t="s">
        <v>997</v>
      </c>
      <c r="F302" s="12" t="s">
        <v>998</v>
      </c>
      <c r="G302" s="13" t="s">
        <v>676</v>
      </c>
      <c r="H302" s="11">
        <v>1</v>
      </c>
      <c r="I302" s="14">
        <v>42644</v>
      </c>
      <c r="J302" s="14">
        <v>42689</v>
      </c>
      <c r="K302" s="44">
        <f t="shared" si="64"/>
        <v>6.4285714285714288</v>
      </c>
      <c r="L302" s="11" t="s">
        <v>11</v>
      </c>
      <c r="M302" s="11">
        <v>1</v>
      </c>
      <c r="N302" s="15"/>
      <c r="O302" s="79">
        <f t="shared" si="58"/>
        <v>100</v>
      </c>
      <c r="P302" s="18">
        <f t="shared" si="59"/>
        <v>6.4285714285714288</v>
      </c>
      <c r="Q302" s="18">
        <f t="shared" ca="1" si="60"/>
        <v>6.4285714285714288</v>
      </c>
      <c r="R302" s="18">
        <f t="shared" ca="1" si="61"/>
        <v>6.4285714285714288</v>
      </c>
      <c r="S302" s="11" t="str">
        <f t="shared" si="65"/>
        <v>SI</v>
      </c>
      <c r="T302" s="39" t="str">
        <f t="shared" si="66"/>
        <v>CUMPLIDO</v>
      </c>
      <c r="U302" s="39" t="str">
        <f t="shared" si="67"/>
        <v>CUMPLIDO</v>
      </c>
      <c r="V302" s="39" t="s">
        <v>1431</v>
      </c>
      <c r="W302" s="39" t="s">
        <v>1334</v>
      </c>
      <c r="X302" s="39">
        <f t="shared" si="62"/>
        <v>1</v>
      </c>
      <c r="Y302" s="39" t="str">
        <f t="shared" si="68"/>
        <v>H86R15 - 1</v>
      </c>
      <c r="Z302" s="94">
        <f t="shared" si="69"/>
        <v>5</v>
      </c>
      <c r="AA302" s="94">
        <f t="shared" si="70"/>
        <v>5</v>
      </c>
      <c r="AB302" s="94" t="str">
        <f t="shared" si="63"/>
        <v>H86R15.</v>
      </c>
      <c r="AC302" s="94" t="str">
        <f t="shared" si="71"/>
        <v>H86R15</v>
      </c>
    </row>
    <row r="303" spans="1:32" s="3" customFormat="1" ht="236.25" x14ac:dyDescent="0.2">
      <c r="A303" s="51">
        <v>274</v>
      </c>
      <c r="B303" s="13" t="s">
        <v>60</v>
      </c>
      <c r="C303" s="64" t="s">
        <v>999</v>
      </c>
      <c r="D303" s="12" t="s">
        <v>1000</v>
      </c>
      <c r="E303" s="12" t="s">
        <v>1001</v>
      </c>
      <c r="F303" s="12" t="s">
        <v>1002</v>
      </c>
      <c r="G303" s="13" t="s">
        <v>12</v>
      </c>
      <c r="H303" s="11">
        <v>1</v>
      </c>
      <c r="I303" s="14">
        <v>42675</v>
      </c>
      <c r="J303" s="14">
        <v>42735</v>
      </c>
      <c r="K303" s="44">
        <f t="shared" si="64"/>
        <v>8.5714285714285712</v>
      </c>
      <c r="L303" s="11" t="s">
        <v>11</v>
      </c>
      <c r="M303" s="11">
        <v>1</v>
      </c>
      <c r="N303" s="15"/>
      <c r="O303" s="79">
        <f t="shared" si="58"/>
        <v>100</v>
      </c>
      <c r="P303" s="18">
        <f t="shared" si="59"/>
        <v>8.5714285714285712</v>
      </c>
      <c r="Q303" s="18">
        <f t="shared" ca="1" si="60"/>
        <v>8.5714285714285712</v>
      </c>
      <c r="R303" s="18">
        <f t="shared" ca="1" si="61"/>
        <v>8.5714285714285712</v>
      </c>
      <c r="S303" s="11" t="str">
        <f t="shared" si="65"/>
        <v>SI</v>
      </c>
      <c r="T303" s="39" t="str">
        <f t="shared" si="66"/>
        <v>CUMPLIDO</v>
      </c>
      <c r="U303" s="39" t="str">
        <f t="shared" si="67"/>
        <v>CUMPLIDO</v>
      </c>
      <c r="V303" s="39" t="s">
        <v>1431</v>
      </c>
      <c r="W303" s="39" t="s">
        <v>1335</v>
      </c>
      <c r="X303" s="39">
        <f t="shared" si="62"/>
        <v>1</v>
      </c>
      <c r="Y303" s="39" t="str">
        <f t="shared" si="68"/>
        <v>H87R15 - 1</v>
      </c>
      <c r="Z303" s="94">
        <f t="shared" si="69"/>
        <v>5</v>
      </c>
      <c r="AA303" s="94">
        <f t="shared" si="70"/>
        <v>5</v>
      </c>
      <c r="AB303" s="94" t="str">
        <f t="shared" si="63"/>
        <v>H87R15.</v>
      </c>
      <c r="AC303" s="94" t="str">
        <f t="shared" si="71"/>
        <v>H87R15</v>
      </c>
    </row>
    <row r="304" spans="1:32" s="3" customFormat="1" ht="213.75" x14ac:dyDescent="0.2">
      <c r="A304" s="51">
        <v>275</v>
      </c>
      <c r="B304" s="13" t="s">
        <v>60</v>
      </c>
      <c r="C304" s="41" t="s">
        <v>1003</v>
      </c>
      <c r="D304" s="12" t="s">
        <v>1004</v>
      </c>
      <c r="E304" s="12" t="s">
        <v>1005</v>
      </c>
      <c r="F304" s="12" t="s">
        <v>1006</v>
      </c>
      <c r="G304" s="13" t="s">
        <v>50</v>
      </c>
      <c r="H304" s="11">
        <v>100</v>
      </c>
      <c r="I304" s="14">
        <v>42644</v>
      </c>
      <c r="J304" s="14">
        <v>42948</v>
      </c>
      <c r="K304" s="44">
        <f t="shared" si="64"/>
        <v>43.428571428571431</v>
      </c>
      <c r="L304" s="11" t="s">
        <v>11</v>
      </c>
      <c r="M304" s="11">
        <v>96</v>
      </c>
      <c r="N304" s="15" t="s">
        <v>1870</v>
      </c>
      <c r="O304" s="79">
        <f t="shared" si="58"/>
        <v>96</v>
      </c>
      <c r="P304" s="18">
        <f t="shared" si="59"/>
        <v>41.691428571428567</v>
      </c>
      <c r="Q304" s="18">
        <f t="shared" ca="1" si="60"/>
        <v>41.691428571428567</v>
      </c>
      <c r="R304" s="18">
        <f t="shared" ca="1" si="61"/>
        <v>43.428571428571431</v>
      </c>
      <c r="S304" s="11" t="str">
        <f t="shared" ca="1" si="65"/>
        <v>NO</v>
      </c>
      <c r="T304" s="39" t="str">
        <f t="shared" ca="1" si="66"/>
        <v>VENCIDO</v>
      </c>
      <c r="U304" s="39" t="str">
        <f t="shared" ca="1" si="67"/>
        <v>VENCIDO</v>
      </c>
      <c r="V304" s="39" t="s">
        <v>1431</v>
      </c>
      <c r="W304" s="39" t="s">
        <v>1336</v>
      </c>
      <c r="X304" s="39">
        <f t="shared" si="62"/>
        <v>1</v>
      </c>
      <c r="Y304" s="39" t="str">
        <f t="shared" si="68"/>
        <v>H88R15 - 1</v>
      </c>
      <c r="Z304" s="94">
        <f t="shared" ca="1" si="69"/>
        <v>1</v>
      </c>
      <c r="AA304" s="94">
        <f t="shared" ca="1" si="70"/>
        <v>1</v>
      </c>
      <c r="AB304" s="94" t="str">
        <f t="shared" si="63"/>
        <v>H88R15.</v>
      </c>
      <c r="AC304" s="94" t="str">
        <f t="shared" si="71"/>
        <v>H88R15</v>
      </c>
      <c r="AF304" s="3" t="s">
        <v>1605</v>
      </c>
    </row>
    <row r="305" spans="1:29" s="3" customFormat="1" ht="236.25" x14ac:dyDescent="0.2">
      <c r="A305" s="51">
        <v>276</v>
      </c>
      <c r="B305" s="13" t="s">
        <v>58</v>
      </c>
      <c r="C305" s="56" t="s">
        <v>1007</v>
      </c>
      <c r="D305" s="12" t="s">
        <v>1008</v>
      </c>
      <c r="E305" s="12" t="s">
        <v>1009</v>
      </c>
      <c r="F305" s="12" t="s">
        <v>969</v>
      </c>
      <c r="G305" s="13" t="s">
        <v>97</v>
      </c>
      <c r="H305" s="11">
        <v>2</v>
      </c>
      <c r="I305" s="14">
        <v>42675</v>
      </c>
      <c r="J305" s="14">
        <v>42856</v>
      </c>
      <c r="K305" s="44">
        <f t="shared" si="64"/>
        <v>25.857142857142858</v>
      </c>
      <c r="L305" s="11" t="s">
        <v>11</v>
      </c>
      <c r="M305" s="11">
        <v>2</v>
      </c>
      <c r="N305" s="15"/>
      <c r="O305" s="79">
        <f t="shared" si="58"/>
        <v>100</v>
      </c>
      <c r="P305" s="18">
        <f t="shared" si="59"/>
        <v>25.857142857142858</v>
      </c>
      <c r="Q305" s="18">
        <f t="shared" ca="1" si="60"/>
        <v>25.857142857142858</v>
      </c>
      <c r="R305" s="18">
        <f t="shared" ca="1" si="61"/>
        <v>25.857142857142858</v>
      </c>
      <c r="S305" s="11" t="str">
        <f t="shared" si="65"/>
        <v>SI</v>
      </c>
      <c r="T305" s="39" t="str">
        <f t="shared" si="66"/>
        <v>CUMPLIDO</v>
      </c>
      <c r="U305" s="39" t="str">
        <f t="shared" si="67"/>
        <v>CUMPLIDO</v>
      </c>
      <c r="V305" s="39" t="s">
        <v>1431</v>
      </c>
      <c r="W305" s="39" t="s">
        <v>1337</v>
      </c>
      <c r="X305" s="39">
        <f t="shared" si="62"/>
        <v>1</v>
      </c>
      <c r="Y305" s="39" t="str">
        <f t="shared" si="68"/>
        <v>H89R15 - 1</v>
      </c>
      <c r="Z305" s="94">
        <f t="shared" si="69"/>
        <v>5</v>
      </c>
      <c r="AA305" s="94">
        <f t="shared" si="70"/>
        <v>5</v>
      </c>
      <c r="AB305" s="94" t="str">
        <f t="shared" si="63"/>
        <v>H89R15.</v>
      </c>
      <c r="AC305" s="94" t="str">
        <f t="shared" si="71"/>
        <v>H89R15</v>
      </c>
    </row>
    <row r="306" spans="1:29" s="3" customFormat="1" ht="126" customHeight="1" x14ac:dyDescent="0.2">
      <c r="A306" s="51">
        <v>277</v>
      </c>
      <c r="B306" s="13" t="s">
        <v>58</v>
      </c>
      <c r="C306" s="16" t="s">
        <v>1010</v>
      </c>
      <c r="D306" s="12" t="s">
        <v>1011</v>
      </c>
      <c r="E306" s="12" t="s">
        <v>951</v>
      </c>
      <c r="F306" s="12" t="s">
        <v>994</v>
      </c>
      <c r="G306" s="13" t="s">
        <v>922</v>
      </c>
      <c r="H306" s="11">
        <v>2</v>
      </c>
      <c r="I306" s="14">
        <v>42644</v>
      </c>
      <c r="J306" s="14">
        <v>42826</v>
      </c>
      <c r="K306" s="44">
        <f t="shared" si="64"/>
        <v>26</v>
      </c>
      <c r="L306" s="11" t="s">
        <v>11</v>
      </c>
      <c r="M306" s="11">
        <v>2</v>
      </c>
      <c r="N306" s="15"/>
      <c r="O306" s="79">
        <f t="shared" si="58"/>
        <v>100</v>
      </c>
      <c r="P306" s="18">
        <f t="shared" si="59"/>
        <v>26</v>
      </c>
      <c r="Q306" s="18">
        <f t="shared" ca="1" si="60"/>
        <v>26</v>
      </c>
      <c r="R306" s="18">
        <f t="shared" ca="1" si="61"/>
        <v>26</v>
      </c>
      <c r="S306" s="11" t="str">
        <f t="shared" si="65"/>
        <v>SI</v>
      </c>
      <c r="T306" s="39" t="str">
        <f t="shared" si="66"/>
        <v>CUMPLIDO</v>
      </c>
      <c r="U306" s="39" t="str">
        <f t="shared" si="67"/>
        <v>CUMPLIDO</v>
      </c>
      <c r="V306" s="39" t="s">
        <v>1431</v>
      </c>
      <c r="W306" s="39" t="s">
        <v>1338</v>
      </c>
      <c r="X306" s="39">
        <f t="shared" si="62"/>
        <v>1</v>
      </c>
      <c r="Y306" s="39" t="str">
        <f t="shared" si="68"/>
        <v>H90R15 - 1</v>
      </c>
      <c r="Z306" s="94">
        <f t="shared" si="69"/>
        <v>5</v>
      </c>
      <c r="AA306" s="94">
        <f t="shared" si="70"/>
        <v>5</v>
      </c>
      <c r="AB306" s="94" t="str">
        <f t="shared" si="63"/>
        <v>H90R15.</v>
      </c>
      <c r="AC306" s="94" t="str">
        <f t="shared" si="71"/>
        <v>H90R15</v>
      </c>
    </row>
    <row r="307" spans="1:29" s="3" customFormat="1" ht="213.75" x14ac:dyDescent="0.2">
      <c r="A307" s="51">
        <v>278</v>
      </c>
      <c r="B307" s="13" t="s">
        <v>80</v>
      </c>
      <c r="C307" s="65" t="s">
        <v>1012</v>
      </c>
      <c r="D307" s="12" t="s">
        <v>1013</v>
      </c>
      <c r="E307" s="12" t="s">
        <v>1811</v>
      </c>
      <c r="F307" s="12" t="s">
        <v>1014</v>
      </c>
      <c r="G307" s="12" t="s">
        <v>1015</v>
      </c>
      <c r="H307" s="11">
        <v>4</v>
      </c>
      <c r="I307" s="14">
        <v>42644</v>
      </c>
      <c r="J307" s="14">
        <v>42815</v>
      </c>
      <c r="K307" s="44">
        <f t="shared" si="64"/>
        <v>24.428571428571427</v>
      </c>
      <c r="L307" s="11" t="s">
        <v>1066</v>
      </c>
      <c r="M307" s="11">
        <v>4</v>
      </c>
      <c r="N307" s="15"/>
      <c r="O307" s="79">
        <f t="shared" si="58"/>
        <v>100</v>
      </c>
      <c r="P307" s="18">
        <f t="shared" si="59"/>
        <v>24.428571428571427</v>
      </c>
      <c r="Q307" s="18">
        <f t="shared" ca="1" si="60"/>
        <v>24.428571428571427</v>
      </c>
      <c r="R307" s="18">
        <f t="shared" ca="1" si="61"/>
        <v>24.428571428571427</v>
      </c>
      <c r="S307" s="11" t="str">
        <f t="shared" si="65"/>
        <v>SI</v>
      </c>
      <c r="T307" s="39" t="str">
        <f t="shared" si="66"/>
        <v>CUMPLIDO</v>
      </c>
      <c r="U307" s="39" t="str">
        <f t="shared" si="67"/>
        <v>CUMPLIDO</v>
      </c>
      <c r="V307" s="39" t="s">
        <v>1431</v>
      </c>
      <c r="W307" s="39" t="s">
        <v>1339</v>
      </c>
      <c r="X307" s="39">
        <f t="shared" si="62"/>
        <v>1</v>
      </c>
      <c r="Y307" s="39" t="str">
        <f t="shared" si="68"/>
        <v>H91R15 - 1</v>
      </c>
      <c r="Z307" s="94">
        <f t="shared" si="69"/>
        <v>5</v>
      </c>
      <c r="AA307" s="94">
        <f t="shared" si="70"/>
        <v>5</v>
      </c>
      <c r="AB307" s="94" t="str">
        <f t="shared" si="63"/>
        <v>H91R15.</v>
      </c>
      <c r="AC307" s="94" t="str">
        <f t="shared" si="71"/>
        <v>H91R15</v>
      </c>
    </row>
    <row r="308" spans="1:29" s="3" customFormat="1" ht="101.25" x14ac:dyDescent="0.2">
      <c r="A308" s="51"/>
      <c r="B308" s="13" t="s">
        <v>80</v>
      </c>
      <c r="C308" s="16" t="s">
        <v>1016</v>
      </c>
      <c r="D308" s="12" t="s">
        <v>1017</v>
      </c>
      <c r="E308" s="12" t="s">
        <v>1018</v>
      </c>
      <c r="F308" s="12" t="s">
        <v>1812</v>
      </c>
      <c r="G308" s="13" t="s">
        <v>1019</v>
      </c>
      <c r="H308" s="11">
        <v>2</v>
      </c>
      <c r="I308" s="14">
        <v>42644</v>
      </c>
      <c r="J308" s="14">
        <v>42916</v>
      </c>
      <c r="K308" s="44">
        <f t="shared" si="64"/>
        <v>38.857142857142854</v>
      </c>
      <c r="L308" s="11" t="s">
        <v>42</v>
      </c>
      <c r="M308" s="11">
        <v>2</v>
      </c>
      <c r="N308" s="15"/>
      <c r="O308" s="79">
        <f t="shared" si="58"/>
        <v>100</v>
      </c>
      <c r="P308" s="18">
        <f t="shared" si="59"/>
        <v>38.857142857142854</v>
      </c>
      <c r="Q308" s="18">
        <f t="shared" ca="1" si="60"/>
        <v>38.857142857142854</v>
      </c>
      <c r="R308" s="18">
        <f t="shared" ca="1" si="61"/>
        <v>38.857142857142854</v>
      </c>
      <c r="S308" s="11" t="str">
        <f t="shared" si="65"/>
        <v>NO</v>
      </c>
      <c r="T308" s="39" t="str">
        <f t="shared" si="66"/>
        <v>CUMPLIDO</v>
      </c>
      <c r="U308" s="39" t="str">
        <f t="shared" si="67"/>
        <v/>
      </c>
      <c r="V308" s="39" t="s">
        <v>1431</v>
      </c>
      <c r="W308" s="39" t="s">
        <v>1339</v>
      </c>
      <c r="X308" s="39">
        <f t="shared" si="62"/>
        <v>2</v>
      </c>
      <c r="Y308" s="39" t="str">
        <f t="shared" si="68"/>
        <v>H91R15 - 2</v>
      </c>
      <c r="Z308" s="94">
        <f t="shared" si="69"/>
        <v>5</v>
      </c>
      <c r="AA308" s="94">
        <f t="shared" si="70"/>
        <v>5</v>
      </c>
      <c r="AB308" s="94" t="str">
        <f t="shared" si="63"/>
        <v>H91R15.</v>
      </c>
      <c r="AC308" s="94" t="str">
        <f t="shared" si="71"/>
        <v>H91R15</v>
      </c>
    </row>
    <row r="309" spans="1:29" s="3" customFormat="1" ht="168.75" x14ac:dyDescent="0.2">
      <c r="A309" s="51">
        <v>279</v>
      </c>
      <c r="B309" s="13" t="s">
        <v>80</v>
      </c>
      <c r="C309" s="16" t="s">
        <v>1813</v>
      </c>
      <c r="D309" s="72" t="s">
        <v>1013</v>
      </c>
      <c r="E309" s="72" t="s">
        <v>1020</v>
      </c>
      <c r="F309" s="72" t="s">
        <v>1021</v>
      </c>
      <c r="G309" s="73" t="s">
        <v>1022</v>
      </c>
      <c r="H309" s="11">
        <v>8</v>
      </c>
      <c r="I309" s="74">
        <v>42674</v>
      </c>
      <c r="J309" s="74">
        <v>42946</v>
      </c>
      <c r="K309" s="44">
        <f t="shared" si="64"/>
        <v>38.857142857142854</v>
      </c>
      <c r="L309" s="11" t="s">
        <v>20</v>
      </c>
      <c r="M309" s="11">
        <v>4</v>
      </c>
      <c r="N309" s="15"/>
      <c r="O309" s="79">
        <f t="shared" si="58"/>
        <v>50</v>
      </c>
      <c r="P309" s="18">
        <f t="shared" si="59"/>
        <v>19.428571428571427</v>
      </c>
      <c r="Q309" s="18">
        <f t="shared" ca="1" si="60"/>
        <v>19.428571428571427</v>
      </c>
      <c r="R309" s="18">
        <f t="shared" ca="1" si="61"/>
        <v>38.857142857142854</v>
      </c>
      <c r="S309" s="11" t="str">
        <f t="shared" ca="1" si="65"/>
        <v>NO</v>
      </c>
      <c r="T309" s="39" t="str">
        <f t="shared" ca="1" si="66"/>
        <v>VENCIDO</v>
      </c>
      <c r="U309" s="39" t="str">
        <f t="shared" ca="1" si="67"/>
        <v>VENCIDO</v>
      </c>
      <c r="V309" s="39" t="s">
        <v>1431</v>
      </c>
      <c r="W309" s="39" t="s">
        <v>1340</v>
      </c>
      <c r="X309" s="39">
        <f t="shared" si="62"/>
        <v>1</v>
      </c>
      <c r="Y309" s="39" t="str">
        <f t="shared" si="68"/>
        <v>H92R15 - 1</v>
      </c>
      <c r="Z309" s="94">
        <f t="shared" ca="1" si="69"/>
        <v>1</v>
      </c>
      <c r="AA309" s="94">
        <f t="shared" ca="1" si="70"/>
        <v>1</v>
      </c>
      <c r="AB309" s="94" t="str">
        <f t="shared" si="63"/>
        <v>H92R15.</v>
      </c>
      <c r="AC309" s="94" t="str">
        <f t="shared" si="71"/>
        <v>H92R15</v>
      </c>
    </row>
    <row r="310" spans="1:29" s="3" customFormat="1" ht="213.75" x14ac:dyDescent="0.2">
      <c r="A310" s="51">
        <v>280</v>
      </c>
      <c r="B310" s="13" t="s">
        <v>57</v>
      </c>
      <c r="C310" s="16" t="s">
        <v>1023</v>
      </c>
      <c r="D310" s="72" t="s">
        <v>1024</v>
      </c>
      <c r="E310" s="72" t="s">
        <v>1814</v>
      </c>
      <c r="F310" s="72" t="s">
        <v>1021</v>
      </c>
      <c r="G310" s="73" t="s">
        <v>1022</v>
      </c>
      <c r="H310" s="11">
        <v>8</v>
      </c>
      <c r="I310" s="74">
        <v>42674</v>
      </c>
      <c r="J310" s="74">
        <v>42946</v>
      </c>
      <c r="K310" s="44">
        <f t="shared" si="64"/>
        <v>38.857142857142854</v>
      </c>
      <c r="L310" s="11" t="s">
        <v>20</v>
      </c>
      <c r="M310" s="11">
        <v>4</v>
      </c>
      <c r="N310" s="15"/>
      <c r="O310" s="79">
        <f t="shared" si="58"/>
        <v>50</v>
      </c>
      <c r="P310" s="18">
        <f t="shared" si="59"/>
        <v>19.428571428571427</v>
      </c>
      <c r="Q310" s="18">
        <f t="shared" ca="1" si="60"/>
        <v>19.428571428571427</v>
      </c>
      <c r="R310" s="18">
        <f t="shared" ca="1" si="61"/>
        <v>38.857142857142854</v>
      </c>
      <c r="S310" s="11" t="str">
        <f t="shared" ca="1" si="65"/>
        <v>NO</v>
      </c>
      <c r="T310" s="39" t="str">
        <f t="shared" ca="1" si="66"/>
        <v>VENCIDO</v>
      </c>
      <c r="U310" s="39" t="str">
        <f t="shared" ca="1" si="67"/>
        <v>VENCIDO</v>
      </c>
      <c r="V310" s="39" t="s">
        <v>1431</v>
      </c>
      <c r="W310" s="39" t="s">
        <v>1341</v>
      </c>
      <c r="X310" s="39">
        <f t="shared" si="62"/>
        <v>1</v>
      </c>
      <c r="Y310" s="39" t="str">
        <f t="shared" si="68"/>
        <v>H93R15 - 1</v>
      </c>
      <c r="Z310" s="94">
        <f t="shared" ca="1" si="69"/>
        <v>1</v>
      </c>
      <c r="AA310" s="94">
        <f t="shared" ca="1" si="70"/>
        <v>1</v>
      </c>
      <c r="AB310" s="94" t="str">
        <f t="shared" si="63"/>
        <v>H93R15.</v>
      </c>
      <c r="AC310" s="94" t="str">
        <f t="shared" si="71"/>
        <v>H93R15</v>
      </c>
    </row>
    <row r="311" spans="1:29" s="3" customFormat="1" ht="202.5" x14ac:dyDescent="0.2">
      <c r="A311" s="51">
        <v>281</v>
      </c>
      <c r="B311" s="13" t="s">
        <v>57</v>
      </c>
      <c r="C311" s="16" t="s">
        <v>1025</v>
      </c>
      <c r="D311" s="72" t="s">
        <v>1026</v>
      </c>
      <c r="E311" s="72" t="s">
        <v>1027</v>
      </c>
      <c r="F311" s="72" t="s">
        <v>1021</v>
      </c>
      <c r="G311" s="73" t="s">
        <v>1022</v>
      </c>
      <c r="H311" s="11">
        <v>8</v>
      </c>
      <c r="I311" s="74">
        <v>42674</v>
      </c>
      <c r="J311" s="74">
        <v>42946</v>
      </c>
      <c r="K311" s="44">
        <f t="shared" si="64"/>
        <v>38.857142857142854</v>
      </c>
      <c r="L311" s="11" t="s">
        <v>20</v>
      </c>
      <c r="M311" s="11">
        <v>4</v>
      </c>
      <c r="N311" s="15"/>
      <c r="O311" s="79">
        <f t="shared" si="58"/>
        <v>50</v>
      </c>
      <c r="P311" s="18">
        <f t="shared" si="59"/>
        <v>19.428571428571427</v>
      </c>
      <c r="Q311" s="18">
        <f t="shared" ca="1" si="60"/>
        <v>19.428571428571427</v>
      </c>
      <c r="R311" s="18">
        <f t="shared" ca="1" si="61"/>
        <v>38.857142857142854</v>
      </c>
      <c r="S311" s="11" t="str">
        <f t="shared" ca="1" si="65"/>
        <v>NO</v>
      </c>
      <c r="T311" s="39" t="str">
        <f t="shared" ca="1" si="66"/>
        <v>VENCIDO</v>
      </c>
      <c r="U311" s="39" t="str">
        <f t="shared" ca="1" si="67"/>
        <v>VENCIDO</v>
      </c>
      <c r="V311" s="39" t="s">
        <v>1431</v>
      </c>
      <c r="W311" s="39" t="s">
        <v>1342</v>
      </c>
      <c r="X311" s="39">
        <f t="shared" si="62"/>
        <v>1</v>
      </c>
      <c r="Y311" s="39" t="str">
        <f t="shared" si="68"/>
        <v>H94R15 - 1</v>
      </c>
      <c r="Z311" s="94">
        <f t="shared" ca="1" si="69"/>
        <v>1</v>
      </c>
      <c r="AA311" s="94">
        <f t="shared" ca="1" si="70"/>
        <v>1</v>
      </c>
      <c r="AB311" s="94" t="str">
        <f t="shared" si="63"/>
        <v>H94R15.</v>
      </c>
      <c r="AC311" s="94" t="str">
        <f t="shared" si="71"/>
        <v>H94R15</v>
      </c>
    </row>
    <row r="312" spans="1:29" s="3" customFormat="1" ht="191.25" x14ac:dyDescent="0.2">
      <c r="A312" s="51">
        <v>282</v>
      </c>
      <c r="B312" s="13" t="s">
        <v>57</v>
      </c>
      <c r="C312" s="12" t="s">
        <v>1028</v>
      </c>
      <c r="D312" s="72" t="s">
        <v>1029</v>
      </c>
      <c r="E312" s="72" t="s">
        <v>1030</v>
      </c>
      <c r="F312" s="72" t="s">
        <v>1021</v>
      </c>
      <c r="G312" s="73" t="s">
        <v>1022</v>
      </c>
      <c r="H312" s="11">
        <v>8</v>
      </c>
      <c r="I312" s="74">
        <v>42674</v>
      </c>
      <c r="J312" s="74">
        <v>42946</v>
      </c>
      <c r="K312" s="44">
        <f t="shared" si="64"/>
        <v>38.857142857142854</v>
      </c>
      <c r="L312" s="11" t="s">
        <v>20</v>
      </c>
      <c r="M312" s="11"/>
      <c r="N312" s="15"/>
      <c r="O312" s="79">
        <f t="shared" si="58"/>
        <v>0</v>
      </c>
      <c r="P312" s="18">
        <f t="shared" si="59"/>
        <v>0</v>
      </c>
      <c r="Q312" s="18">
        <f t="shared" ca="1" si="60"/>
        <v>0</v>
      </c>
      <c r="R312" s="18">
        <f t="shared" ca="1" si="61"/>
        <v>38.857142857142854</v>
      </c>
      <c r="S312" s="11" t="str">
        <f t="shared" ca="1" si="65"/>
        <v>NO</v>
      </c>
      <c r="T312" s="39" t="str">
        <f t="shared" ca="1" si="66"/>
        <v>VENCIDO</v>
      </c>
      <c r="U312" s="39" t="str">
        <f t="shared" ca="1" si="67"/>
        <v>VENCIDO</v>
      </c>
      <c r="V312" s="39" t="s">
        <v>1431</v>
      </c>
      <c r="W312" s="39" t="s">
        <v>1343</v>
      </c>
      <c r="X312" s="39">
        <f t="shared" si="62"/>
        <v>1</v>
      </c>
      <c r="Y312" s="39" t="str">
        <f t="shared" si="68"/>
        <v>H95R15 - 1</v>
      </c>
      <c r="Z312" s="94">
        <f t="shared" ca="1" si="69"/>
        <v>1</v>
      </c>
      <c r="AA312" s="94">
        <f t="shared" ca="1" si="70"/>
        <v>1</v>
      </c>
      <c r="AB312" s="94" t="str">
        <f t="shared" si="63"/>
        <v>H95R15.</v>
      </c>
      <c r="AC312" s="94" t="str">
        <f t="shared" si="71"/>
        <v>H95R15</v>
      </c>
    </row>
    <row r="313" spans="1:29" s="3" customFormat="1" ht="202.5" x14ac:dyDescent="0.2">
      <c r="A313" s="51">
        <v>283</v>
      </c>
      <c r="B313" s="13" t="s">
        <v>80</v>
      </c>
      <c r="C313" s="12" t="s">
        <v>1031</v>
      </c>
      <c r="D313" s="12" t="s">
        <v>1032</v>
      </c>
      <c r="E313" s="12" t="s">
        <v>1033</v>
      </c>
      <c r="F313" s="12" t="s">
        <v>1380</v>
      </c>
      <c r="G313" s="13" t="s">
        <v>74</v>
      </c>
      <c r="H313" s="11">
        <v>2</v>
      </c>
      <c r="I313" s="14">
        <v>42781</v>
      </c>
      <c r="J313" s="14">
        <v>42962</v>
      </c>
      <c r="K313" s="44">
        <f t="shared" si="64"/>
        <v>25.857142857142858</v>
      </c>
      <c r="L313" s="11" t="s">
        <v>19</v>
      </c>
      <c r="M313" s="11"/>
      <c r="N313" s="15"/>
      <c r="O313" s="79">
        <f t="shared" si="58"/>
        <v>0</v>
      </c>
      <c r="P313" s="18">
        <f t="shared" si="59"/>
        <v>0</v>
      </c>
      <c r="Q313" s="18">
        <f t="shared" ca="1" si="60"/>
        <v>0</v>
      </c>
      <c r="R313" s="18">
        <f t="shared" ca="1" si="61"/>
        <v>25.857142857142858</v>
      </c>
      <c r="S313" s="11" t="str">
        <f t="shared" ca="1" si="65"/>
        <v>NO</v>
      </c>
      <c r="T313" s="39" t="str">
        <f t="shared" ca="1" si="66"/>
        <v>VENCIDO</v>
      </c>
      <c r="U313" s="39" t="str">
        <f t="shared" ca="1" si="67"/>
        <v>VENCIDO</v>
      </c>
      <c r="V313" s="39" t="s">
        <v>1431</v>
      </c>
      <c r="W313" s="39" t="s">
        <v>1344</v>
      </c>
      <c r="X313" s="39">
        <f t="shared" si="62"/>
        <v>1</v>
      </c>
      <c r="Y313" s="39" t="str">
        <f t="shared" si="68"/>
        <v>H96R15 - 1</v>
      </c>
      <c r="Z313" s="94">
        <f t="shared" ca="1" si="69"/>
        <v>1</v>
      </c>
      <c r="AA313" s="94">
        <f t="shared" ca="1" si="70"/>
        <v>1</v>
      </c>
      <c r="AB313" s="94" t="str">
        <f t="shared" si="63"/>
        <v>H96R15.</v>
      </c>
      <c r="AC313" s="94" t="str">
        <f t="shared" si="71"/>
        <v>H96R15</v>
      </c>
    </row>
    <row r="314" spans="1:29" s="3" customFormat="1" ht="225" x14ac:dyDescent="0.2">
      <c r="A314" s="51">
        <v>284</v>
      </c>
      <c r="B314" s="13" t="s">
        <v>1034</v>
      </c>
      <c r="C314" s="12" t="s">
        <v>1035</v>
      </c>
      <c r="D314" s="12" t="s">
        <v>1036</v>
      </c>
      <c r="E314" s="16" t="s">
        <v>1037</v>
      </c>
      <c r="F314" s="16" t="s">
        <v>1815</v>
      </c>
      <c r="G314" s="13" t="s">
        <v>1038</v>
      </c>
      <c r="H314" s="11">
        <v>4</v>
      </c>
      <c r="I314" s="14">
        <v>42644</v>
      </c>
      <c r="J314" s="14">
        <v>43008</v>
      </c>
      <c r="K314" s="44">
        <f t="shared" si="64"/>
        <v>52</v>
      </c>
      <c r="L314" s="11" t="s">
        <v>10</v>
      </c>
      <c r="M314" s="11"/>
      <c r="N314" s="15"/>
      <c r="O314" s="79">
        <f t="shared" si="58"/>
        <v>0</v>
      </c>
      <c r="P314" s="18">
        <f t="shared" si="59"/>
        <v>0</v>
      </c>
      <c r="Q314" s="18">
        <f t="shared" ca="1" si="60"/>
        <v>0</v>
      </c>
      <c r="R314" s="18">
        <f t="shared" ca="1" si="61"/>
        <v>52</v>
      </c>
      <c r="S314" s="11" t="str">
        <f t="shared" ca="1" si="65"/>
        <v>NO</v>
      </c>
      <c r="T314" s="39" t="str">
        <f t="shared" ca="1" si="66"/>
        <v>VENCIDO</v>
      </c>
      <c r="U314" s="39" t="str">
        <f t="shared" ca="1" si="67"/>
        <v>VENCIDO</v>
      </c>
      <c r="V314" s="39" t="s">
        <v>1431</v>
      </c>
      <c r="W314" s="39" t="s">
        <v>1345</v>
      </c>
      <c r="X314" s="39">
        <f t="shared" si="62"/>
        <v>1</v>
      </c>
      <c r="Y314" s="39" t="str">
        <f t="shared" si="68"/>
        <v>H97R15 - 1</v>
      </c>
      <c r="Z314" s="94">
        <f t="shared" ca="1" si="69"/>
        <v>1</v>
      </c>
      <c r="AA314" s="94">
        <f t="shared" ca="1" si="70"/>
        <v>1</v>
      </c>
      <c r="AB314" s="94" t="str">
        <f t="shared" si="63"/>
        <v>H97R15.</v>
      </c>
      <c r="AC314" s="94" t="str">
        <f t="shared" si="71"/>
        <v>H97R15</v>
      </c>
    </row>
    <row r="315" spans="1:29" s="3" customFormat="1" ht="315" x14ac:dyDescent="0.2">
      <c r="A315" s="51">
        <v>285</v>
      </c>
      <c r="B315" s="13" t="s">
        <v>76</v>
      </c>
      <c r="C315" s="77" t="s">
        <v>1039</v>
      </c>
      <c r="D315" s="12" t="s">
        <v>1040</v>
      </c>
      <c r="E315" s="12" t="s">
        <v>1041</v>
      </c>
      <c r="F315" s="12" t="s">
        <v>1042</v>
      </c>
      <c r="G315" s="12" t="s">
        <v>1043</v>
      </c>
      <c r="H315" s="11">
        <v>2</v>
      </c>
      <c r="I315" s="14">
        <v>42704</v>
      </c>
      <c r="J315" s="14">
        <v>42916</v>
      </c>
      <c r="K315" s="44">
        <f t="shared" si="64"/>
        <v>30.285714285714285</v>
      </c>
      <c r="L315" s="11" t="s">
        <v>20</v>
      </c>
      <c r="M315" s="11">
        <v>2</v>
      </c>
      <c r="N315" s="15"/>
      <c r="O315" s="79">
        <f t="shared" si="58"/>
        <v>100</v>
      </c>
      <c r="P315" s="18">
        <f t="shared" si="59"/>
        <v>30.285714285714285</v>
      </c>
      <c r="Q315" s="18">
        <f t="shared" ca="1" si="60"/>
        <v>30.285714285714285</v>
      </c>
      <c r="R315" s="18">
        <f t="shared" ca="1" si="61"/>
        <v>30.285714285714285</v>
      </c>
      <c r="S315" s="11" t="str">
        <f t="shared" si="65"/>
        <v>SI</v>
      </c>
      <c r="T315" s="39" t="str">
        <f t="shared" si="66"/>
        <v>CUMPLIDO</v>
      </c>
      <c r="U315" s="39" t="str">
        <f t="shared" si="67"/>
        <v>CUMPLIDO</v>
      </c>
      <c r="V315" s="39" t="s">
        <v>1431</v>
      </c>
      <c r="W315" s="39" t="s">
        <v>1346</v>
      </c>
      <c r="X315" s="39">
        <f t="shared" si="62"/>
        <v>1</v>
      </c>
      <c r="Y315" s="39" t="str">
        <f t="shared" si="68"/>
        <v>H98R15 - 1</v>
      </c>
      <c r="Z315" s="94">
        <f t="shared" si="69"/>
        <v>5</v>
      </c>
      <c r="AA315" s="94">
        <f t="shared" si="70"/>
        <v>5</v>
      </c>
      <c r="AB315" s="94" t="str">
        <f t="shared" si="63"/>
        <v>H98R15.</v>
      </c>
      <c r="AC315" s="94" t="str">
        <f t="shared" si="71"/>
        <v>H98R15</v>
      </c>
    </row>
    <row r="316" spans="1:29" s="3" customFormat="1" ht="206.25" customHeight="1" x14ac:dyDescent="0.2">
      <c r="A316" s="51">
        <v>286</v>
      </c>
      <c r="B316" s="13">
        <v>1103002</v>
      </c>
      <c r="C316" s="12" t="s">
        <v>1044</v>
      </c>
      <c r="D316" s="72" t="s">
        <v>1045</v>
      </c>
      <c r="E316" s="12" t="s">
        <v>1642</v>
      </c>
      <c r="F316" s="12" t="s">
        <v>199</v>
      </c>
      <c r="G316" s="13" t="s">
        <v>61</v>
      </c>
      <c r="H316" s="11">
        <v>1</v>
      </c>
      <c r="I316" s="14">
        <v>42767</v>
      </c>
      <c r="J316" s="14">
        <v>42916</v>
      </c>
      <c r="K316" s="44">
        <f t="shared" si="64"/>
        <v>21.285714285714285</v>
      </c>
      <c r="L316" s="11" t="s">
        <v>23</v>
      </c>
      <c r="M316" s="11">
        <v>1</v>
      </c>
      <c r="N316" s="15">
        <v>2</v>
      </c>
      <c r="O316" s="79">
        <f t="shared" si="58"/>
        <v>100</v>
      </c>
      <c r="P316" s="18">
        <f t="shared" si="59"/>
        <v>21.285714285714285</v>
      </c>
      <c r="Q316" s="18">
        <f t="shared" ca="1" si="60"/>
        <v>21.285714285714285</v>
      </c>
      <c r="R316" s="18">
        <f t="shared" ca="1" si="61"/>
        <v>21.285714285714285</v>
      </c>
      <c r="S316" s="11" t="str">
        <f t="shared" si="65"/>
        <v>SI</v>
      </c>
      <c r="T316" s="39" t="str">
        <f t="shared" si="66"/>
        <v>CUMPLIDO</v>
      </c>
      <c r="U316" s="39" t="str">
        <f t="shared" si="67"/>
        <v>CUMPLIDO</v>
      </c>
      <c r="V316" s="39" t="s">
        <v>1433</v>
      </c>
      <c r="W316" s="39" t="s">
        <v>1347</v>
      </c>
      <c r="X316" s="39">
        <f t="shared" si="62"/>
        <v>1</v>
      </c>
      <c r="Y316" s="39" t="str">
        <f t="shared" si="68"/>
        <v>H1D16 - 1</v>
      </c>
      <c r="Z316" s="94">
        <f t="shared" si="69"/>
        <v>5</v>
      </c>
      <c r="AA316" s="94">
        <f t="shared" si="70"/>
        <v>5</v>
      </c>
      <c r="AB316" s="94" t="str">
        <f t="shared" si="63"/>
        <v>H1D16.</v>
      </c>
      <c r="AC316" s="94" t="str">
        <f t="shared" si="71"/>
        <v>H1D16</v>
      </c>
    </row>
    <row r="317" spans="1:29" s="3" customFormat="1" ht="127.5" customHeight="1" x14ac:dyDescent="0.2">
      <c r="A317" s="51">
        <v>287</v>
      </c>
      <c r="B317" s="13">
        <v>1103002</v>
      </c>
      <c r="C317" s="12" t="s">
        <v>1046</v>
      </c>
      <c r="D317" s="72" t="s">
        <v>1047</v>
      </c>
      <c r="E317" s="12" t="s">
        <v>1048</v>
      </c>
      <c r="F317" s="12" t="s">
        <v>613</v>
      </c>
      <c r="G317" s="13" t="s">
        <v>61</v>
      </c>
      <c r="H317" s="11">
        <v>2</v>
      </c>
      <c r="I317" s="14">
        <v>42736</v>
      </c>
      <c r="J317" s="14">
        <v>42916</v>
      </c>
      <c r="K317" s="44">
        <f t="shared" si="64"/>
        <v>25.714285714285715</v>
      </c>
      <c r="L317" s="11" t="s">
        <v>23</v>
      </c>
      <c r="M317" s="11">
        <v>2</v>
      </c>
      <c r="N317" s="15"/>
      <c r="O317" s="79">
        <f t="shared" si="58"/>
        <v>100</v>
      </c>
      <c r="P317" s="18">
        <f t="shared" si="59"/>
        <v>25.714285714285715</v>
      </c>
      <c r="Q317" s="18">
        <f t="shared" ca="1" si="60"/>
        <v>25.714285714285715</v>
      </c>
      <c r="R317" s="18">
        <f t="shared" ca="1" si="61"/>
        <v>25.714285714285715</v>
      </c>
      <c r="S317" s="11" t="str">
        <f t="shared" si="65"/>
        <v>SI</v>
      </c>
      <c r="T317" s="39" t="str">
        <f t="shared" si="66"/>
        <v>CUMPLIDO</v>
      </c>
      <c r="U317" s="39" t="str">
        <f t="shared" si="67"/>
        <v>CUMPLIDO</v>
      </c>
      <c r="V317" s="39" t="s">
        <v>1433</v>
      </c>
      <c r="W317" s="39" t="s">
        <v>1348</v>
      </c>
      <c r="X317" s="39">
        <f t="shared" si="62"/>
        <v>1</v>
      </c>
      <c r="Y317" s="39" t="str">
        <f t="shared" si="68"/>
        <v>H2D16 - 1</v>
      </c>
      <c r="Z317" s="94">
        <f t="shared" si="69"/>
        <v>5</v>
      </c>
      <c r="AA317" s="94">
        <f t="shared" si="70"/>
        <v>5</v>
      </c>
      <c r="AB317" s="94" t="str">
        <f t="shared" si="63"/>
        <v>H2D16</v>
      </c>
      <c r="AC317" s="94" t="str">
        <f t="shared" si="71"/>
        <v>H2D16</v>
      </c>
    </row>
    <row r="318" spans="1:29" s="3" customFormat="1" ht="202.5" x14ac:dyDescent="0.2">
      <c r="A318" s="51"/>
      <c r="B318" s="13">
        <v>1103002</v>
      </c>
      <c r="C318" s="41" t="s">
        <v>1816</v>
      </c>
      <c r="D318" s="12" t="s">
        <v>1049</v>
      </c>
      <c r="E318" s="12" t="s">
        <v>1817</v>
      </c>
      <c r="F318" s="12" t="s">
        <v>1818</v>
      </c>
      <c r="G318" s="12" t="s">
        <v>1819</v>
      </c>
      <c r="H318" s="11">
        <v>1</v>
      </c>
      <c r="I318" s="14">
        <v>42767</v>
      </c>
      <c r="J318" s="14">
        <v>42825</v>
      </c>
      <c r="K318" s="44">
        <f t="shared" si="64"/>
        <v>8.2857142857142865</v>
      </c>
      <c r="L318" s="11" t="s">
        <v>1066</v>
      </c>
      <c r="M318" s="11">
        <v>1</v>
      </c>
      <c r="N318" s="15"/>
      <c r="O318" s="79">
        <f t="shared" si="58"/>
        <v>100</v>
      </c>
      <c r="P318" s="18">
        <f t="shared" si="59"/>
        <v>8.2857142857142865</v>
      </c>
      <c r="Q318" s="18">
        <f t="shared" ca="1" si="60"/>
        <v>8.2857142857142865</v>
      </c>
      <c r="R318" s="18">
        <f t="shared" ca="1" si="61"/>
        <v>8.2857142857142865</v>
      </c>
      <c r="S318" s="11" t="str">
        <f t="shared" si="65"/>
        <v>NO</v>
      </c>
      <c r="T318" s="39" t="str">
        <f t="shared" si="66"/>
        <v>CUMPLIDO</v>
      </c>
      <c r="U318" s="39" t="str">
        <f t="shared" si="67"/>
        <v/>
      </c>
      <c r="V318" s="39" t="s">
        <v>1433</v>
      </c>
      <c r="W318" s="39" t="s">
        <v>1348</v>
      </c>
      <c r="X318" s="39">
        <f t="shared" si="62"/>
        <v>2</v>
      </c>
      <c r="Y318" s="39" t="str">
        <f t="shared" si="68"/>
        <v>H2D16 - 2</v>
      </c>
      <c r="Z318" s="94">
        <f t="shared" si="69"/>
        <v>5</v>
      </c>
      <c r="AA318" s="94">
        <f t="shared" si="70"/>
        <v>5</v>
      </c>
      <c r="AB318" s="94" t="str">
        <f t="shared" si="63"/>
        <v>H2D16</v>
      </c>
      <c r="AC318" s="94" t="str">
        <f t="shared" si="71"/>
        <v>H2D16</v>
      </c>
    </row>
    <row r="319" spans="1:29" s="3" customFormat="1" ht="281.25" x14ac:dyDescent="0.2">
      <c r="A319" s="51">
        <v>288</v>
      </c>
      <c r="B319" s="13">
        <v>1103002</v>
      </c>
      <c r="C319" s="12" t="s">
        <v>1050</v>
      </c>
      <c r="D319" s="72" t="s">
        <v>1045</v>
      </c>
      <c r="E319" s="12" t="s">
        <v>1642</v>
      </c>
      <c r="F319" s="12" t="s">
        <v>199</v>
      </c>
      <c r="G319" s="13" t="s">
        <v>61</v>
      </c>
      <c r="H319" s="11">
        <v>1</v>
      </c>
      <c r="I319" s="14">
        <v>42736</v>
      </c>
      <c r="J319" s="14">
        <v>42916</v>
      </c>
      <c r="K319" s="44">
        <f t="shared" si="64"/>
        <v>25.714285714285715</v>
      </c>
      <c r="L319" s="11" t="s">
        <v>23</v>
      </c>
      <c r="M319" s="11">
        <v>1</v>
      </c>
      <c r="N319" s="15">
        <v>2</v>
      </c>
      <c r="O319" s="79">
        <f t="shared" si="58"/>
        <v>100</v>
      </c>
      <c r="P319" s="18">
        <f t="shared" si="59"/>
        <v>25.714285714285715</v>
      </c>
      <c r="Q319" s="18">
        <f t="shared" ca="1" si="60"/>
        <v>25.714285714285715</v>
      </c>
      <c r="R319" s="18">
        <f t="shared" ca="1" si="61"/>
        <v>25.714285714285715</v>
      </c>
      <c r="S319" s="11" t="str">
        <f t="shared" si="65"/>
        <v>SI</v>
      </c>
      <c r="T319" s="39" t="str">
        <f t="shared" si="66"/>
        <v>CUMPLIDO</v>
      </c>
      <c r="U319" s="39" t="str">
        <f t="shared" si="67"/>
        <v>CUMPLIDO</v>
      </c>
      <c r="V319" s="39" t="s">
        <v>1433</v>
      </c>
      <c r="W319" s="39" t="s">
        <v>1349</v>
      </c>
      <c r="X319" s="39">
        <f t="shared" si="62"/>
        <v>1</v>
      </c>
      <c r="Y319" s="39" t="str">
        <f t="shared" si="68"/>
        <v>H3D16 - 1</v>
      </c>
      <c r="Z319" s="94">
        <f t="shared" si="69"/>
        <v>5</v>
      </c>
      <c r="AA319" s="94">
        <f t="shared" si="70"/>
        <v>5</v>
      </c>
      <c r="AB319" s="94" t="str">
        <f t="shared" si="63"/>
        <v>H3D16</v>
      </c>
      <c r="AC319" s="94" t="str">
        <f t="shared" si="71"/>
        <v>H3D16</v>
      </c>
    </row>
    <row r="320" spans="1:29" s="3" customFormat="1" ht="315.75" customHeight="1" x14ac:dyDescent="0.2">
      <c r="A320" s="51">
        <v>289</v>
      </c>
      <c r="B320" s="13">
        <v>1103002</v>
      </c>
      <c r="C320" s="12" t="s">
        <v>1051</v>
      </c>
      <c r="D320" s="72" t="s">
        <v>1052</v>
      </c>
      <c r="E320" s="12" t="s">
        <v>1820</v>
      </c>
      <c r="F320" s="12" t="s">
        <v>1053</v>
      </c>
      <c r="G320" s="13" t="s">
        <v>61</v>
      </c>
      <c r="H320" s="11">
        <v>1</v>
      </c>
      <c r="I320" s="14">
        <v>42736</v>
      </c>
      <c r="J320" s="14">
        <v>42916</v>
      </c>
      <c r="K320" s="44">
        <f t="shared" si="64"/>
        <v>25.714285714285715</v>
      </c>
      <c r="L320" s="11" t="s">
        <v>23</v>
      </c>
      <c r="M320" s="11">
        <v>1</v>
      </c>
      <c r="N320" s="15">
        <v>2</v>
      </c>
      <c r="O320" s="79">
        <f t="shared" si="58"/>
        <v>100</v>
      </c>
      <c r="P320" s="18">
        <f t="shared" si="59"/>
        <v>25.714285714285715</v>
      </c>
      <c r="Q320" s="18">
        <f t="shared" ca="1" si="60"/>
        <v>25.714285714285715</v>
      </c>
      <c r="R320" s="18">
        <f t="shared" ca="1" si="61"/>
        <v>25.714285714285715</v>
      </c>
      <c r="S320" s="11" t="str">
        <f t="shared" si="65"/>
        <v>SI</v>
      </c>
      <c r="T320" s="39" t="str">
        <f t="shared" si="66"/>
        <v>CUMPLIDO</v>
      </c>
      <c r="U320" s="39" t="str">
        <f t="shared" si="67"/>
        <v>CUMPLIDO</v>
      </c>
      <c r="V320" s="39" t="s">
        <v>1433</v>
      </c>
      <c r="W320" s="39" t="s">
        <v>1350</v>
      </c>
      <c r="X320" s="39">
        <f t="shared" si="62"/>
        <v>1</v>
      </c>
      <c r="Y320" s="39" t="str">
        <f t="shared" si="68"/>
        <v>H4D16 - 1</v>
      </c>
      <c r="Z320" s="94">
        <f t="shared" si="69"/>
        <v>5</v>
      </c>
      <c r="AA320" s="94">
        <f t="shared" si="70"/>
        <v>5</v>
      </c>
      <c r="AB320" s="94" t="str">
        <f t="shared" si="63"/>
        <v>H4D16</v>
      </c>
      <c r="AC320" s="94" t="str">
        <f t="shared" si="71"/>
        <v>H4D16</v>
      </c>
    </row>
    <row r="321" spans="1:29" s="3" customFormat="1" ht="198" customHeight="1" x14ac:dyDescent="0.2">
      <c r="A321" s="51">
        <v>290</v>
      </c>
      <c r="B321" s="13">
        <v>1702011</v>
      </c>
      <c r="C321" s="12" t="s">
        <v>1054</v>
      </c>
      <c r="D321" s="72" t="s">
        <v>1055</v>
      </c>
      <c r="E321" s="12" t="s">
        <v>1056</v>
      </c>
      <c r="F321" s="12" t="s">
        <v>1057</v>
      </c>
      <c r="G321" s="13" t="s">
        <v>61</v>
      </c>
      <c r="H321" s="11">
        <v>10</v>
      </c>
      <c r="I321" s="14">
        <v>42736</v>
      </c>
      <c r="J321" s="14">
        <v>42916</v>
      </c>
      <c r="K321" s="44">
        <f t="shared" si="64"/>
        <v>25.714285714285715</v>
      </c>
      <c r="L321" s="11" t="s">
        <v>23</v>
      </c>
      <c r="M321" s="11">
        <v>8</v>
      </c>
      <c r="N321" s="15">
        <v>2</v>
      </c>
      <c r="O321" s="79">
        <f t="shared" si="58"/>
        <v>80</v>
      </c>
      <c r="P321" s="18">
        <f t="shared" si="59"/>
        <v>20.571428571428573</v>
      </c>
      <c r="Q321" s="18">
        <f t="shared" ca="1" si="60"/>
        <v>20.571428571428573</v>
      </c>
      <c r="R321" s="18">
        <f t="shared" ca="1" si="61"/>
        <v>25.714285714285715</v>
      </c>
      <c r="S321" s="11" t="str">
        <f t="shared" ca="1" si="65"/>
        <v>NO</v>
      </c>
      <c r="T321" s="39" t="str">
        <f t="shared" ca="1" si="66"/>
        <v>VENCIDO</v>
      </c>
      <c r="U321" s="39" t="str">
        <f t="shared" ca="1" si="67"/>
        <v>VENCIDO</v>
      </c>
      <c r="V321" s="39" t="s">
        <v>1433</v>
      </c>
      <c r="W321" s="39" t="s">
        <v>1351</v>
      </c>
      <c r="X321" s="39">
        <f t="shared" si="62"/>
        <v>1</v>
      </c>
      <c r="Y321" s="39" t="str">
        <f t="shared" si="68"/>
        <v>H5D16 - 1</v>
      </c>
      <c r="Z321" s="94">
        <f t="shared" ca="1" si="69"/>
        <v>1</v>
      </c>
      <c r="AA321" s="94">
        <f t="shared" ca="1" si="70"/>
        <v>1</v>
      </c>
      <c r="AB321" s="94" t="str">
        <f t="shared" si="63"/>
        <v>H5D16</v>
      </c>
      <c r="AC321" s="94" t="str">
        <f t="shared" si="71"/>
        <v>H5D16</v>
      </c>
    </row>
    <row r="322" spans="1:29" s="3" customFormat="1" ht="90" x14ac:dyDescent="0.2">
      <c r="A322" s="51">
        <v>291</v>
      </c>
      <c r="B322" s="13">
        <v>1201003</v>
      </c>
      <c r="C322" s="12" t="s">
        <v>1058</v>
      </c>
      <c r="D322" s="72" t="s">
        <v>1059</v>
      </c>
      <c r="E322" s="72" t="s">
        <v>1821</v>
      </c>
      <c r="F322" s="72" t="s">
        <v>1060</v>
      </c>
      <c r="G322" s="73" t="s">
        <v>1061</v>
      </c>
      <c r="H322" s="11">
        <v>2</v>
      </c>
      <c r="I322" s="14">
        <v>42736</v>
      </c>
      <c r="J322" s="14">
        <v>42825</v>
      </c>
      <c r="K322" s="44">
        <f t="shared" si="64"/>
        <v>12.714285714285714</v>
      </c>
      <c r="L322" s="11" t="s">
        <v>19</v>
      </c>
      <c r="M322" s="11">
        <v>2</v>
      </c>
      <c r="N322" s="15"/>
      <c r="O322" s="79">
        <f t="shared" ref="O322:O333" si="72">IF(M322/H322&gt;1,100,+M322/H322*100)</f>
        <v>100</v>
      </c>
      <c r="P322" s="18">
        <f t="shared" ref="P322:P333" si="73">+K322*O322/100</f>
        <v>12.714285714285714</v>
      </c>
      <c r="Q322" s="18">
        <f t="shared" ref="Q322:Q333" ca="1" si="74">IF(J322&lt;=$AE$1,P322,0)</f>
        <v>12.714285714285714</v>
      </c>
      <c r="R322" s="18">
        <f t="shared" ref="R322:R333" ca="1" si="75">IF($AE$1&gt;=J322,K322,0)</f>
        <v>12.714285714285714</v>
      </c>
      <c r="S322" s="11" t="str">
        <f t="shared" si="65"/>
        <v>SI</v>
      </c>
      <c r="T322" s="39" t="str">
        <f t="shared" si="66"/>
        <v>CUMPLIDO</v>
      </c>
      <c r="U322" s="39" t="str">
        <f t="shared" si="67"/>
        <v>CUMPLIDO</v>
      </c>
      <c r="V322" s="39" t="s">
        <v>1433</v>
      </c>
      <c r="W322" s="39" t="s">
        <v>1352</v>
      </c>
      <c r="X322" s="39">
        <f t="shared" ref="X322:X333" si="76">IF(A322&lt;&gt;"",1,X321+1)</f>
        <v>1</v>
      </c>
      <c r="Y322" s="39" t="str">
        <f t="shared" si="68"/>
        <v>H6D16 - 1</v>
      </c>
      <c r="Z322" s="94">
        <f t="shared" si="69"/>
        <v>5</v>
      </c>
      <c r="AA322" s="94">
        <f t="shared" si="70"/>
        <v>5</v>
      </c>
      <c r="AB322" s="94" t="str">
        <f t="shared" ref="AB322:AB333" si="77">IF(A322&lt;&gt;"",MID(C322,1,FIND(" ",C322,1)-1),AB321)</f>
        <v>H6D16</v>
      </c>
      <c r="AC322" s="94" t="str">
        <f t="shared" si="71"/>
        <v>H6D16</v>
      </c>
    </row>
    <row r="323" spans="1:29" s="3" customFormat="1" ht="258.75" x14ac:dyDescent="0.2">
      <c r="A323" s="51">
        <v>292</v>
      </c>
      <c r="B323" s="13">
        <v>1404003</v>
      </c>
      <c r="C323" s="12" t="s">
        <v>1062</v>
      </c>
      <c r="D323" s="12" t="s">
        <v>1063</v>
      </c>
      <c r="E323" s="12" t="s">
        <v>1064</v>
      </c>
      <c r="F323" s="12" t="s">
        <v>1065</v>
      </c>
      <c r="G323" s="12" t="s">
        <v>18</v>
      </c>
      <c r="H323" s="11">
        <v>1</v>
      </c>
      <c r="I323" s="14">
        <v>42767</v>
      </c>
      <c r="J323" s="14">
        <v>42825</v>
      </c>
      <c r="K323" s="44">
        <f t="shared" ref="K323:K370" si="78">(+J323-I323)/7</f>
        <v>8.2857142857142865</v>
      </c>
      <c r="L323" s="11" t="s">
        <v>23</v>
      </c>
      <c r="M323" s="11">
        <v>1</v>
      </c>
      <c r="N323" s="15"/>
      <c r="O323" s="79">
        <f t="shared" si="72"/>
        <v>100</v>
      </c>
      <c r="P323" s="18">
        <f t="shared" si="73"/>
        <v>8.2857142857142865</v>
      </c>
      <c r="Q323" s="18">
        <f t="shared" ca="1" si="74"/>
        <v>8.2857142857142865</v>
      </c>
      <c r="R323" s="18">
        <f t="shared" ca="1" si="75"/>
        <v>8.2857142857142865</v>
      </c>
      <c r="S323" s="11" t="str">
        <f t="shared" ref="S323:S370" si="79">IF(U323="CUMPLIDO","SI","NO")</f>
        <v>SI</v>
      </c>
      <c r="T323" s="39" t="str">
        <f t="shared" ref="T323:T370" si="80">IF(O323=100,"CUMPLIDO",IF(J323-$AE$1&lt;0,"VENCIDO",IF(J323-$AE$1&lt;=30,"PRÓXIMO A VENCER",IF(O323&gt;0,"CON AVANCE","EN TERMINO"))))</f>
        <v>CUMPLIDO</v>
      </c>
      <c r="U323" s="39" t="str">
        <f t="shared" ref="U323:U370" si="81">IF(A323&lt;&gt;"",IF(AA323=1,"VENCIDO",IF(AA323=2,"PRÓXIMO A VENCER",IF(AA323=3,"EN TERMINO",IF(AA323=4,"CON AVANCE",IF(AA323=5,"CUMPLIDO",))))),"")</f>
        <v>CUMPLIDO</v>
      </c>
      <c r="V323" s="39" t="s">
        <v>1433</v>
      </c>
      <c r="W323" s="39" t="s">
        <v>1353</v>
      </c>
      <c r="X323" s="39">
        <f t="shared" si="76"/>
        <v>1</v>
      </c>
      <c r="Y323" s="39" t="str">
        <f t="shared" ref="Y323:Y333" si="82">CONCATENATE(W323," - ",X323)</f>
        <v>H7D16 - 1</v>
      </c>
      <c r="Z323" s="94">
        <f t="shared" ref="Z323:Z333" si="83">IF(T323="VENCIDO",1,IF(T323="PRÓXIMO A VENCER",2,IF(T323="EN TERMINO",3,IF(T323="CON AVANCE",4,IF(T323="CUMPLIDO",5,)))))</f>
        <v>5</v>
      </c>
      <c r="AA323" s="94">
        <f t="shared" ref="AA323:AA332" si="84">IF(X324=X323+1,MIN(Z323,AA324),Z323)</f>
        <v>5</v>
      </c>
      <c r="AB323" s="94" t="str">
        <f t="shared" si="77"/>
        <v>H7D16</v>
      </c>
      <c r="AC323" s="94" t="str">
        <f t="shared" ref="AC323:AC333" si="85">IFERROR(MID(AB323,1,FIND(".",AB323,1)-1),AB323)</f>
        <v>H7D16</v>
      </c>
    </row>
    <row r="324" spans="1:29" s="3" customFormat="1" ht="360" x14ac:dyDescent="0.2">
      <c r="A324" s="51">
        <v>293</v>
      </c>
      <c r="B324" s="42" t="s">
        <v>62</v>
      </c>
      <c r="C324" s="16" t="s">
        <v>1409</v>
      </c>
      <c r="D324" s="12" t="s">
        <v>1381</v>
      </c>
      <c r="E324" s="12" t="s">
        <v>1822</v>
      </c>
      <c r="F324" s="12" t="s">
        <v>1823</v>
      </c>
      <c r="G324" s="11" t="s">
        <v>1382</v>
      </c>
      <c r="H324" s="11">
        <v>1</v>
      </c>
      <c r="I324" s="14">
        <v>42795</v>
      </c>
      <c r="J324" s="14">
        <v>42916</v>
      </c>
      <c r="K324" s="44">
        <f t="shared" si="78"/>
        <v>17.285714285714285</v>
      </c>
      <c r="L324" s="40" t="s">
        <v>1423</v>
      </c>
      <c r="M324" s="11">
        <v>1</v>
      </c>
      <c r="N324" s="11"/>
      <c r="O324" s="79">
        <f t="shared" si="72"/>
        <v>100</v>
      </c>
      <c r="P324" s="18">
        <f t="shared" si="73"/>
        <v>17.285714285714285</v>
      </c>
      <c r="Q324" s="18">
        <f t="shared" ca="1" si="74"/>
        <v>17.285714285714285</v>
      </c>
      <c r="R324" s="18">
        <f t="shared" ca="1" si="75"/>
        <v>17.285714285714285</v>
      </c>
      <c r="S324" s="11" t="str">
        <f t="shared" si="79"/>
        <v>SI</v>
      </c>
      <c r="T324" s="39" t="str">
        <f t="shared" si="80"/>
        <v>CUMPLIDO</v>
      </c>
      <c r="U324" s="39" t="str">
        <f t="shared" si="81"/>
        <v>CUMPLIDO</v>
      </c>
      <c r="V324" s="39" t="s">
        <v>1577</v>
      </c>
      <c r="W324" s="39" t="s">
        <v>1417</v>
      </c>
      <c r="X324" s="39">
        <f t="shared" si="76"/>
        <v>1</v>
      </c>
      <c r="Y324" s="39" t="str">
        <f t="shared" si="82"/>
        <v>H1EVP - 1</v>
      </c>
      <c r="Z324" s="94">
        <f t="shared" si="83"/>
        <v>5</v>
      </c>
      <c r="AA324" s="94">
        <f t="shared" si="84"/>
        <v>5</v>
      </c>
      <c r="AB324" s="94" t="str">
        <f t="shared" si="77"/>
        <v>H1EVP</v>
      </c>
      <c r="AC324" s="94" t="str">
        <f t="shared" si="85"/>
        <v>H1EVP</v>
      </c>
    </row>
    <row r="325" spans="1:29" s="3" customFormat="1" ht="409.5" x14ac:dyDescent="0.2">
      <c r="A325" s="51"/>
      <c r="B325" s="42" t="s">
        <v>62</v>
      </c>
      <c r="C325" s="16" t="s">
        <v>1383</v>
      </c>
      <c r="D325" s="12" t="s">
        <v>1381</v>
      </c>
      <c r="E325" s="78" t="s">
        <v>1384</v>
      </c>
      <c r="F325" s="78" t="s">
        <v>1385</v>
      </c>
      <c r="G325" s="11" t="s">
        <v>1386</v>
      </c>
      <c r="H325" s="11">
        <v>1</v>
      </c>
      <c r="I325" s="14">
        <v>42750</v>
      </c>
      <c r="J325" s="14">
        <v>42794</v>
      </c>
      <c r="K325" s="44">
        <f t="shared" si="78"/>
        <v>6.2857142857142856</v>
      </c>
      <c r="L325" s="6" t="s">
        <v>23</v>
      </c>
      <c r="M325" s="11">
        <v>1</v>
      </c>
      <c r="N325" s="11"/>
      <c r="O325" s="79">
        <f t="shared" si="72"/>
        <v>100</v>
      </c>
      <c r="P325" s="18">
        <f t="shared" si="73"/>
        <v>6.2857142857142856</v>
      </c>
      <c r="Q325" s="18">
        <f t="shared" ca="1" si="74"/>
        <v>6.2857142857142856</v>
      </c>
      <c r="R325" s="18">
        <f t="shared" ca="1" si="75"/>
        <v>6.2857142857142856</v>
      </c>
      <c r="S325" s="11" t="s">
        <v>15</v>
      </c>
      <c r="T325" s="39" t="str">
        <f t="shared" si="80"/>
        <v>CUMPLIDO</v>
      </c>
      <c r="U325" s="39" t="str">
        <f t="shared" si="81"/>
        <v/>
      </c>
      <c r="V325" s="39" t="s">
        <v>1577</v>
      </c>
      <c r="W325" s="39" t="s">
        <v>1417</v>
      </c>
      <c r="X325" s="39">
        <f t="shared" si="76"/>
        <v>2</v>
      </c>
      <c r="Y325" s="39" t="str">
        <f t="shared" si="82"/>
        <v>H1EVP - 2</v>
      </c>
      <c r="Z325" s="94">
        <f t="shared" si="83"/>
        <v>5</v>
      </c>
      <c r="AA325" s="94">
        <f t="shared" si="84"/>
        <v>5</v>
      </c>
      <c r="AB325" s="94" t="str">
        <f t="shared" si="77"/>
        <v>H1EVP</v>
      </c>
      <c r="AC325" s="94" t="str">
        <f t="shared" si="85"/>
        <v>H1EVP</v>
      </c>
    </row>
    <row r="326" spans="1:29" s="3" customFormat="1" ht="281.25" x14ac:dyDescent="0.2">
      <c r="A326" s="51">
        <v>294</v>
      </c>
      <c r="B326" s="42" t="s">
        <v>1387</v>
      </c>
      <c r="C326" s="41" t="s">
        <v>1410</v>
      </c>
      <c r="D326" s="12" t="s">
        <v>1388</v>
      </c>
      <c r="E326" s="12" t="s">
        <v>1389</v>
      </c>
      <c r="F326" s="12" t="s">
        <v>1390</v>
      </c>
      <c r="G326" s="11" t="s">
        <v>44</v>
      </c>
      <c r="H326" s="11">
        <v>1</v>
      </c>
      <c r="I326" s="14">
        <v>42767</v>
      </c>
      <c r="J326" s="14">
        <v>42825</v>
      </c>
      <c r="K326" s="44">
        <f t="shared" si="78"/>
        <v>8.2857142857142865</v>
      </c>
      <c r="L326" s="6" t="s">
        <v>23</v>
      </c>
      <c r="M326" s="11">
        <v>1</v>
      </c>
      <c r="N326" s="11"/>
      <c r="O326" s="79">
        <f t="shared" si="72"/>
        <v>100</v>
      </c>
      <c r="P326" s="18">
        <f t="shared" si="73"/>
        <v>8.2857142857142865</v>
      </c>
      <c r="Q326" s="18">
        <f t="shared" ca="1" si="74"/>
        <v>8.2857142857142865</v>
      </c>
      <c r="R326" s="18">
        <f t="shared" ca="1" si="75"/>
        <v>8.2857142857142865</v>
      </c>
      <c r="S326" s="11" t="str">
        <f t="shared" ca="1" si="79"/>
        <v>NO</v>
      </c>
      <c r="T326" s="39" t="str">
        <f t="shared" si="80"/>
        <v>CUMPLIDO</v>
      </c>
      <c r="U326" s="39" t="str">
        <f t="shared" ca="1" si="81"/>
        <v>EN TERMINO</v>
      </c>
      <c r="V326" s="39" t="s">
        <v>1577</v>
      </c>
      <c r="W326" s="39" t="s">
        <v>1418</v>
      </c>
      <c r="X326" s="39">
        <f t="shared" si="76"/>
        <v>1</v>
      </c>
      <c r="Y326" s="39" t="str">
        <f t="shared" si="82"/>
        <v>H2EVP - 1</v>
      </c>
      <c r="Z326" s="94">
        <f t="shared" si="83"/>
        <v>5</v>
      </c>
      <c r="AA326" s="94">
        <f t="shared" ca="1" si="84"/>
        <v>3</v>
      </c>
      <c r="AB326" s="94" t="str">
        <f t="shared" si="77"/>
        <v>H2EVP</v>
      </c>
      <c r="AC326" s="94" t="str">
        <f t="shared" si="85"/>
        <v>H2EVP</v>
      </c>
    </row>
    <row r="327" spans="1:29" s="3" customFormat="1" ht="123.75" x14ac:dyDescent="0.2">
      <c r="A327" s="51"/>
      <c r="B327" s="42" t="s">
        <v>1387</v>
      </c>
      <c r="C327" s="41" t="s">
        <v>1411</v>
      </c>
      <c r="D327" s="12" t="s">
        <v>1388</v>
      </c>
      <c r="E327" s="12" t="s">
        <v>1824</v>
      </c>
      <c r="F327" s="12" t="s">
        <v>1825</v>
      </c>
      <c r="G327" s="11" t="s">
        <v>774</v>
      </c>
      <c r="H327" s="11">
        <v>2</v>
      </c>
      <c r="I327" s="14">
        <v>42885</v>
      </c>
      <c r="J327" s="14">
        <v>43056</v>
      </c>
      <c r="K327" s="44">
        <f t="shared" si="78"/>
        <v>24.428571428571427</v>
      </c>
      <c r="L327" s="6" t="s">
        <v>23</v>
      </c>
      <c r="M327" s="11"/>
      <c r="N327" s="11"/>
      <c r="O327" s="79">
        <f t="shared" si="72"/>
        <v>0</v>
      </c>
      <c r="P327" s="18">
        <f t="shared" si="73"/>
        <v>0</v>
      </c>
      <c r="Q327" s="18">
        <f t="shared" ca="1" si="74"/>
        <v>0</v>
      </c>
      <c r="R327" s="18">
        <f t="shared" ca="1" si="75"/>
        <v>0</v>
      </c>
      <c r="S327" s="11" t="str">
        <f t="shared" si="79"/>
        <v>NO</v>
      </c>
      <c r="T327" s="39" t="str">
        <f t="shared" ca="1" si="80"/>
        <v>EN TERMINO</v>
      </c>
      <c r="U327" s="39" t="str">
        <f t="shared" si="81"/>
        <v/>
      </c>
      <c r="V327" s="39" t="s">
        <v>1577</v>
      </c>
      <c r="W327" s="39" t="s">
        <v>1418</v>
      </c>
      <c r="X327" s="39">
        <f t="shared" si="76"/>
        <v>2</v>
      </c>
      <c r="Y327" s="39" t="str">
        <f t="shared" si="82"/>
        <v>H2EVP - 2</v>
      </c>
      <c r="Z327" s="94">
        <f t="shared" ca="1" si="83"/>
        <v>3</v>
      </c>
      <c r="AA327" s="94">
        <f t="shared" ca="1" si="84"/>
        <v>3</v>
      </c>
      <c r="AB327" s="94" t="str">
        <f t="shared" si="77"/>
        <v>H2EVP</v>
      </c>
      <c r="AC327" s="94" t="str">
        <f t="shared" si="85"/>
        <v>H2EVP</v>
      </c>
    </row>
    <row r="328" spans="1:29" s="3" customFormat="1" ht="277.5" customHeight="1" x14ac:dyDescent="0.2">
      <c r="A328" s="51">
        <v>295</v>
      </c>
      <c r="B328" s="42" t="s">
        <v>1391</v>
      </c>
      <c r="C328" s="41" t="s">
        <v>1412</v>
      </c>
      <c r="D328" s="12" t="s">
        <v>1392</v>
      </c>
      <c r="E328" s="12" t="s">
        <v>1826</v>
      </c>
      <c r="F328" s="12" t="s">
        <v>1393</v>
      </c>
      <c r="G328" s="11" t="s">
        <v>1394</v>
      </c>
      <c r="H328" s="11">
        <v>1</v>
      </c>
      <c r="I328" s="14">
        <v>42750</v>
      </c>
      <c r="J328" s="14">
        <v>42855</v>
      </c>
      <c r="K328" s="44">
        <f t="shared" si="78"/>
        <v>15</v>
      </c>
      <c r="L328" s="6" t="s">
        <v>23</v>
      </c>
      <c r="M328" s="11">
        <v>1</v>
      </c>
      <c r="N328" s="11"/>
      <c r="O328" s="79">
        <f t="shared" si="72"/>
        <v>100</v>
      </c>
      <c r="P328" s="18">
        <f t="shared" si="73"/>
        <v>15</v>
      </c>
      <c r="Q328" s="18">
        <f t="shared" ca="1" si="74"/>
        <v>15</v>
      </c>
      <c r="R328" s="18">
        <f t="shared" ca="1" si="75"/>
        <v>15</v>
      </c>
      <c r="S328" s="11" t="str">
        <f t="shared" si="79"/>
        <v>SI</v>
      </c>
      <c r="T328" s="39" t="str">
        <f t="shared" si="80"/>
        <v>CUMPLIDO</v>
      </c>
      <c r="U328" s="39" t="str">
        <f t="shared" si="81"/>
        <v>CUMPLIDO</v>
      </c>
      <c r="V328" s="39" t="s">
        <v>1577</v>
      </c>
      <c r="W328" s="39" t="s">
        <v>1419</v>
      </c>
      <c r="X328" s="39">
        <f t="shared" si="76"/>
        <v>1</v>
      </c>
      <c r="Y328" s="39" t="str">
        <f t="shared" si="82"/>
        <v>H3EVP - 1</v>
      </c>
      <c r="Z328" s="94">
        <f t="shared" si="83"/>
        <v>5</v>
      </c>
      <c r="AA328" s="94">
        <f t="shared" si="84"/>
        <v>5</v>
      </c>
      <c r="AB328" s="94" t="str">
        <f t="shared" si="77"/>
        <v>H3EVP</v>
      </c>
      <c r="AC328" s="94" t="str">
        <f t="shared" si="85"/>
        <v>H3EVP</v>
      </c>
    </row>
    <row r="329" spans="1:29" s="3" customFormat="1" ht="258.75" x14ac:dyDescent="0.2">
      <c r="A329" s="51">
        <v>296</v>
      </c>
      <c r="B329" s="42" t="s">
        <v>47</v>
      </c>
      <c r="C329" s="41" t="s">
        <v>1413</v>
      </c>
      <c r="D329" s="12" t="s">
        <v>1395</v>
      </c>
      <c r="E329" s="12" t="s">
        <v>1396</v>
      </c>
      <c r="F329" s="12" t="s">
        <v>1397</v>
      </c>
      <c r="G329" s="11" t="s">
        <v>1398</v>
      </c>
      <c r="H329" s="11">
        <v>12</v>
      </c>
      <c r="I329" s="14">
        <v>42767</v>
      </c>
      <c r="J329" s="14">
        <v>42794</v>
      </c>
      <c r="K329" s="44">
        <f t="shared" si="78"/>
        <v>3.8571428571428572</v>
      </c>
      <c r="L329" s="6" t="s">
        <v>23</v>
      </c>
      <c r="M329" s="11">
        <v>12</v>
      </c>
      <c r="N329" s="11"/>
      <c r="O329" s="79">
        <f t="shared" si="72"/>
        <v>100</v>
      </c>
      <c r="P329" s="18">
        <f t="shared" si="73"/>
        <v>3.8571428571428572</v>
      </c>
      <c r="Q329" s="18">
        <f t="shared" ca="1" si="74"/>
        <v>3.8571428571428572</v>
      </c>
      <c r="R329" s="18">
        <f t="shared" ca="1" si="75"/>
        <v>3.8571428571428572</v>
      </c>
      <c r="S329" s="11" t="str">
        <f t="shared" si="79"/>
        <v>SI</v>
      </c>
      <c r="T329" s="39" t="str">
        <f t="shared" si="80"/>
        <v>CUMPLIDO</v>
      </c>
      <c r="U329" s="39" t="str">
        <f t="shared" si="81"/>
        <v>CUMPLIDO</v>
      </c>
      <c r="V329" s="39" t="s">
        <v>1577</v>
      </c>
      <c r="W329" s="39" t="s">
        <v>1420</v>
      </c>
      <c r="X329" s="39">
        <f t="shared" si="76"/>
        <v>1</v>
      </c>
      <c r="Y329" s="39" t="str">
        <f t="shared" si="82"/>
        <v>H4EVP - 1</v>
      </c>
      <c r="Z329" s="94">
        <f t="shared" si="83"/>
        <v>5</v>
      </c>
      <c r="AA329" s="94">
        <f t="shared" si="84"/>
        <v>5</v>
      </c>
      <c r="AB329" s="94" t="str">
        <f t="shared" si="77"/>
        <v>H4EVP</v>
      </c>
      <c r="AC329" s="94" t="str">
        <f t="shared" si="85"/>
        <v>H4EVP</v>
      </c>
    </row>
    <row r="330" spans="1:29" s="3" customFormat="1" ht="135" x14ac:dyDescent="0.2">
      <c r="A330" s="51"/>
      <c r="B330" s="42" t="s">
        <v>47</v>
      </c>
      <c r="C330" s="41" t="s">
        <v>1414</v>
      </c>
      <c r="D330" s="12" t="s">
        <v>1395</v>
      </c>
      <c r="E330" s="12" t="s">
        <v>1827</v>
      </c>
      <c r="F330" s="12" t="s">
        <v>1828</v>
      </c>
      <c r="G330" s="11" t="s">
        <v>1399</v>
      </c>
      <c r="H330" s="11">
        <v>2</v>
      </c>
      <c r="I330" s="14">
        <v>42795</v>
      </c>
      <c r="J330" s="14">
        <v>42947</v>
      </c>
      <c r="K330" s="44">
        <f t="shared" si="78"/>
        <v>21.714285714285715</v>
      </c>
      <c r="L330" s="6" t="s">
        <v>1424</v>
      </c>
      <c r="M330" s="11">
        <v>2</v>
      </c>
      <c r="N330" s="11"/>
      <c r="O330" s="79">
        <f t="shared" si="72"/>
        <v>100</v>
      </c>
      <c r="P330" s="18">
        <f t="shared" si="73"/>
        <v>21.714285714285715</v>
      </c>
      <c r="Q330" s="18">
        <f t="shared" ca="1" si="74"/>
        <v>21.714285714285715</v>
      </c>
      <c r="R330" s="18">
        <f t="shared" ca="1" si="75"/>
        <v>21.714285714285715</v>
      </c>
      <c r="S330" s="11" t="str">
        <f t="shared" si="79"/>
        <v>NO</v>
      </c>
      <c r="T330" s="39" t="str">
        <f t="shared" si="80"/>
        <v>CUMPLIDO</v>
      </c>
      <c r="U330" s="39" t="str">
        <f t="shared" si="81"/>
        <v/>
      </c>
      <c r="V330" s="39" t="s">
        <v>1577</v>
      </c>
      <c r="W330" s="39" t="s">
        <v>1420</v>
      </c>
      <c r="X330" s="39">
        <f t="shared" si="76"/>
        <v>2</v>
      </c>
      <c r="Y330" s="39" t="str">
        <f t="shared" si="82"/>
        <v>H4EVP - 2</v>
      </c>
      <c r="Z330" s="94">
        <f t="shared" si="83"/>
        <v>5</v>
      </c>
      <c r="AA330" s="94">
        <f t="shared" si="84"/>
        <v>5</v>
      </c>
      <c r="AB330" s="94" t="str">
        <f t="shared" si="77"/>
        <v>H4EVP</v>
      </c>
      <c r="AC330" s="94" t="str">
        <f t="shared" si="85"/>
        <v>H4EVP</v>
      </c>
    </row>
    <row r="331" spans="1:29" s="3" customFormat="1" ht="146.25" x14ac:dyDescent="0.2">
      <c r="A331" s="51">
        <v>297</v>
      </c>
      <c r="B331" s="42" t="s">
        <v>56</v>
      </c>
      <c r="C331" s="41" t="s">
        <v>1415</v>
      </c>
      <c r="D331" s="12" t="s">
        <v>1400</v>
      </c>
      <c r="E331" s="12" t="s">
        <v>1401</v>
      </c>
      <c r="F331" s="12" t="s">
        <v>1402</v>
      </c>
      <c r="G331" s="12" t="s">
        <v>1403</v>
      </c>
      <c r="H331" s="11">
        <v>2</v>
      </c>
      <c r="I331" s="14">
        <v>42767</v>
      </c>
      <c r="J331" s="14">
        <v>42855</v>
      </c>
      <c r="K331" s="44">
        <f t="shared" si="78"/>
        <v>12.571428571428571</v>
      </c>
      <c r="L331" s="6" t="s">
        <v>23</v>
      </c>
      <c r="M331" s="11">
        <v>1</v>
      </c>
      <c r="N331" s="11">
        <v>1</v>
      </c>
      <c r="O331" s="79">
        <f t="shared" si="72"/>
        <v>50</v>
      </c>
      <c r="P331" s="18">
        <f t="shared" si="73"/>
        <v>6.2857142857142856</v>
      </c>
      <c r="Q331" s="18">
        <f t="shared" ca="1" si="74"/>
        <v>6.2857142857142856</v>
      </c>
      <c r="R331" s="18">
        <f t="shared" ca="1" si="75"/>
        <v>12.571428571428571</v>
      </c>
      <c r="S331" s="11" t="str">
        <f t="shared" ca="1" si="79"/>
        <v>NO</v>
      </c>
      <c r="T331" s="39" t="str">
        <f t="shared" ca="1" si="80"/>
        <v>VENCIDO</v>
      </c>
      <c r="U331" s="39" t="str">
        <f t="shared" ca="1" si="81"/>
        <v>VENCIDO</v>
      </c>
      <c r="V331" s="39" t="s">
        <v>1577</v>
      </c>
      <c r="W331" s="39" t="s">
        <v>1421</v>
      </c>
      <c r="X331" s="39">
        <f t="shared" si="76"/>
        <v>1</v>
      </c>
      <c r="Y331" s="39" t="str">
        <f t="shared" si="82"/>
        <v>H5EVP - 1</v>
      </c>
      <c r="Z331" s="94">
        <f t="shared" ca="1" si="83"/>
        <v>1</v>
      </c>
      <c r="AA331" s="94">
        <f t="shared" ca="1" si="84"/>
        <v>1</v>
      </c>
      <c r="AB331" s="94" t="str">
        <f t="shared" si="77"/>
        <v>H5EVP</v>
      </c>
      <c r="AC331" s="94" t="str">
        <f t="shared" si="85"/>
        <v>H5EVP</v>
      </c>
    </row>
    <row r="332" spans="1:29" s="3" customFormat="1" ht="371.25" x14ac:dyDescent="0.2">
      <c r="A332" s="51">
        <v>298</v>
      </c>
      <c r="B332" s="42" t="s">
        <v>1404</v>
      </c>
      <c r="C332" s="16" t="s">
        <v>1829</v>
      </c>
      <c r="D332" s="12" t="s">
        <v>1405</v>
      </c>
      <c r="E332" s="12" t="s">
        <v>1830</v>
      </c>
      <c r="F332" s="12" t="s">
        <v>1831</v>
      </c>
      <c r="G332" s="11" t="s">
        <v>1382</v>
      </c>
      <c r="H332" s="11">
        <v>1</v>
      </c>
      <c r="I332" s="14">
        <v>42795</v>
      </c>
      <c r="J332" s="14">
        <v>42916</v>
      </c>
      <c r="K332" s="44">
        <f t="shared" si="78"/>
        <v>17.285714285714285</v>
      </c>
      <c r="L332" s="40" t="s">
        <v>1423</v>
      </c>
      <c r="M332" s="11">
        <v>1</v>
      </c>
      <c r="N332" s="11"/>
      <c r="O332" s="79">
        <f t="shared" si="72"/>
        <v>100</v>
      </c>
      <c r="P332" s="18">
        <f t="shared" si="73"/>
        <v>17.285714285714285</v>
      </c>
      <c r="Q332" s="18">
        <f t="shared" ca="1" si="74"/>
        <v>17.285714285714285</v>
      </c>
      <c r="R332" s="18">
        <f t="shared" ca="1" si="75"/>
        <v>17.285714285714285</v>
      </c>
      <c r="S332" s="11" t="str">
        <f t="shared" si="79"/>
        <v>SI</v>
      </c>
      <c r="T332" s="39" t="str">
        <f t="shared" si="80"/>
        <v>CUMPLIDO</v>
      </c>
      <c r="U332" s="39" t="str">
        <f t="shared" si="81"/>
        <v>CUMPLIDO</v>
      </c>
      <c r="V332" s="39" t="s">
        <v>1577</v>
      </c>
      <c r="W332" s="39" t="s">
        <v>1422</v>
      </c>
      <c r="X332" s="39">
        <f t="shared" si="76"/>
        <v>1</v>
      </c>
      <c r="Y332" s="39" t="str">
        <f t="shared" si="82"/>
        <v>H6EVP - 1</v>
      </c>
      <c r="Z332" s="94">
        <f t="shared" si="83"/>
        <v>5</v>
      </c>
      <c r="AA332" s="94">
        <f t="shared" si="84"/>
        <v>5</v>
      </c>
      <c r="AB332" s="94" t="str">
        <f t="shared" si="77"/>
        <v>H6EVP</v>
      </c>
      <c r="AC332" s="94" t="str">
        <f t="shared" si="85"/>
        <v>H6EVP</v>
      </c>
    </row>
    <row r="333" spans="1:29" s="3" customFormat="1" ht="231.75" customHeight="1" x14ac:dyDescent="0.2">
      <c r="A333" s="51"/>
      <c r="B333" s="42" t="s">
        <v>1404</v>
      </c>
      <c r="C333" s="41" t="s">
        <v>1416</v>
      </c>
      <c r="D333" s="12" t="s">
        <v>1405</v>
      </c>
      <c r="E333" s="12" t="s">
        <v>1406</v>
      </c>
      <c r="F333" s="12" t="s">
        <v>1385</v>
      </c>
      <c r="G333" s="11" t="s">
        <v>1407</v>
      </c>
      <c r="H333" s="11">
        <v>1</v>
      </c>
      <c r="I333" s="14">
        <v>42750</v>
      </c>
      <c r="J333" s="14">
        <v>42855</v>
      </c>
      <c r="K333" s="44">
        <f t="shared" si="78"/>
        <v>15</v>
      </c>
      <c r="L333" s="6" t="s">
        <v>23</v>
      </c>
      <c r="M333" s="11">
        <v>1</v>
      </c>
      <c r="N333" s="11"/>
      <c r="O333" s="79">
        <f t="shared" si="72"/>
        <v>100</v>
      </c>
      <c r="P333" s="18">
        <f t="shared" si="73"/>
        <v>15</v>
      </c>
      <c r="Q333" s="18">
        <f t="shared" ca="1" si="74"/>
        <v>15</v>
      </c>
      <c r="R333" s="18">
        <f t="shared" ca="1" si="75"/>
        <v>15</v>
      </c>
      <c r="S333" s="11" t="str">
        <f t="shared" si="79"/>
        <v>NO</v>
      </c>
      <c r="T333" s="39" t="str">
        <f t="shared" si="80"/>
        <v>CUMPLIDO</v>
      </c>
      <c r="U333" s="39" t="str">
        <f t="shared" si="81"/>
        <v/>
      </c>
      <c r="V333" s="39" t="s">
        <v>1577</v>
      </c>
      <c r="W333" s="39" t="s">
        <v>1422</v>
      </c>
      <c r="X333" s="39">
        <f t="shared" si="76"/>
        <v>2</v>
      </c>
      <c r="Y333" s="39" t="str">
        <f t="shared" si="82"/>
        <v>H6EVP - 2</v>
      </c>
      <c r="Z333" s="94">
        <f t="shared" si="83"/>
        <v>5</v>
      </c>
      <c r="AA333" s="94">
        <f t="shared" ref="AA333:AA370" si="86">IF(X371=X333+1,MIN(Z333,AA371),Z333)</f>
        <v>5</v>
      </c>
      <c r="AB333" s="94" t="str">
        <f t="shared" si="77"/>
        <v>H6EVP</v>
      </c>
      <c r="AC333" s="94" t="str">
        <f t="shared" si="85"/>
        <v>H6EVP</v>
      </c>
    </row>
    <row r="334" spans="1:29" s="3" customFormat="1" ht="236.25" x14ac:dyDescent="0.2">
      <c r="A334" s="51">
        <v>299</v>
      </c>
      <c r="B334" s="42" t="s">
        <v>1454</v>
      </c>
      <c r="C334" s="41" t="s">
        <v>1455</v>
      </c>
      <c r="D334" s="12" t="s">
        <v>1456</v>
      </c>
      <c r="E334" s="12" t="s">
        <v>1457</v>
      </c>
      <c r="F334" s="12" t="s">
        <v>1458</v>
      </c>
      <c r="G334" s="11" t="s">
        <v>1477</v>
      </c>
      <c r="H334" s="11">
        <v>4</v>
      </c>
      <c r="I334" s="14">
        <v>42794</v>
      </c>
      <c r="J334" s="14">
        <v>43100</v>
      </c>
      <c r="K334" s="44">
        <f t="shared" si="78"/>
        <v>43.714285714285715</v>
      </c>
      <c r="L334" s="6" t="s">
        <v>40</v>
      </c>
      <c r="M334" s="11"/>
      <c r="N334" s="11"/>
      <c r="O334" s="79">
        <f t="shared" ref="O334:O370" si="87">IF(M334/H334&gt;1,100,+M334/H334*100)</f>
        <v>0</v>
      </c>
      <c r="P334" s="18">
        <f t="shared" ref="P334:P370" si="88">+K334*O334/100</f>
        <v>0</v>
      </c>
      <c r="Q334" s="18">
        <f t="shared" ref="Q334:Q370" ca="1" si="89">IF(J334&lt;=$AE$1,P334,0)</f>
        <v>0</v>
      </c>
      <c r="R334" s="18">
        <f t="shared" ref="R334:R370" ca="1" si="90">IF($AE$1&gt;=J334,K334,0)</f>
        <v>0</v>
      </c>
      <c r="S334" s="11" t="str">
        <f t="shared" ca="1" si="79"/>
        <v>NO</v>
      </c>
      <c r="T334" s="39" t="str">
        <f t="shared" ca="1" si="80"/>
        <v>EN TERMINO</v>
      </c>
      <c r="U334" s="39" t="str">
        <f t="shared" ca="1" si="81"/>
        <v>EN TERMINO</v>
      </c>
      <c r="V334" s="86" t="s">
        <v>1578</v>
      </c>
      <c r="W334" s="86" t="s">
        <v>1579</v>
      </c>
      <c r="X334" s="86">
        <f t="shared" ref="X334:X370" si="91">IF(A334&lt;&gt;"",1,X333+1)</f>
        <v>1</v>
      </c>
      <c r="Y334" s="86" t="str">
        <f t="shared" ref="Y334:Y370" si="92">CONCATENATE(W334," - ",X334)</f>
        <v>H1ECP - 1</v>
      </c>
      <c r="Z334" s="94">
        <f t="shared" ref="Z334:Z370" ca="1" si="93">IF(T334="VENCIDO",1,IF(T334="PRÓXIMO A VENCER",2,IF(T334="EN TERMINO",3,IF(T334="CON AVANCE",4,IF(T334="CUMPLIDO",5,)))))</f>
        <v>3</v>
      </c>
      <c r="AA334" s="94">
        <f t="shared" ca="1" si="86"/>
        <v>3</v>
      </c>
      <c r="AB334" s="94" t="str">
        <f t="shared" ref="AB334:AB370" si="94">IF(A334&lt;&gt;"",MID(C334,1,FIND(" ",C334,1)-1),AB333)</f>
        <v>H1ECP</v>
      </c>
      <c r="AC334" s="94" t="str">
        <f t="shared" ref="AC334:AC370" si="95">IFERROR(MID(AB334,1,FIND(".",AB334,1)-1),AB334)</f>
        <v>H1ECP</v>
      </c>
    </row>
    <row r="335" spans="1:29" s="3" customFormat="1" ht="157.5" x14ac:dyDescent="0.2">
      <c r="A335" s="51">
        <v>300</v>
      </c>
      <c r="B335" s="42" t="s">
        <v>43</v>
      </c>
      <c r="C335" s="41" t="s">
        <v>1459</v>
      </c>
      <c r="D335" s="12" t="s">
        <v>1460</v>
      </c>
      <c r="E335" s="12" t="s">
        <v>1832</v>
      </c>
      <c r="F335" s="12" t="s">
        <v>1833</v>
      </c>
      <c r="G335" s="11" t="s">
        <v>937</v>
      </c>
      <c r="H335" s="11">
        <v>2</v>
      </c>
      <c r="I335" s="14">
        <v>42795</v>
      </c>
      <c r="J335" s="14">
        <v>42916</v>
      </c>
      <c r="K335" s="44">
        <f t="shared" si="78"/>
        <v>17.285714285714285</v>
      </c>
      <c r="L335" s="6" t="s">
        <v>1450</v>
      </c>
      <c r="M335" s="11">
        <v>2</v>
      </c>
      <c r="N335" s="11"/>
      <c r="O335" s="79">
        <f t="shared" si="87"/>
        <v>100</v>
      </c>
      <c r="P335" s="18">
        <f t="shared" si="88"/>
        <v>17.285714285714285</v>
      </c>
      <c r="Q335" s="18">
        <f t="shared" ca="1" si="89"/>
        <v>17.285714285714285</v>
      </c>
      <c r="R335" s="18">
        <f t="shared" ca="1" si="90"/>
        <v>17.285714285714285</v>
      </c>
      <c r="S335" s="11" t="str">
        <f t="shared" si="79"/>
        <v>SI</v>
      </c>
      <c r="T335" s="39" t="str">
        <f t="shared" si="80"/>
        <v>CUMPLIDO</v>
      </c>
      <c r="U335" s="39" t="str">
        <f t="shared" si="81"/>
        <v>CUMPLIDO</v>
      </c>
      <c r="V335" s="86" t="s">
        <v>1578</v>
      </c>
      <c r="W335" s="86" t="s">
        <v>1580</v>
      </c>
      <c r="X335" s="86">
        <f t="shared" si="91"/>
        <v>1</v>
      </c>
      <c r="Y335" s="86" t="str">
        <f t="shared" si="92"/>
        <v>H2ECP - 1</v>
      </c>
      <c r="Z335" s="94">
        <f t="shared" si="93"/>
        <v>5</v>
      </c>
      <c r="AA335" s="94">
        <f t="shared" si="86"/>
        <v>5</v>
      </c>
      <c r="AB335" s="94" t="str">
        <f t="shared" si="94"/>
        <v>H2ECP</v>
      </c>
      <c r="AC335" s="94" t="str">
        <f t="shared" si="95"/>
        <v>H2ECP</v>
      </c>
    </row>
    <row r="336" spans="1:29" s="3" customFormat="1" ht="292.5" x14ac:dyDescent="0.2">
      <c r="A336" s="51">
        <v>301</v>
      </c>
      <c r="B336" s="42" t="s">
        <v>1454</v>
      </c>
      <c r="C336" s="41" t="s">
        <v>1461</v>
      </c>
      <c r="D336" s="12" t="s">
        <v>1462</v>
      </c>
      <c r="E336" s="12" t="s">
        <v>1463</v>
      </c>
      <c r="F336" s="12" t="s">
        <v>1464</v>
      </c>
      <c r="G336" s="11" t="s">
        <v>17</v>
      </c>
      <c r="H336" s="11">
        <v>1</v>
      </c>
      <c r="I336" s="14">
        <v>42795</v>
      </c>
      <c r="J336" s="14">
        <v>42825</v>
      </c>
      <c r="K336" s="44">
        <f t="shared" si="78"/>
        <v>4.2857142857142856</v>
      </c>
      <c r="L336" s="6" t="s">
        <v>40</v>
      </c>
      <c r="M336" s="11">
        <v>1</v>
      </c>
      <c r="N336" s="11"/>
      <c r="O336" s="79">
        <f t="shared" si="87"/>
        <v>100</v>
      </c>
      <c r="P336" s="18">
        <f t="shared" si="88"/>
        <v>4.2857142857142856</v>
      </c>
      <c r="Q336" s="18">
        <f t="shared" ca="1" si="89"/>
        <v>4.2857142857142856</v>
      </c>
      <c r="R336" s="18">
        <f t="shared" ca="1" si="90"/>
        <v>4.2857142857142856</v>
      </c>
      <c r="S336" s="11" t="str">
        <f t="shared" si="79"/>
        <v>SI</v>
      </c>
      <c r="T336" s="39" t="str">
        <f t="shared" si="80"/>
        <v>CUMPLIDO</v>
      </c>
      <c r="U336" s="39" t="str">
        <f t="shared" si="81"/>
        <v>CUMPLIDO</v>
      </c>
      <c r="V336" s="86" t="s">
        <v>1578</v>
      </c>
      <c r="W336" s="86" t="s">
        <v>1581</v>
      </c>
      <c r="X336" s="86">
        <f t="shared" si="91"/>
        <v>1</v>
      </c>
      <c r="Y336" s="86" t="str">
        <f t="shared" si="92"/>
        <v>H3ECP - 1</v>
      </c>
      <c r="Z336" s="94">
        <f t="shared" si="93"/>
        <v>5</v>
      </c>
      <c r="AA336" s="94">
        <f t="shared" si="86"/>
        <v>5</v>
      </c>
      <c r="AB336" s="94" t="str">
        <f t="shared" si="94"/>
        <v>H3ECP</v>
      </c>
      <c r="AC336" s="94" t="str">
        <f t="shared" si="95"/>
        <v>H3ECP</v>
      </c>
    </row>
    <row r="337" spans="1:29" s="3" customFormat="1" ht="168.75" x14ac:dyDescent="0.2">
      <c r="A337" s="51">
        <v>302</v>
      </c>
      <c r="B337" s="42" t="s">
        <v>1454</v>
      </c>
      <c r="C337" s="41" t="s">
        <v>1465</v>
      </c>
      <c r="D337" s="12" t="s">
        <v>1466</v>
      </c>
      <c r="E337" s="12" t="s">
        <v>1467</v>
      </c>
      <c r="F337" s="12" t="s">
        <v>1468</v>
      </c>
      <c r="G337" s="11" t="s">
        <v>922</v>
      </c>
      <c r="H337" s="11">
        <v>100</v>
      </c>
      <c r="I337" s="14">
        <v>42795</v>
      </c>
      <c r="J337" s="14">
        <v>42946</v>
      </c>
      <c r="K337" s="44">
        <f t="shared" si="78"/>
        <v>21.571428571428573</v>
      </c>
      <c r="L337" s="6" t="s">
        <v>40</v>
      </c>
      <c r="M337" s="11">
        <v>65</v>
      </c>
      <c r="N337" s="11">
        <v>2</v>
      </c>
      <c r="O337" s="79">
        <f t="shared" si="87"/>
        <v>65</v>
      </c>
      <c r="P337" s="18">
        <f t="shared" si="88"/>
        <v>14.021428571428574</v>
      </c>
      <c r="Q337" s="18">
        <f t="shared" ca="1" si="89"/>
        <v>14.021428571428574</v>
      </c>
      <c r="R337" s="18">
        <f t="shared" ca="1" si="90"/>
        <v>21.571428571428573</v>
      </c>
      <c r="S337" s="11" t="str">
        <f t="shared" ca="1" si="79"/>
        <v>NO</v>
      </c>
      <c r="T337" s="39" t="str">
        <f t="shared" ca="1" si="80"/>
        <v>VENCIDO</v>
      </c>
      <c r="U337" s="39" t="str">
        <f t="shared" ca="1" si="81"/>
        <v>VENCIDO</v>
      </c>
      <c r="V337" s="86" t="s">
        <v>1578</v>
      </c>
      <c r="W337" s="86" t="s">
        <v>1582</v>
      </c>
      <c r="X337" s="86">
        <f t="shared" si="91"/>
        <v>1</v>
      </c>
      <c r="Y337" s="86" t="str">
        <f t="shared" si="92"/>
        <v>H4ECP - 1</v>
      </c>
      <c r="Z337" s="94">
        <f t="shared" ca="1" si="93"/>
        <v>1</v>
      </c>
      <c r="AA337" s="94">
        <f t="shared" ca="1" si="86"/>
        <v>1</v>
      </c>
      <c r="AB337" s="94" t="str">
        <f t="shared" si="94"/>
        <v>H4ECP</v>
      </c>
      <c r="AC337" s="94" t="str">
        <f t="shared" si="95"/>
        <v>H4ECP</v>
      </c>
    </row>
    <row r="338" spans="1:29" s="3" customFormat="1" ht="56.25" x14ac:dyDescent="0.2">
      <c r="A338" s="51"/>
      <c r="B338" s="42" t="s">
        <v>1454</v>
      </c>
      <c r="C338" s="41" t="s">
        <v>1469</v>
      </c>
      <c r="D338" s="12" t="s">
        <v>1470</v>
      </c>
      <c r="E338" s="12" t="s">
        <v>1471</v>
      </c>
      <c r="F338" s="12" t="s">
        <v>1472</v>
      </c>
      <c r="G338" s="11" t="s">
        <v>1477</v>
      </c>
      <c r="H338" s="11">
        <v>100</v>
      </c>
      <c r="I338" s="14">
        <v>42826</v>
      </c>
      <c r="J338" s="14">
        <v>43039</v>
      </c>
      <c r="K338" s="44">
        <f t="shared" si="78"/>
        <v>30.428571428571427</v>
      </c>
      <c r="L338" s="6" t="s">
        <v>40</v>
      </c>
      <c r="M338" s="11">
        <v>38</v>
      </c>
      <c r="N338" s="11">
        <v>3</v>
      </c>
      <c r="O338" s="79">
        <f t="shared" si="87"/>
        <v>38</v>
      </c>
      <c r="P338" s="18">
        <f t="shared" si="88"/>
        <v>11.562857142857142</v>
      </c>
      <c r="Q338" s="18">
        <f t="shared" ca="1" si="89"/>
        <v>0</v>
      </c>
      <c r="R338" s="18">
        <f t="shared" ca="1" si="90"/>
        <v>0</v>
      </c>
      <c r="S338" s="11" t="str">
        <f t="shared" si="79"/>
        <v>NO</v>
      </c>
      <c r="T338" s="39" t="str">
        <f t="shared" ca="1" si="80"/>
        <v>PRÓXIMO A VENCER</v>
      </c>
      <c r="U338" s="39" t="str">
        <f t="shared" si="81"/>
        <v/>
      </c>
      <c r="V338" s="86" t="s">
        <v>1578</v>
      </c>
      <c r="W338" s="86" t="s">
        <v>1582</v>
      </c>
      <c r="X338" s="86">
        <f t="shared" si="91"/>
        <v>2</v>
      </c>
      <c r="Y338" s="86" t="str">
        <f t="shared" si="92"/>
        <v>H4ECP - 2</v>
      </c>
      <c r="Z338" s="94">
        <f t="shared" ca="1" si="93"/>
        <v>2</v>
      </c>
      <c r="AA338" s="94">
        <f t="shared" ca="1" si="86"/>
        <v>2</v>
      </c>
      <c r="AB338" s="94" t="str">
        <f t="shared" si="94"/>
        <v>H4ECP</v>
      </c>
      <c r="AC338" s="94" t="str">
        <f t="shared" si="95"/>
        <v>H4ECP</v>
      </c>
    </row>
    <row r="339" spans="1:29" s="3" customFormat="1" ht="236.25" x14ac:dyDescent="0.2">
      <c r="A339" s="51">
        <v>303</v>
      </c>
      <c r="B339" s="42" t="s">
        <v>1454</v>
      </c>
      <c r="C339" s="41" t="s">
        <v>1473</v>
      </c>
      <c r="D339" s="12" t="s">
        <v>1474</v>
      </c>
      <c r="E339" s="12" t="s">
        <v>1475</v>
      </c>
      <c r="F339" s="12" t="s">
        <v>1476</v>
      </c>
      <c r="G339" s="11" t="s">
        <v>1477</v>
      </c>
      <c r="H339" s="11">
        <v>3</v>
      </c>
      <c r="I339" s="14">
        <v>42826</v>
      </c>
      <c r="J339" s="14">
        <v>43039</v>
      </c>
      <c r="K339" s="44">
        <f t="shared" si="78"/>
        <v>30.428571428571427</v>
      </c>
      <c r="L339" s="6" t="s">
        <v>40</v>
      </c>
      <c r="M339" s="11"/>
      <c r="N339" s="11"/>
      <c r="O339" s="79">
        <f t="shared" si="87"/>
        <v>0</v>
      </c>
      <c r="P339" s="18">
        <f t="shared" si="88"/>
        <v>0</v>
      </c>
      <c r="Q339" s="18">
        <f t="shared" ca="1" si="89"/>
        <v>0</v>
      </c>
      <c r="R339" s="18">
        <f t="shared" ca="1" si="90"/>
        <v>0</v>
      </c>
      <c r="S339" s="11" t="str">
        <f t="shared" ca="1" si="79"/>
        <v>NO</v>
      </c>
      <c r="T339" s="39" t="str">
        <f t="shared" ca="1" si="80"/>
        <v>PRÓXIMO A VENCER</v>
      </c>
      <c r="U339" s="39" t="str">
        <f t="shared" ca="1" si="81"/>
        <v>PRÓXIMO A VENCER</v>
      </c>
      <c r="V339" s="86" t="s">
        <v>1578</v>
      </c>
      <c r="W339" s="86" t="s">
        <v>1583</v>
      </c>
      <c r="X339" s="86">
        <f t="shared" si="91"/>
        <v>1</v>
      </c>
      <c r="Y339" s="86" t="str">
        <f t="shared" si="92"/>
        <v>H5ECP - 1</v>
      </c>
      <c r="Z339" s="94">
        <f t="shared" ca="1" si="93"/>
        <v>2</v>
      </c>
      <c r="AA339" s="94">
        <f t="shared" ca="1" si="86"/>
        <v>2</v>
      </c>
      <c r="AB339" s="94" t="str">
        <f t="shared" si="94"/>
        <v>H5ECP</v>
      </c>
      <c r="AC339" s="94" t="str">
        <f t="shared" si="95"/>
        <v>H5ECP</v>
      </c>
    </row>
    <row r="340" spans="1:29" s="3" customFormat="1" ht="247.5" x14ac:dyDescent="0.2">
      <c r="A340" s="51">
        <v>304</v>
      </c>
      <c r="B340" s="42" t="s">
        <v>1454</v>
      </c>
      <c r="C340" s="41" t="s">
        <v>1478</v>
      </c>
      <c r="D340" s="12" t="s">
        <v>1479</v>
      </c>
      <c r="E340" s="12" t="s">
        <v>1480</v>
      </c>
      <c r="F340" s="12" t="s">
        <v>1481</v>
      </c>
      <c r="G340" s="11" t="s">
        <v>1482</v>
      </c>
      <c r="H340" s="11">
        <v>10</v>
      </c>
      <c r="I340" s="14">
        <v>42795</v>
      </c>
      <c r="J340" s="14">
        <v>42916</v>
      </c>
      <c r="K340" s="44">
        <f t="shared" si="78"/>
        <v>17.285714285714285</v>
      </c>
      <c r="L340" s="6" t="s">
        <v>1451</v>
      </c>
      <c r="M340" s="11">
        <v>1</v>
      </c>
      <c r="N340" s="11">
        <v>1</v>
      </c>
      <c r="O340" s="79">
        <f t="shared" si="87"/>
        <v>10</v>
      </c>
      <c r="P340" s="18">
        <f t="shared" si="88"/>
        <v>1.7285714285714284</v>
      </c>
      <c r="Q340" s="18">
        <f t="shared" ca="1" si="89"/>
        <v>1.7285714285714284</v>
      </c>
      <c r="R340" s="18">
        <f t="shared" ca="1" si="90"/>
        <v>17.285714285714285</v>
      </c>
      <c r="S340" s="11" t="str">
        <f t="shared" ca="1" si="79"/>
        <v>NO</v>
      </c>
      <c r="T340" s="39" t="str">
        <f t="shared" ca="1" si="80"/>
        <v>VENCIDO</v>
      </c>
      <c r="U340" s="39" t="str">
        <f t="shared" ca="1" si="81"/>
        <v>VENCIDO</v>
      </c>
      <c r="V340" s="86" t="s">
        <v>1578</v>
      </c>
      <c r="W340" s="86" t="s">
        <v>1584</v>
      </c>
      <c r="X340" s="86">
        <f t="shared" si="91"/>
        <v>1</v>
      </c>
      <c r="Y340" s="86" t="str">
        <f t="shared" si="92"/>
        <v>H6ECP - 1</v>
      </c>
      <c r="Z340" s="94">
        <f t="shared" ca="1" si="93"/>
        <v>1</v>
      </c>
      <c r="AA340" s="94">
        <f t="shared" ca="1" si="86"/>
        <v>1</v>
      </c>
      <c r="AB340" s="94" t="str">
        <f t="shared" si="94"/>
        <v>H6ECP</v>
      </c>
      <c r="AC340" s="94" t="str">
        <f t="shared" si="95"/>
        <v>H6ECP</v>
      </c>
    </row>
    <row r="341" spans="1:29" s="3" customFormat="1" ht="360" x14ac:dyDescent="0.2">
      <c r="A341" s="51">
        <v>305</v>
      </c>
      <c r="B341" s="42" t="s">
        <v>62</v>
      </c>
      <c r="C341" s="41" t="s">
        <v>1483</v>
      </c>
      <c r="D341" s="12" t="s">
        <v>1484</v>
      </c>
      <c r="E341" s="12" t="s">
        <v>1485</v>
      </c>
      <c r="F341" s="12" t="s">
        <v>1486</v>
      </c>
      <c r="G341" s="11" t="s">
        <v>17</v>
      </c>
      <c r="H341" s="11">
        <v>1</v>
      </c>
      <c r="I341" s="14">
        <v>42795</v>
      </c>
      <c r="J341" s="14">
        <v>42855</v>
      </c>
      <c r="K341" s="44">
        <f t="shared" si="78"/>
        <v>8.5714285714285712</v>
      </c>
      <c r="L341" s="6" t="s">
        <v>40</v>
      </c>
      <c r="M341" s="11"/>
      <c r="N341" s="11"/>
      <c r="O341" s="79">
        <f t="shared" si="87"/>
        <v>0</v>
      </c>
      <c r="P341" s="18">
        <f t="shared" si="88"/>
        <v>0</v>
      </c>
      <c r="Q341" s="18">
        <f t="shared" ca="1" si="89"/>
        <v>0</v>
      </c>
      <c r="R341" s="18">
        <f t="shared" ca="1" si="90"/>
        <v>8.5714285714285712</v>
      </c>
      <c r="S341" s="11" t="str">
        <f t="shared" ca="1" si="79"/>
        <v>NO</v>
      </c>
      <c r="T341" s="39" t="str">
        <f t="shared" ca="1" si="80"/>
        <v>VENCIDO</v>
      </c>
      <c r="U341" s="39" t="str">
        <f t="shared" ca="1" si="81"/>
        <v>VENCIDO</v>
      </c>
      <c r="V341" s="86" t="s">
        <v>1578</v>
      </c>
      <c r="W341" s="86" t="s">
        <v>1585</v>
      </c>
      <c r="X341" s="86">
        <f t="shared" si="91"/>
        <v>1</v>
      </c>
      <c r="Y341" s="86" t="str">
        <f t="shared" si="92"/>
        <v>H7ECP - 1</v>
      </c>
      <c r="Z341" s="94">
        <f t="shared" ca="1" si="93"/>
        <v>1</v>
      </c>
      <c r="AA341" s="94">
        <f t="shared" ca="1" si="86"/>
        <v>1</v>
      </c>
      <c r="AB341" s="94" t="str">
        <f t="shared" si="94"/>
        <v>H7ECP</v>
      </c>
      <c r="AC341" s="94" t="str">
        <f t="shared" si="95"/>
        <v>H7ECP</v>
      </c>
    </row>
    <row r="342" spans="1:29" s="3" customFormat="1" ht="78.75" x14ac:dyDescent="0.2">
      <c r="A342" s="51"/>
      <c r="B342" s="42" t="s">
        <v>62</v>
      </c>
      <c r="C342" s="41" t="s">
        <v>1487</v>
      </c>
      <c r="D342" s="12" t="s">
        <v>1488</v>
      </c>
      <c r="E342" s="12" t="s">
        <v>1489</v>
      </c>
      <c r="F342" s="12" t="s">
        <v>1490</v>
      </c>
      <c r="G342" s="11" t="s">
        <v>17</v>
      </c>
      <c r="H342" s="11">
        <v>1</v>
      </c>
      <c r="I342" s="14">
        <v>42795</v>
      </c>
      <c r="J342" s="14">
        <v>42855</v>
      </c>
      <c r="K342" s="44">
        <f t="shared" si="78"/>
        <v>8.5714285714285712</v>
      </c>
      <c r="L342" s="6" t="s">
        <v>40</v>
      </c>
      <c r="M342" s="11">
        <v>1</v>
      </c>
      <c r="N342" s="11"/>
      <c r="O342" s="79">
        <f t="shared" si="87"/>
        <v>100</v>
      </c>
      <c r="P342" s="18">
        <f t="shared" si="88"/>
        <v>8.5714285714285712</v>
      </c>
      <c r="Q342" s="18">
        <f t="shared" ca="1" si="89"/>
        <v>8.5714285714285712</v>
      </c>
      <c r="R342" s="18">
        <f t="shared" ca="1" si="90"/>
        <v>8.5714285714285712</v>
      </c>
      <c r="S342" s="11" t="str">
        <f t="shared" si="79"/>
        <v>NO</v>
      </c>
      <c r="T342" s="39" t="str">
        <f t="shared" si="80"/>
        <v>CUMPLIDO</v>
      </c>
      <c r="U342" s="39" t="str">
        <f t="shared" si="81"/>
        <v/>
      </c>
      <c r="V342" s="86" t="s">
        <v>1578</v>
      </c>
      <c r="W342" s="86" t="s">
        <v>1585</v>
      </c>
      <c r="X342" s="86">
        <f t="shared" si="91"/>
        <v>2</v>
      </c>
      <c r="Y342" s="86" t="str">
        <f t="shared" si="92"/>
        <v>H7ECP - 2</v>
      </c>
      <c r="Z342" s="94">
        <f t="shared" si="93"/>
        <v>5</v>
      </c>
      <c r="AA342" s="94">
        <f t="shared" si="86"/>
        <v>5</v>
      </c>
      <c r="AB342" s="94" t="str">
        <f t="shared" si="94"/>
        <v>H7ECP</v>
      </c>
      <c r="AC342" s="94" t="str">
        <f t="shared" si="95"/>
        <v>H7ECP</v>
      </c>
    </row>
    <row r="343" spans="1:29" s="3" customFormat="1" ht="78.75" x14ac:dyDescent="0.2">
      <c r="A343" s="51"/>
      <c r="B343" s="42" t="s">
        <v>62</v>
      </c>
      <c r="C343" s="41" t="s">
        <v>1491</v>
      </c>
      <c r="D343" s="12" t="s">
        <v>1488</v>
      </c>
      <c r="E343" s="12" t="s">
        <v>1492</v>
      </c>
      <c r="F343" s="12" t="s">
        <v>1493</v>
      </c>
      <c r="G343" s="11" t="s">
        <v>17</v>
      </c>
      <c r="H343" s="11">
        <v>1</v>
      </c>
      <c r="I343" s="14">
        <v>42826</v>
      </c>
      <c r="J343" s="14">
        <v>42855</v>
      </c>
      <c r="K343" s="44">
        <f t="shared" si="78"/>
        <v>4.1428571428571432</v>
      </c>
      <c r="L343" s="6" t="s">
        <v>40</v>
      </c>
      <c r="M343" s="11"/>
      <c r="N343" s="11"/>
      <c r="O343" s="79">
        <f t="shared" si="87"/>
        <v>0</v>
      </c>
      <c r="P343" s="18">
        <f t="shared" si="88"/>
        <v>0</v>
      </c>
      <c r="Q343" s="18">
        <f t="shared" ca="1" si="89"/>
        <v>0</v>
      </c>
      <c r="R343" s="18">
        <f t="shared" ca="1" si="90"/>
        <v>4.1428571428571432</v>
      </c>
      <c r="S343" s="11" t="str">
        <f t="shared" si="79"/>
        <v>NO</v>
      </c>
      <c r="T343" s="39" t="str">
        <f t="shared" ca="1" si="80"/>
        <v>VENCIDO</v>
      </c>
      <c r="U343" s="39" t="str">
        <f t="shared" si="81"/>
        <v/>
      </c>
      <c r="V343" s="86" t="s">
        <v>1578</v>
      </c>
      <c r="W343" s="86" t="s">
        <v>1585</v>
      </c>
      <c r="X343" s="86">
        <f t="shared" si="91"/>
        <v>3</v>
      </c>
      <c r="Y343" s="86" t="str">
        <f t="shared" si="92"/>
        <v>H7ECP - 3</v>
      </c>
      <c r="Z343" s="94">
        <f t="shared" ca="1" si="93"/>
        <v>1</v>
      </c>
      <c r="AA343" s="94">
        <f t="shared" ca="1" si="86"/>
        <v>1</v>
      </c>
      <c r="AB343" s="94" t="str">
        <f t="shared" si="94"/>
        <v>H7ECP</v>
      </c>
      <c r="AC343" s="94" t="str">
        <f t="shared" si="95"/>
        <v>H7ECP</v>
      </c>
    </row>
    <row r="344" spans="1:29" s="3" customFormat="1" ht="258.75" customHeight="1" x14ac:dyDescent="0.2">
      <c r="A344" s="51">
        <v>306</v>
      </c>
      <c r="B344" s="42" t="s">
        <v>62</v>
      </c>
      <c r="C344" s="41" t="s">
        <v>1494</v>
      </c>
      <c r="D344" s="12" t="s">
        <v>1495</v>
      </c>
      <c r="E344" s="12" t="s">
        <v>1496</v>
      </c>
      <c r="F344" s="12" t="s">
        <v>1497</v>
      </c>
      <c r="G344" s="11" t="s">
        <v>17</v>
      </c>
      <c r="H344" s="11">
        <v>4</v>
      </c>
      <c r="I344" s="14">
        <v>42826</v>
      </c>
      <c r="J344" s="14">
        <v>42855</v>
      </c>
      <c r="K344" s="44">
        <f t="shared" si="78"/>
        <v>4.1428571428571432</v>
      </c>
      <c r="L344" s="6" t="s">
        <v>40</v>
      </c>
      <c r="M344" s="11">
        <v>4</v>
      </c>
      <c r="N344" s="11"/>
      <c r="O344" s="79">
        <f t="shared" si="87"/>
        <v>100</v>
      </c>
      <c r="P344" s="18">
        <f t="shared" si="88"/>
        <v>4.1428571428571432</v>
      </c>
      <c r="Q344" s="18">
        <f t="shared" ca="1" si="89"/>
        <v>4.1428571428571432</v>
      </c>
      <c r="R344" s="18">
        <f t="shared" ca="1" si="90"/>
        <v>4.1428571428571432</v>
      </c>
      <c r="S344" s="11" t="str">
        <f t="shared" si="79"/>
        <v>SI</v>
      </c>
      <c r="T344" s="39" t="str">
        <f t="shared" si="80"/>
        <v>CUMPLIDO</v>
      </c>
      <c r="U344" s="39" t="str">
        <f t="shared" si="81"/>
        <v>CUMPLIDO</v>
      </c>
      <c r="V344" s="86" t="s">
        <v>1578</v>
      </c>
      <c r="W344" s="86" t="s">
        <v>1586</v>
      </c>
      <c r="X344" s="86">
        <f t="shared" si="91"/>
        <v>1</v>
      </c>
      <c r="Y344" s="86" t="str">
        <f t="shared" si="92"/>
        <v>H8ECP - 1</v>
      </c>
      <c r="Z344" s="94">
        <f t="shared" si="93"/>
        <v>5</v>
      </c>
      <c r="AA344" s="94">
        <f t="shared" si="86"/>
        <v>5</v>
      </c>
      <c r="AB344" s="94" t="str">
        <f t="shared" si="94"/>
        <v>H8ECP</v>
      </c>
      <c r="AC344" s="94" t="str">
        <f t="shared" si="95"/>
        <v>H8ECP</v>
      </c>
    </row>
    <row r="345" spans="1:29" s="3" customFormat="1" ht="247.5" x14ac:dyDescent="0.2">
      <c r="A345" s="51">
        <v>307</v>
      </c>
      <c r="B345" s="42" t="s">
        <v>47</v>
      </c>
      <c r="C345" s="41" t="s">
        <v>1498</v>
      </c>
      <c r="D345" s="12" t="s">
        <v>1499</v>
      </c>
      <c r="E345" s="12" t="s">
        <v>1500</v>
      </c>
      <c r="F345" s="12" t="s">
        <v>1501</v>
      </c>
      <c r="G345" s="11" t="s">
        <v>1502</v>
      </c>
      <c r="H345" s="11">
        <v>1</v>
      </c>
      <c r="I345" s="14">
        <v>42795</v>
      </c>
      <c r="J345" s="14">
        <v>42916</v>
      </c>
      <c r="K345" s="44">
        <f t="shared" si="78"/>
        <v>17.285714285714285</v>
      </c>
      <c r="L345" s="6" t="s">
        <v>23</v>
      </c>
      <c r="M345" s="11">
        <v>1</v>
      </c>
      <c r="N345" s="11"/>
      <c r="O345" s="79">
        <f t="shared" si="87"/>
        <v>100</v>
      </c>
      <c r="P345" s="18">
        <f t="shared" si="88"/>
        <v>17.285714285714285</v>
      </c>
      <c r="Q345" s="18">
        <f t="shared" ca="1" si="89"/>
        <v>17.285714285714285</v>
      </c>
      <c r="R345" s="18">
        <f t="shared" ca="1" si="90"/>
        <v>17.285714285714285</v>
      </c>
      <c r="S345" s="11" t="str">
        <f t="shared" si="79"/>
        <v>SI</v>
      </c>
      <c r="T345" s="39" t="str">
        <f t="shared" si="80"/>
        <v>CUMPLIDO</v>
      </c>
      <c r="U345" s="39" t="str">
        <f t="shared" si="81"/>
        <v>CUMPLIDO</v>
      </c>
      <c r="V345" s="86" t="s">
        <v>1578</v>
      </c>
      <c r="W345" s="86" t="s">
        <v>1587</v>
      </c>
      <c r="X345" s="86">
        <f t="shared" si="91"/>
        <v>1</v>
      </c>
      <c r="Y345" s="86" t="str">
        <f t="shared" si="92"/>
        <v>H9ECP - 1</v>
      </c>
      <c r="Z345" s="94">
        <f t="shared" si="93"/>
        <v>5</v>
      </c>
      <c r="AA345" s="94">
        <f t="shared" si="86"/>
        <v>5</v>
      </c>
      <c r="AB345" s="94" t="str">
        <f t="shared" si="94"/>
        <v>H9ECP</v>
      </c>
      <c r="AC345" s="94" t="str">
        <f t="shared" si="95"/>
        <v>H9ECP</v>
      </c>
    </row>
    <row r="346" spans="1:29" s="3" customFormat="1" ht="236.25" x14ac:dyDescent="0.2">
      <c r="A346" s="51">
        <v>308</v>
      </c>
      <c r="B346" s="42" t="s">
        <v>47</v>
      </c>
      <c r="C346" s="41" t="s">
        <v>1503</v>
      </c>
      <c r="D346" s="12" t="s">
        <v>1504</v>
      </c>
      <c r="E346" s="12" t="s">
        <v>1834</v>
      </c>
      <c r="F346" s="12" t="s">
        <v>1505</v>
      </c>
      <c r="G346" s="11" t="s">
        <v>61</v>
      </c>
      <c r="H346" s="11">
        <v>3</v>
      </c>
      <c r="I346" s="14">
        <v>42825</v>
      </c>
      <c r="J346" s="14">
        <v>43100</v>
      </c>
      <c r="K346" s="44">
        <f t="shared" si="78"/>
        <v>39.285714285714285</v>
      </c>
      <c r="L346" s="6" t="s">
        <v>40</v>
      </c>
      <c r="M346" s="11">
        <v>1</v>
      </c>
      <c r="N346" s="11"/>
      <c r="O346" s="79">
        <f t="shared" si="87"/>
        <v>33.333333333333329</v>
      </c>
      <c r="P346" s="18">
        <f t="shared" si="88"/>
        <v>13.095238095238095</v>
      </c>
      <c r="Q346" s="18">
        <f t="shared" ca="1" si="89"/>
        <v>0</v>
      </c>
      <c r="R346" s="18">
        <f t="shared" ca="1" si="90"/>
        <v>0</v>
      </c>
      <c r="S346" s="11" t="str">
        <f t="shared" ca="1" si="79"/>
        <v>NO</v>
      </c>
      <c r="T346" s="39" t="str">
        <f t="shared" ca="1" si="80"/>
        <v>CON AVANCE</v>
      </c>
      <c r="U346" s="39" t="str">
        <f t="shared" ca="1" si="81"/>
        <v>CON AVANCE</v>
      </c>
      <c r="V346" s="86" t="s">
        <v>1578</v>
      </c>
      <c r="W346" s="86" t="s">
        <v>1588</v>
      </c>
      <c r="X346" s="86">
        <f t="shared" si="91"/>
        <v>1</v>
      </c>
      <c r="Y346" s="86" t="str">
        <f t="shared" si="92"/>
        <v>H10ECP - 1</v>
      </c>
      <c r="Z346" s="94">
        <f t="shared" ca="1" si="93"/>
        <v>4</v>
      </c>
      <c r="AA346" s="94">
        <f t="shared" ca="1" si="86"/>
        <v>4</v>
      </c>
      <c r="AB346" s="94" t="str">
        <f t="shared" si="94"/>
        <v>H10ECP</v>
      </c>
      <c r="AC346" s="94" t="str">
        <f t="shared" si="95"/>
        <v>H10ECP</v>
      </c>
    </row>
    <row r="347" spans="1:29" s="3" customFormat="1" ht="191.25" x14ac:dyDescent="0.2">
      <c r="A347" s="51">
        <v>309</v>
      </c>
      <c r="B347" s="42" t="s">
        <v>47</v>
      </c>
      <c r="C347" s="41" t="s">
        <v>1506</v>
      </c>
      <c r="D347" s="12" t="s">
        <v>1507</v>
      </c>
      <c r="E347" s="12" t="s">
        <v>1835</v>
      </c>
      <c r="F347" s="12" t="s">
        <v>1836</v>
      </c>
      <c r="G347" s="11" t="s">
        <v>1399</v>
      </c>
      <c r="H347" s="11">
        <v>2</v>
      </c>
      <c r="I347" s="14">
        <v>42767</v>
      </c>
      <c r="J347" s="14">
        <v>42916</v>
      </c>
      <c r="K347" s="44">
        <f t="shared" si="78"/>
        <v>21.285714285714285</v>
      </c>
      <c r="L347" s="6" t="s">
        <v>1424</v>
      </c>
      <c r="M347" s="11">
        <v>2</v>
      </c>
      <c r="N347" s="11"/>
      <c r="O347" s="79">
        <f t="shared" si="87"/>
        <v>100</v>
      </c>
      <c r="P347" s="18">
        <f t="shared" si="88"/>
        <v>21.285714285714285</v>
      </c>
      <c r="Q347" s="18">
        <f t="shared" ca="1" si="89"/>
        <v>21.285714285714285</v>
      </c>
      <c r="R347" s="18">
        <f t="shared" ca="1" si="90"/>
        <v>21.285714285714285</v>
      </c>
      <c r="S347" s="11" t="str">
        <f t="shared" si="79"/>
        <v>SI</v>
      </c>
      <c r="T347" s="39" t="str">
        <f t="shared" si="80"/>
        <v>CUMPLIDO</v>
      </c>
      <c r="U347" s="39" t="str">
        <f t="shared" si="81"/>
        <v>CUMPLIDO</v>
      </c>
      <c r="V347" s="86" t="s">
        <v>1578</v>
      </c>
      <c r="W347" s="86" t="s">
        <v>1589</v>
      </c>
      <c r="X347" s="86">
        <f t="shared" si="91"/>
        <v>1</v>
      </c>
      <c r="Y347" s="86" t="str">
        <f t="shared" si="92"/>
        <v>H11ECP - 1</v>
      </c>
      <c r="Z347" s="94">
        <f t="shared" si="93"/>
        <v>5</v>
      </c>
      <c r="AA347" s="94">
        <f t="shared" si="86"/>
        <v>5</v>
      </c>
      <c r="AB347" s="94" t="str">
        <f t="shared" si="94"/>
        <v>H11ECP</v>
      </c>
      <c r="AC347" s="94" t="str">
        <f t="shared" si="95"/>
        <v>H11ECP</v>
      </c>
    </row>
    <row r="348" spans="1:29" s="3" customFormat="1" ht="326.25" x14ac:dyDescent="0.2">
      <c r="A348" s="51">
        <v>310</v>
      </c>
      <c r="B348" s="42" t="s">
        <v>62</v>
      </c>
      <c r="C348" s="41" t="s">
        <v>1508</v>
      </c>
      <c r="D348" s="12" t="s">
        <v>1509</v>
      </c>
      <c r="E348" s="12" t="s">
        <v>1510</v>
      </c>
      <c r="F348" s="12" t="s">
        <v>1837</v>
      </c>
      <c r="G348" s="11" t="s">
        <v>50</v>
      </c>
      <c r="H348" s="11">
        <v>4</v>
      </c>
      <c r="I348" s="14">
        <v>42840</v>
      </c>
      <c r="J348" s="14">
        <v>43115</v>
      </c>
      <c r="K348" s="44">
        <f t="shared" si="78"/>
        <v>39.285714285714285</v>
      </c>
      <c r="L348" s="6" t="s">
        <v>23</v>
      </c>
      <c r="M348" s="11">
        <v>2</v>
      </c>
      <c r="N348" s="11"/>
      <c r="O348" s="79">
        <f t="shared" si="87"/>
        <v>50</v>
      </c>
      <c r="P348" s="18">
        <f t="shared" si="88"/>
        <v>19.642857142857142</v>
      </c>
      <c r="Q348" s="18">
        <f t="shared" ca="1" si="89"/>
        <v>0</v>
      </c>
      <c r="R348" s="18">
        <f t="shared" ca="1" si="90"/>
        <v>0</v>
      </c>
      <c r="S348" s="11" t="str">
        <f t="shared" ca="1" si="79"/>
        <v>NO</v>
      </c>
      <c r="T348" s="39" t="str">
        <f t="shared" ca="1" si="80"/>
        <v>CON AVANCE</v>
      </c>
      <c r="U348" s="39" t="str">
        <f t="shared" ca="1" si="81"/>
        <v>CON AVANCE</v>
      </c>
      <c r="V348" s="86" t="s">
        <v>1578</v>
      </c>
      <c r="W348" s="86" t="s">
        <v>1590</v>
      </c>
      <c r="X348" s="86">
        <f t="shared" si="91"/>
        <v>1</v>
      </c>
      <c r="Y348" s="86" t="str">
        <f t="shared" si="92"/>
        <v>H12ECP - 1</v>
      </c>
      <c r="Z348" s="94">
        <f t="shared" ca="1" si="93"/>
        <v>4</v>
      </c>
      <c r="AA348" s="94">
        <f t="shared" ca="1" si="86"/>
        <v>4</v>
      </c>
      <c r="AB348" s="94" t="str">
        <f t="shared" si="94"/>
        <v>H12ECP</v>
      </c>
      <c r="AC348" s="94" t="str">
        <f t="shared" si="95"/>
        <v>H12ECP</v>
      </c>
    </row>
    <row r="349" spans="1:29" s="3" customFormat="1" ht="235.5" customHeight="1" x14ac:dyDescent="0.2">
      <c r="A349" s="51">
        <v>311</v>
      </c>
      <c r="B349" s="42" t="s">
        <v>72</v>
      </c>
      <c r="C349" s="41" t="s">
        <v>1511</v>
      </c>
      <c r="D349" s="12" t="s">
        <v>1512</v>
      </c>
      <c r="E349" s="12" t="s">
        <v>1838</v>
      </c>
      <c r="F349" s="12" t="s">
        <v>1513</v>
      </c>
      <c r="G349" s="11" t="s">
        <v>50</v>
      </c>
      <c r="H349" s="11">
        <v>4</v>
      </c>
      <c r="I349" s="14">
        <v>42840</v>
      </c>
      <c r="J349" s="14">
        <v>43115</v>
      </c>
      <c r="K349" s="44">
        <f t="shared" si="78"/>
        <v>39.285714285714285</v>
      </c>
      <c r="L349" s="6" t="s">
        <v>23</v>
      </c>
      <c r="M349" s="11">
        <v>2</v>
      </c>
      <c r="N349" s="11"/>
      <c r="O349" s="79">
        <f t="shared" si="87"/>
        <v>50</v>
      </c>
      <c r="P349" s="18">
        <f t="shared" si="88"/>
        <v>19.642857142857142</v>
      </c>
      <c r="Q349" s="18">
        <f t="shared" ca="1" si="89"/>
        <v>0</v>
      </c>
      <c r="R349" s="18">
        <f t="shared" ca="1" si="90"/>
        <v>0</v>
      </c>
      <c r="S349" s="11" t="str">
        <f t="shared" ca="1" si="79"/>
        <v>NO</v>
      </c>
      <c r="T349" s="39" t="str">
        <f t="shared" ca="1" si="80"/>
        <v>CON AVANCE</v>
      </c>
      <c r="U349" s="39" t="str">
        <f t="shared" ca="1" si="81"/>
        <v>CON AVANCE</v>
      </c>
      <c r="V349" s="86" t="s">
        <v>1578</v>
      </c>
      <c r="W349" s="86" t="s">
        <v>1591</v>
      </c>
      <c r="X349" s="86">
        <f t="shared" si="91"/>
        <v>1</v>
      </c>
      <c r="Y349" s="86" t="str">
        <f t="shared" si="92"/>
        <v>H13ECP - 1</v>
      </c>
      <c r="Z349" s="94">
        <f t="shared" ca="1" si="93"/>
        <v>4</v>
      </c>
      <c r="AA349" s="94">
        <f t="shared" ca="1" si="86"/>
        <v>4</v>
      </c>
      <c r="AB349" s="94" t="str">
        <f t="shared" si="94"/>
        <v>H13ECP</v>
      </c>
      <c r="AC349" s="94" t="str">
        <f t="shared" si="95"/>
        <v>H13ECP</v>
      </c>
    </row>
    <row r="350" spans="1:29" s="3" customFormat="1" ht="108" customHeight="1" x14ac:dyDescent="0.2">
      <c r="A350" s="51"/>
      <c r="B350" s="42" t="s">
        <v>72</v>
      </c>
      <c r="C350" s="41" t="s">
        <v>1514</v>
      </c>
      <c r="D350" s="12" t="s">
        <v>1515</v>
      </c>
      <c r="E350" s="12" t="s">
        <v>1839</v>
      </c>
      <c r="F350" s="12" t="s">
        <v>1516</v>
      </c>
      <c r="G350" s="11" t="s">
        <v>1517</v>
      </c>
      <c r="H350" s="11">
        <v>1</v>
      </c>
      <c r="I350" s="14">
        <v>42767</v>
      </c>
      <c r="J350" s="14">
        <v>42825</v>
      </c>
      <c r="K350" s="44">
        <f t="shared" si="78"/>
        <v>8.2857142857142865</v>
      </c>
      <c r="L350" s="6" t="s">
        <v>1452</v>
      </c>
      <c r="M350" s="11"/>
      <c r="N350" s="11"/>
      <c r="O350" s="79">
        <f t="shared" si="87"/>
        <v>0</v>
      </c>
      <c r="P350" s="18">
        <f t="shared" si="88"/>
        <v>0</v>
      </c>
      <c r="Q350" s="18">
        <f t="shared" ca="1" si="89"/>
        <v>0</v>
      </c>
      <c r="R350" s="18">
        <f t="shared" ca="1" si="90"/>
        <v>8.2857142857142865</v>
      </c>
      <c r="S350" s="11" t="str">
        <f t="shared" si="79"/>
        <v>NO</v>
      </c>
      <c r="T350" s="39" t="str">
        <f t="shared" ca="1" si="80"/>
        <v>VENCIDO</v>
      </c>
      <c r="U350" s="39" t="str">
        <f t="shared" si="81"/>
        <v/>
      </c>
      <c r="V350" s="86" t="s">
        <v>1578</v>
      </c>
      <c r="W350" s="86" t="s">
        <v>1591</v>
      </c>
      <c r="X350" s="86">
        <f t="shared" si="91"/>
        <v>2</v>
      </c>
      <c r="Y350" s="86" t="str">
        <f t="shared" si="92"/>
        <v>H13ECP - 2</v>
      </c>
      <c r="Z350" s="94">
        <f t="shared" ca="1" si="93"/>
        <v>1</v>
      </c>
      <c r="AA350" s="94">
        <f t="shared" ca="1" si="86"/>
        <v>1</v>
      </c>
      <c r="AB350" s="94" t="str">
        <f t="shared" si="94"/>
        <v>H13ECP</v>
      </c>
      <c r="AC350" s="94" t="str">
        <f t="shared" si="95"/>
        <v>H13ECP</v>
      </c>
    </row>
    <row r="351" spans="1:29" s="3" customFormat="1" ht="212.25" customHeight="1" x14ac:dyDescent="0.2">
      <c r="A351" s="51">
        <v>312</v>
      </c>
      <c r="B351" s="42" t="s">
        <v>47</v>
      </c>
      <c r="C351" s="41" t="s">
        <v>1518</v>
      </c>
      <c r="D351" s="12" t="s">
        <v>1519</v>
      </c>
      <c r="E351" s="12" t="s">
        <v>1840</v>
      </c>
      <c r="F351" s="12" t="s">
        <v>1520</v>
      </c>
      <c r="G351" s="11" t="s">
        <v>1521</v>
      </c>
      <c r="H351" s="11">
        <v>3</v>
      </c>
      <c r="I351" s="14">
        <v>42795</v>
      </c>
      <c r="J351" s="14">
        <v>42886</v>
      </c>
      <c r="K351" s="44">
        <f t="shared" si="78"/>
        <v>13</v>
      </c>
      <c r="L351" s="6" t="s">
        <v>23</v>
      </c>
      <c r="M351" s="11">
        <v>3</v>
      </c>
      <c r="N351" s="11"/>
      <c r="O351" s="79">
        <f t="shared" si="87"/>
        <v>100</v>
      </c>
      <c r="P351" s="18">
        <f t="shared" si="88"/>
        <v>13</v>
      </c>
      <c r="Q351" s="18">
        <f t="shared" ca="1" si="89"/>
        <v>13</v>
      </c>
      <c r="R351" s="18">
        <f t="shared" ca="1" si="90"/>
        <v>13</v>
      </c>
      <c r="S351" s="11" t="str">
        <f t="shared" si="79"/>
        <v>SI</v>
      </c>
      <c r="T351" s="39" t="str">
        <f t="shared" si="80"/>
        <v>CUMPLIDO</v>
      </c>
      <c r="U351" s="39" t="str">
        <f t="shared" si="81"/>
        <v>CUMPLIDO</v>
      </c>
      <c r="V351" s="86" t="s">
        <v>1578</v>
      </c>
      <c r="W351" s="86" t="s">
        <v>1592</v>
      </c>
      <c r="X351" s="86">
        <f t="shared" si="91"/>
        <v>1</v>
      </c>
      <c r="Y351" s="86" t="str">
        <f t="shared" si="92"/>
        <v>H14ECP - 1</v>
      </c>
      <c r="Z351" s="94">
        <f t="shared" si="93"/>
        <v>5</v>
      </c>
      <c r="AA351" s="94">
        <f t="shared" si="86"/>
        <v>5</v>
      </c>
      <c r="AB351" s="94" t="str">
        <f t="shared" si="94"/>
        <v>H14ECP</v>
      </c>
      <c r="AC351" s="94" t="str">
        <f t="shared" si="95"/>
        <v>H14ECP</v>
      </c>
    </row>
    <row r="352" spans="1:29" s="3" customFormat="1" ht="123.75" customHeight="1" x14ac:dyDescent="0.2">
      <c r="A352" s="51"/>
      <c r="B352" s="42" t="s">
        <v>47</v>
      </c>
      <c r="C352" s="41" t="s">
        <v>1522</v>
      </c>
      <c r="D352" s="12" t="s">
        <v>1519</v>
      </c>
      <c r="E352" s="12" t="s">
        <v>1523</v>
      </c>
      <c r="F352" s="12" t="s">
        <v>1524</v>
      </c>
      <c r="G352" s="11" t="s">
        <v>1521</v>
      </c>
      <c r="H352" s="11">
        <v>3</v>
      </c>
      <c r="I352" s="14">
        <v>42795</v>
      </c>
      <c r="J352" s="14">
        <v>42886</v>
      </c>
      <c r="K352" s="44">
        <f t="shared" si="78"/>
        <v>13</v>
      </c>
      <c r="L352" s="6" t="s">
        <v>23</v>
      </c>
      <c r="M352" s="11">
        <v>3</v>
      </c>
      <c r="N352" s="11"/>
      <c r="O352" s="79">
        <f t="shared" si="87"/>
        <v>100</v>
      </c>
      <c r="P352" s="18">
        <f t="shared" si="88"/>
        <v>13</v>
      </c>
      <c r="Q352" s="18">
        <f t="shared" ca="1" si="89"/>
        <v>13</v>
      </c>
      <c r="R352" s="18">
        <f t="shared" ca="1" si="90"/>
        <v>13</v>
      </c>
      <c r="S352" s="11" t="str">
        <f t="shared" si="79"/>
        <v>NO</v>
      </c>
      <c r="T352" s="39" t="str">
        <f t="shared" si="80"/>
        <v>CUMPLIDO</v>
      </c>
      <c r="U352" s="39" t="str">
        <f t="shared" si="81"/>
        <v/>
      </c>
      <c r="V352" s="86" t="s">
        <v>1578</v>
      </c>
      <c r="W352" s="86" t="s">
        <v>1592</v>
      </c>
      <c r="X352" s="86">
        <f t="shared" si="91"/>
        <v>2</v>
      </c>
      <c r="Y352" s="86" t="str">
        <f t="shared" si="92"/>
        <v>H14ECP - 2</v>
      </c>
      <c r="Z352" s="94">
        <f t="shared" si="93"/>
        <v>5</v>
      </c>
      <c r="AA352" s="94">
        <f t="shared" si="86"/>
        <v>5</v>
      </c>
      <c r="AB352" s="94" t="str">
        <f t="shared" si="94"/>
        <v>H14ECP</v>
      </c>
      <c r="AC352" s="94" t="str">
        <f t="shared" si="95"/>
        <v>H14ECP</v>
      </c>
    </row>
    <row r="353" spans="1:29" s="3" customFormat="1" ht="360" x14ac:dyDescent="0.2">
      <c r="A353" s="51">
        <v>313</v>
      </c>
      <c r="B353" s="42" t="s">
        <v>47</v>
      </c>
      <c r="C353" s="41" t="s">
        <v>1841</v>
      </c>
      <c r="D353" s="12" t="s">
        <v>1525</v>
      </c>
      <c r="E353" s="12" t="s">
        <v>1842</v>
      </c>
      <c r="F353" s="12" t="s">
        <v>1526</v>
      </c>
      <c r="G353" s="11" t="s">
        <v>38</v>
      </c>
      <c r="H353" s="11">
        <v>1</v>
      </c>
      <c r="I353" s="14">
        <v>42795</v>
      </c>
      <c r="J353" s="14">
        <v>42825</v>
      </c>
      <c r="K353" s="44">
        <f t="shared" si="78"/>
        <v>4.2857142857142856</v>
      </c>
      <c r="L353" s="6" t="s">
        <v>55</v>
      </c>
      <c r="M353" s="11">
        <v>1</v>
      </c>
      <c r="N353" s="11"/>
      <c r="O353" s="79">
        <f t="shared" si="87"/>
        <v>100</v>
      </c>
      <c r="P353" s="18">
        <f t="shared" si="88"/>
        <v>4.2857142857142856</v>
      </c>
      <c r="Q353" s="18">
        <f t="shared" ca="1" si="89"/>
        <v>4.2857142857142856</v>
      </c>
      <c r="R353" s="18">
        <f t="shared" ca="1" si="90"/>
        <v>4.2857142857142856</v>
      </c>
      <c r="S353" s="11" t="str">
        <f t="shared" si="79"/>
        <v>SI</v>
      </c>
      <c r="T353" s="39" t="str">
        <f t="shared" si="80"/>
        <v>CUMPLIDO</v>
      </c>
      <c r="U353" s="39" t="str">
        <f t="shared" si="81"/>
        <v>CUMPLIDO</v>
      </c>
      <c r="V353" s="86" t="s">
        <v>1578</v>
      </c>
      <c r="W353" s="86" t="s">
        <v>1593</v>
      </c>
      <c r="X353" s="86">
        <f t="shared" si="91"/>
        <v>1</v>
      </c>
      <c r="Y353" s="86" t="str">
        <f t="shared" si="92"/>
        <v>H15ECP - 1</v>
      </c>
      <c r="Z353" s="94">
        <f t="shared" si="93"/>
        <v>5</v>
      </c>
      <c r="AA353" s="94">
        <f t="shared" si="86"/>
        <v>5</v>
      </c>
      <c r="AB353" s="94" t="str">
        <f t="shared" si="94"/>
        <v>H15ECP</v>
      </c>
      <c r="AC353" s="94" t="str">
        <f t="shared" si="95"/>
        <v>H15ECP</v>
      </c>
    </row>
    <row r="354" spans="1:29" s="3" customFormat="1" ht="180" x14ac:dyDescent="0.2">
      <c r="A354" s="51"/>
      <c r="B354" s="42" t="s">
        <v>47</v>
      </c>
      <c r="C354" s="41" t="s">
        <v>1843</v>
      </c>
      <c r="D354" s="12" t="s">
        <v>1527</v>
      </c>
      <c r="E354" s="12" t="s">
        <v>1844</v>
      </c>
      <c r="F354" s="12" t="s">
        <v>1845</v>
      </c>
      <c r="G354" s="11" t="s">
        <v>1528</v>
      </c>
      <c r="H354" s="11">
        <v>1</v>
      </c>
      <c r="I354" s="14">
        <v>42826</v>
      </c>
      <c r="J354" s="14">
        <v>42855</v>
      </c>
      <c r="K354" s="44">
        <f t="shared" si="78"/>
        <v>4.1428571428571432</v>
      </c>
      <c r="L354" s="6" t="s">
        <v>55</v>
      </c>
      <c r="M354" s="11"/>
      <c r="N354" s="11"/>
      <c r="O354" s="79">
        <f t="shared" si="87"/>
        <v>0</v>
      </c>
      <c r="P354" s="18">
        <f t="shared" si="88"/>
        <v>0</v>
      </c>
      <c r="Q354" s="18">
        <f t="shared" ca="1" si="89"/>
        <v>0</v>
      </c>
      <c r="R354" s="18">
        <f t="shared" ca="1" si="90"/>
        <v>4.1428571428571432</v>
      </c>
      <c r="S354" s="11" t="str">
        <f t="shared" si="79"/>
        <v>NO</v>
      </c>
      <c r="T354" s="39" t="str">
        <f t="shared" ca="1" si="80"/>
        <v>VENCIDO</v>
      </c>
      <c r="U354" s="39" t="str">
        <f t="shared" si="81"/>
        <v/>
      </c>
      <c r="V354" s="86" t="s">
        <v>1578</v>
      </c>
      <c r="W354" s="86" t="s">
        <v>1593</v>
      </c>
      <c r="X354" s="86">
        <f t="shared" si="91"/>
        <v>2</v>
      </c>
      <c r="Y354" s="86" t="str">
        <f t="shared" si="92"/>
        <v>H15ECP - 2</v>
      </c>
      <c r="Z354" s="94">
        <f t="shared" ca="1" si="93"/>
        <v>1</v>
      </c>
      <c r="AA354" s="94">
        <f t="shared" ca="1" si="86"/>
        <v>1</v>
      </c>
      <c r="AB354" s="94" t="str">
        <f t="shared" si="94"/>
        <v>H15ECP</v>
      </c>
      <c r="AC354" s="94" t="str">
        <f t="shared" si="95"/>
        <v>H15ECP</v>
      </c>
    </row>
    <row r="355" spans="1:29" s="3" customFormat="1" ht="393.75" x14ac:dyDescent="0.2">
      <c r="A355" s="51"/>
      <c r="B355" s="42" t="s">
        <v>47</v>
      </c>
      <c r="C355" s="41" t="s">
        <v>1846</v>
      </c>
      <c r="D355" s="12" t="s">
        <v>123</v>
      </c>
      <c r="E355" s="12" t="s">
        <v>1847</v>
      </c>
      <c r="F355" s="12" t="s">
        <v>1848</v>
      </c>
      <c r="G355" s="11" t="s">
        <v>922</v>
      </c>
      <c r="H355" s="11">
        <v>2</v>
      </c>
      <c r="I355" s="14">
        <v>42917</v>
      </c>
      <c r="J355" s="14">
        <v>43115</v>
      </c>
      <c r="K355" s="44">
        <f t="shared" si="78"/>
        <v>28.285714285714285</v>
      </c>
      <c r="L355" s="6" t="s">
        <v>55</v>
      </c>
      <c r="M355" s="11"/>
      <c r="N355" s="11"/>
      <c r="O355" s="79">
        <f t="shared" si="87"/>
        <v>0</v>
      </c>
      <c r="P355" s="18">
        <f t="shared" si="88"/>
        <v>0</v>
      </c>
      <c r="Q355" s="18">
        <f t="shared" ca="1" si="89"/>
        <v>0</v>
      </c>
      <c r="R355" s="18">
        <f t="shared" ca="1" si="90"/>
        <v>0</v>
      </c>
      <c r="S355" s="11" t="str">
        <f t="shared" si="79"/>
        <v>NO</v>
      </c>
      <c r="T355" s="39" t="str">
        <f t="shared" ca="1" si="80"/>
        <v>EN TERMINO</v>
      </c>
      <c r="U355" s="39" t="str">
        <f t="shared" si="81"/>
        <v/>
      </c>
      <c r="V355" s="86" t="s">
        <v>1578</v>
      </c>
      <c r="W355" s="86" t="s">
        <v>1593</v>
      </c>
      <c r="X355" s="86">
        <f t="shared" si="91"/>
        <v>3</v>
      </c>
      <c r="Y355" s="86" t="str">
        <f t="shared" si="92"/>
        <v>H15ECP - 3</v>
      </c>
      <c r="Z355" s="94">
        <f t="shared" ca="1" si="93"/>
        <v>3</v>
      </c>
      <c r="AA355" s="94">
        <f t="shared" ca="1" si="86"/>
        <v>3</v>
      </c>
      <c r="AB355" s="94" t="str">
        <f t="shared" si="94"/>
        <v>H15ECP</v>
      </c>
      <c r="AC355" s="94" t="str">
        <f t="shared" si="95"/>
        <v>H15ECP</v>
      </c>
    </row>
    <row r="356" spans="1:29" s="3" customFormat="1" ht="123.75" x14ac:dyDescent="0.2">
      <c r="A356" s="51"/>
      <c r="B356" s="42" t="s">
        <v>47</v>
      </c>
      <c r="C356" s="41" t="s">
        <v>1849</v>
      </c>
      <c r="D356" s="12" t="s">
        <v>1850</v>
      </c>
      <c r="E356" s="12" t="s">
        <v>1851</v>
      </c>
      <c r="F356" s="12" t="s">
        <v>1529</v>
      </c>
      <c r="G356" s="11" t="s">
        <v>17</v>
      </c>
      <c r="H356" s="11">
        <v>1</v>
      </c>
      <c r="I356" s="14">
        <v>42795</v>
      </c>
      <c r="J356" s="14">
        <v>42916</v>
      </c>
      <c r="K356" s="44">
        <f t="shared" si="78"/>
        <v>17.285714285714285</v>
      </c>
      <c r="L356" s="6" t="s">
        <v>55</v>
      </c>
      <c r="M356" s="11"/>
      <c r="N356" s="11"/>
      <c r="O356" s="79">
        <f t="shared" si="87"/>
        <v>0</v>
      </c>
      <c r="P356" s="18">
        <f t="shared" si="88"/>
        <v>0</v>
      </c>
      <c r="Q356" s="18">
        <f t="shared" ca="1" si="89"/>
        <v>0</v>
      </c>
      <c r="R356" s="18">
        <f t="shared" ca="1" si="90"/>
        <v>17.285714285714285</v>
      </c>
      <c r="S356" s="11" t="str">
        <f t="shared" si="79"/>
        <v>NO</v>
      </c>
      <c r="T356" s="39" t="str">
        <f t="shared" ca="1" si="80"/>
        <v>VENCIDO</v>
      </c>
      <c r="U356" s="39" t="str">
        <f t="shared" si="81"/>
        <v/>
      </c>
      <c r="V356" s="86" t="s">
        <v>1578</v>
      </c>
      <c r="W356" s="86" t="s">
        <v>1593</v>
      </c>
      <c r="X356" s="86">
        <f t="shared" si="91"/>
        <v>4</v>
      </c>
      <c r="Y356" s="86" t="str">
        <f t="shared" si="92"/>
        <v>H15ECP - 4</v>
      </c>
      <c r="Z356" s="94">
        <f t="shared" ca="1" si="93"/>
        <v>1</v>
      </c>
      <c r="AA356" s="94">
        <f t="shared" ca="1" si="86"/>
        <v>1</v>
      </c>
      <c r="AB356" s="94" t="str">
        <f t="shared" si="94"/>
        <v>H15ECP</v>
      </c>
      <c r="AC356" s="94" t="str">
        <f t="shared" si="95"/>
        <v>H15ECP</v>
      </c>
    </row>
    <row r="357" spans="1:29" s="3" customFormat="1" ht="326.25" x14ac:dyDescent="0.2">
      <c r="A357" s="51">
        <v>314</v>
      </c>
      <c r="B357" s="42" t="s">
        <v>47</v>
      </c>
      <c r="C357" s="41" t="s">
        <v>1530</v>
      </c>
      <c r="D357" s="12" t="s">
        <v>1531</v>
      </c>
      <c r="E357" s="12" t="s">
        <v>1532</v>
      </c>
      <c r="F357" s="12" t="s">
        <v>1533</v>
      </c>
      <c r="G357" s="11" t="s">
        <v>50</v>
      </c>
      <c r="H357" s="11">
        <v>4</v>
      </c>
      <c r="I357" s="14">
        <v>42840</v>
      </c>
      <c r="J357" s="14">
        <v>43115</v>
      </c>
      <c r="K357" s="44">
        <f t="shared" si="78"/>
        <v>39.285714285714285</v>
      </c>
      <c r="L357" s="6" t="s">
        <v>23</v>
      </c>
      <c r="M357" s="11">
        <v>2</v>
      </c>
      <c r="N357" s="11"/>
      <c r="O357" s="79">
        <f t="shared" si="87"/>
        <v>50</v>
      </c>
      <c r="P357" s="18">
        <f t="shared" si="88"/>
        <v>19.642857142857142</v>
      </c>
      <c r="Q357" s="18">
        <f t="shared" ca="1" si="89"/>
        <v>0</v>
      </c>
      <c r="R357" s="18">
        <f t="shared" ca="1" si="90"/>
        <v>0</v>
      </c>
      <c r="S357" s="11" t="str">
        <f t="shared" ca="1" si="79"/>
        <v>NO</v>
      </c>
      <c r="T357" s="39" t="str">
        <f t="shared" ca="1" si="80"/>
        <v>CON AVANCE</v>
      </c>
      <c r="U357" s="39" t="str">
        <f t="shared" ca="1" si="81"/>
        <v>CON AVANCE</v>
      </c>
      <c r="V357" s="86" t="s">
        <v>1578</v>
      </c>
      <c r="W357" s="86" t="s">
        <v>1594</v>
      </c>
      <c r="X357" s="86">
        <f t="shared" si="91"/>
        <v>1</v>
      </c>
      <c r="Y357" s="86" t="str">
        <f t="shared" si="92"/>
        <v>H16ECP - 1</v>
      </c>
      <c r="Z357" s="94">
        <f t="shared" ca="1" si="93"/>
        <v>4</v>
      </c>
      <c r="AA357" s="94">
        <f t="shared" ca="1" si="86"/>
        <v>4</v>
      </c>
      <c r="AB357" s="94" t="str">
        <f t="shared" si="94"/>
        <v>H16ECP</v>
      </c>
      <c r="AC357" s="94" t="str">
        <f t="shared" si="95"/>
        <v>H16ECP</v>
      </c>
    </row>
    <row r="358" spans="1:29" s="3" customFormat="1" ht="101.25" x14ac:dyDescent="0.2">
      <c r="A358" s="51"/>
      <c r="B358" s="42" t="s">
        <v>47</v>
      </c>
      <c r="C358" s="41" t="s">
        <v>1534</v>
      </c>
      <c r="D358" s="12" t="s">
        <v>1535</v>
      </c>
      <c r="E358" s="12" t="s">
        <v>1536</v>
      </c>
      <c r="F358" s="12" t="s">
        <v>1852</v>
      </c>
      <c r="G358" s="11" t="s">
        <v>1537</v>
      </c>
      <c r="H358" s="11">
        <v>2</v>
      </c>
      <c r="I358" s="14">
        <v>42795</v>
      </c>
      <c r="J358" s="14">
        <v>42824</v>
      </c>
      <c r="K358" s="44">
        <f t="shared" si="78"/>
        <v>4.1428571428571432</v>
      </c>
      <c r="L358" s="6" t="s">
        <v>23</v>
      </c>
      <c r="M358" s="11">
        <v>1</v>
      </c>
      <c r="N358" s="11">
        <v>1</v>
      </c>
      <c r="O358" s="79">
        <f t="shared" si="87"/>
        <v>50</v>
      </c>
      <c r="P358" s="18">
        <f t="shared" si="88"/>
        <v>2.0714285714285716</v>
      </c>
      <c r="Q358" s="18">
        <f t="shared" ca="1" si="89"/>
        <v>2.0714285714285716</v>
      </c>
      <c r="R358" s="18">
        <f t="shared" ca="1" si="90"/>
        <v>4.1428571428571432</v>
      </c>
      <c r="S358" s="11" t="str">
        <f t="shared" si="79"/>
        <v>NO</v>
      </c>
      <c r="T358" s="39" t="str">
        <f t="shared" ca="1" si="80"/>
        <v>VENCIDO</v>
      </c>
      <c r="U358" s="39" t="str">
        <f t="shared" si="81"/>
        <v/>
      </c>
      <c r="V358" s="86" t="s">
        <v>1578</v>
      </c>
      <c r="W358" s="86" t="s">
        <v>1594</v>
      </c>
      <c r="X358" s="86">
        <f t="shared" si="91"/>
        <v>2</v>
      </c>
      <c r="Y358" s="86" t="str">
        <f t="shared" si="92"/>
        <v>H16ECP - 2</v>
      </c>
      <c r="Z358" s="94">
        <f t="shared" ca="1" si="93"/>
        <v>1</v>
      </c>
      <c r="AA358" s="94">
        <f t="shared" ca="1" si="86"/>
        <v>1</v>
      </c>
      <c r="AB358" s="94" t="str">
        <f t="shared" si="94"/>
        <v>H16ECP</v>
      </c>
      <c r="AC358" s="94" t="str">
        <f t="shared" si="95"/>
        <v>H16ECP</v>
      </c>
    </row>
    <row r="359" spans="1:29" s="3" customFormat="1" ht="101.25" x14ac:dyDescent="0.2">
      <c r="A359" s="51"/>
      <c r="B359" s="42" t="s">
        <v>47</v>
      </c>
      <c r="C359" s="41" t="s">
        <v>1538</v>
      </c>
      <c r="D359" s="12" t="s">
        <v>1535</v>
      </c>
      <c r="E359" s="12" t="s">
        <v>1539</v>
      </c>
      <c r="F359" s="12" t="s">
        <v>1540</v>
      </c>
      <c r="G359" s="11" t="s">
        <v>979</v>
      </c>
      <c r="H359" s="11">
        <v>3</v>
      </c>
      <c r="I359" s="14">
        <v>42795</v>
      </c>
      <c r="J359" s="14">
        <v>42886</v>
      </c>
      <c r="K359" s="44">
        <f t="shared" si="78"/>
        <v>13</v>
      </c>
      <c r="L359" s="6" t="s">
        <v>23</v>
      </c>
      <c r="M359" s="11"/>
      <c r="N359" s="11"/>
      <c r="O359" s="79">
        <f t="shared" si="87"/>
        <v>0</v>
      </c>
      <c r="P359" s="18">
        <f t="shared" si="88"/>
        <v>0</v>
      </c>
      <c r="Q359" s="18">
        <f t="shared" ca="1" si="89"/>
        <v>0</v>
      </c>
      <c r="R359" s="18">
        <f t="shared" ca="1" si="90"/>
        <v>13</v>
      </c>
      <c r="S359" s="11" t="str">
        <f t="shared" si="79"/>
        <v>NO</v>
      </c>
      <c r="T359" s="39" t="str">
        <f t="shared" ca="1" si="80"/>
        <v>VENCIDO</v>
      </c>
      <c r="U359" s="39" t="str">
        <f t="shared" si="81"/>
        <v/>
      </c>
      <c r="V359" s="86" t="s">
        <v>1578</v>
      </c>
      <c r="W359" s="86" t="s">
        <v>1594</v>
      </c>
      <c r="X359" s="86">
        <f t="shared" si="91"/>
        <v>3</v>
      </c>
      <c r="Y359" s="86" t="str">
        <f t="shared" si="92"/>
        <v>H16ECP - 3</v>
      </c>
      <c r="Z359" s="94">
        <f t="shared" ca="1" si="93"/>
        <v>1</v>
      </c>
      <c r="AA359" s="94">
        <f t="shared" ca="1" si="86"/>
        <v>1</v>
      </c>
      <c r="AB359" s="94" t="str">
        <f t="shared" si="94"/>
        <v>H16ECP</v>
      </c>
      <c r="AC359" s="94" t="str">
        <f t="shared" si="95"/>
        <v>H16ECP</v>
      </c>
    </row>
    <row r="360" spans="1:29" s="3" customFormat="1" ht="258.75" x14ac:dyDescent="0.2">
      <c r="A360" s="51"/>
      <c r="B360" s="42" t="s">
        <v>47</v>
      </c>
      <c r="C360" s="41" t="s">
        <v>1853</v>
      </c>
      <c r="D360" s="12" t="s">
        <v>1535</v>
      </c>
      <c r="E360" s="12" t="s">
        <v>1854</v>
      </c>
      <c r="F360" s="12" t="s">
        <v>1855</v>
      </c>
      <c r="G360" s="11" t="s">
        <v>1856</v>
      </c>
      <c r="H360" s="11">
        <v>1</v>
      </c>
      <c r="I360" s="14">
        <v>42795</v>
      </c>
      <c r="J360" s="14">
        <v>43039</v>
      </c>
      <c r="K360" s="44">
        <f t="shared" si="78"/>
        <v>34.857142857142854</v>
      </c>
      <c r="L360" s="6" t="s">
        <v>1453</v>
      </c>
      <c r="M360" s="11"/>
      <c r="N360" s="11"/>
      <c r="O360" s="79">
        <f t="shared" si="87"/>
        <v>0</v>
      </c>
      <c r="P360" s="18">
        <f t="shared" si="88"/>
        <v>0</v>
      </c>
      <c r="Q360" s="18">
        <f t="shared" ca="1" si="89"/>
        <v>0</v>
      </c>
      <c r="R360" s="18">
        <f t="shared" ca="1" si="90"/>
        <v>0</v>
      </c>
      <c r="S360" s="11" t="str">
        <f t="shared" si="79"/>
        <v>NO</v>
      </c>
      <c r="T360" s="39" t="str">
        <f t="shared" ca="1" si="80"/>
        <v>PRÓXIMO A VENCER</v>
      </c>
      <c r="U360" s="39" t="str">
        <f t="shared" si="81"/>
        <v/>
      </c>
      <c r="V360" s="86" t="s">
        <v>1578</v>
      </c>
      <c r="W360" s="86" t="s">
        <v>1594</v>
      </c>
      <c r="X360" s="86">
        <f t="shared" si="91"/>
        <v>4</v>
      </c>
      <c r="Y360" s="86" t="str">
        <f t="shared" si="92"/>
        <v>H16ECP - 4</v>
      </c>
      <c r="Z360" s="94">
        <f t="shared" ca="1" si="93"/>
        <v>2</v>
      </c>
      <c r="AA360" s="94">
        <f t="shared" ca="1" si="86"/>
        <v>2</v>
      </c>
      <c r="AB360" s="94" t="str">
        <f t="shared" si="94"/>
        <v>H16ECP</v>
      </c>
      <c r="AC360" s="94" t="str">
        <f t="shared" si="95"/>
        <v>H16ECP</v>
      </c>
    </row>
    <row r="361" spans="1:29" s="3" customFormat="1" ht="362.25" customHeight="1" x14ac:dyDescent="0.2">
      <c r="A361" s="51">
        <v>315</v>
      </c>
      <c r="B361" s="42" t="s">
        <v>47</v>
      </c>
      <c r="C361" s="41" t="s">
        <v>1541</v>
      </c>
      <c r="D361" s="12" t="s">
        <v>1542</v>
      </c>
      <c r="E361" s="12" t="s">
        <v>1857</v>
      </c>
      <c r="F361" s="12" t="s">
        <v>1543</v>
      </c>
      <c r="G361" s="11" t="s">
        <v>411</v>
      </c>
      <c r="H361" s="11">
        <v>1</v>
      </c>
      <c r="I361" s="14">
        <v>42767</v>
      </c>
      <c r="J361" s="14">
        <v>42825</v>
      </c>
      <c r="K361" s="44">
        <f t="shared" si="78"/>
        <v>8.2857142857142865</v>
      </c>
      <c r="L361" s="6" t="s">
        <v>23</v>
      </c>
      <c r="M361" s="11">
        <v>1</v>
      </c>
      <c r="N361" s="11"/>
      <c r="O361" s="79">
        <f t="shared" si="87"/>
        <v>100</v>
      </c>
      <c r="P361" s="18">
        <f t="shared" si="88"/>
        <v>8.2857142857142865</v>
      </c>
      <c r="Q361" s="18">
        <f t="shared" ca="1" si="89"/>
        <v>8.2857142857142865</v>
      </c>
      <c r="R361" s="18">
        <f t="shared" ca="1" si="90"/>
        <v>8.2857142857142865</v>
      </c>
      <c r="S361" s="11" t="str">
        <f t="shared" si="79"/>
        <v>SI</v>
      </c>
      <c r="T361" s="39" t="str">
        <f t="shared" si="80"/>
        <v>CUMPLIDO</v>
      </c>
      <c r="U361" s="39" t="str">
        <f t="shared" si="81"/>
        <v>CUMPLIDO</v>
      </c>
      <c r="V361" s="86" t="s">
        <v>1578</v>
      </c>
      <c r="W361" s="86" t="s">
        <v>1595</v>
      </c>
      <c r="X361" s="86">
        <f t="shared" si="91"/>
        <v>1</v>
      </c>
      <c r="Y361" s="86" t="str">
        <f t="shared" si="92"/>
        <v>H17ECP - 1</v>
      </c>
      <c r="Z361" s="94">
        <f t="shared" si="93"/>
        <v>5</v>
      </c>
      <c r="AA361" s="94">
        <f t="shared" si="86"/>
        <v>5</v>
      </c>
      <c r="AB361" s="94" t="str">
        <f t="shared" si="94"/>
        <v>H17ECP</v>
      </c>
      <c r="AC361" s="94" t="str">
        <f t="shared" si="95"/>
        <v>H17ECP</v>
      </c>
    </row>
    <row r="362" spans="1:29" s="3" customFormat="1" ht="386.25" customHeight="1" x14ac:dyDescent="0.2">
      <c r="A362" s="51">
        <v>316</v>
      </c>
      <c r="B362" s="42" t="s">
        <v>68</v>
      </c>
      <c r="C362" s="41" t="s">
        <v>1858</v>
      </c>
      <c r="D362" s="12" t="s">
        <v>1544</v>
      </c>
      <c r="E362" s="12" t="s">
        <v>1545</v>
      </c>
      <c r="F362" s="12" t="s">
        <v>1859</v>
      </c>
      <c r="G362" s="11" t="s">
        <v>61</v>
      </c>
      <c r="H362" s="11">
        <v>3</v>
      </c>
      <c r="I362" s="14">
        <v>42840</v>
      </c>
      <c r="J362" s="14">
        <v>43023</v>
      </c>
      <c r="K362" s="44">
        <f t="shared" si="78"/>
        <v>26.142857142857142</v>
      </c>
      <c r="L362" s="6" t="s">
        <v>46</v>
      </c>
      <c r="M362" s="11">
        <v>2</v>
      </c>
      <c r="N362" s="11"/>
      <c r="O362" s="79">
        <f t="shared" si="87"/>
        <v>66.666666666666657</v>
      </c>
      <c r="P362" s="18">
        <f t="shared" si="88"/>
        <v>17.428571428571427</v>
      </c>
      <c r="Q362" s="18">
        <f t="shared" ca="1" si="89"/>
        <v>0</v>
      </c>
      <c r="R362" s="18">
        <f t="shared" ca="1" si="90"/>
        <v>0</v>
      </c>
      <c r="S362" s="11" t="str">
        <f t="shared" ca="1" si="79"/>
        <v>NO</v>
      </c>
      <c r="T362" s="39" t="str">
        <f t="shared" ca="1" si="80"/>
        <v>PRÓXIMO A VENCER</v>
      </c>
      <c r="U362" s="39" t="str">
        <f t="shared" ca="1" si="81"/>
        <v>PRÓXIMO A VENCER</v>
      </c>
      <c r="V362" s="86" t="s">
        <v>1578</v>
      </c>
      <c r="W362" s="86" t="s">
        <v>1596</v>
      </c>
      <c r="X362" s="86">
        <f t="shared" si="91"/>
        <v>1</v>
      </c>
      <c r="Y362" s="86" t="str">
        <f t="shared" si="92"/>
        <v>H18ECP - 1</v>
      </c>
      <c r="Z362" s="94">
        <f t="shared" ca="1" si="93"/>
        <v>2</v>
      </c>
      <c r="AA362" s="94">
        <f t="shared" ca="1" si="86"/>
        <v>2</v>
      </c>
      <c r="AB362" s="94" t="str">
        <f t="shared" si="94"/>
        <v>H18ECP</v>
      </c>
      <c r="AC362" s="94" t="str">
        <f t="shared" si="95"/>
        <v>H18ECP</v>
      </c>
    </row>
    <row r="363" spans="1:29" s="3" customFormat="1" ht="213.75" x14ac:dyDescent="0.2">
      <c r="A363" s="51">
        <v>317</v>
      </c>
      <c r="B363" s="42" t="s">
        <v>1546</v>
      </c>
      <c r="C363" s="41" t="s">
        <v>1547</v>
      </c>
      <c r="D363" s="12" t="s">
        <v>1548</v>
      </c>
      <c r="E363" s="12" t="s">
        <v>1549</v>
      </c>
      <c r="F363" s="12" t="s">
        <v>1550</v>
      </c>
      <c r="G363" s="11" t="s">
        <v>17</v>
      </c>
      <c r="H363" s="11">
        <v>2</v>
      </c>
      <c r="I363" s="14">
        <v>42825</v>
      </c>
      <c r="J363" s="14">
        <v>42947</v>
      </c>
      <c r="K363" s="44">
        <f t="shared" si="78"/>
        <v>17.428571428571427</v>
      </c>
      <c r="L363" s="6" t="s">
        <v>40</v>
      </c>
      <c r="M363" s="11">
        <v>1</v>
      </c>
      <c r="N363" s="11"/>
      <c r="O363" s="79">
        <f t="shared" si="87"/>
        <v>50</v>
      </c>
      <c r="P363" s="18">
        <f t="shared" si="88"/>
        <v>8.7142857142857135</v>
      </c>
      <c r="Q363" s="18">
        <f t="shared" ca="1" si="89"/>
        <v>8.7142857142857135</v>
      </c>
      <c r="R363" s="18">
        <f t="shared" ca="1" si="90"/>
        <v>17.428571428571427</v>
      </c>
      <c r="S363" s="11" t="str">
        <f t="shared" ca="1" si="79"/>
        <v>NO</v>
      </c>
      <c r="T363" s="39" t="str">
        <f t="shared" ca="1" si="80"/>
        <v>VENCIDO</v>
      </c>
      <c r="U363" s="39" t="str">
        <f t="shared" ca="1" si="81"/>
        <v>VENCIDO</v>
      </c>
      <c r="V363" s="86" t="s">
        <v>1578</v>
      </c>
      <c r="W363" s="86" t="s">
        <v>1597</v>
      </c>
      <c r="X363" s="86">
        <f t="shared" si="91"/>
        <v>1</v>
      </c>
      <c r="Y363" s="86" t="str">
        <f t="shared" si="92"/>
        <v>H19ECP - 1</v>
      </c>
      <c r="Z363" s="94">
        <f t="shared" ca="1" si="93"/>
        <v>1</v>
      </c>
      <c r="AA363" s="94">
        <f t="shared" ca="1" si="86"/>
        <v>1</v>
      </c>
      <c r="AB363" s="94" t="str">
        <f t="shared" si="94"/>
        <v>H19ECP</v>
      </c>
      <c r="AC363" s="94" t="str">
        <f t="shared" si="95"/>
        <v>H19ECP</v>
      </c>
    </row>
    <row r="364" spans="1:29" s="3" customFormat="1" ht="292.5" x14ac:dyDescent="0.2">
      <c r="A364" s="51">
        <v>318</v>
      </c>
      <c r="B364" s="42" t="s">
        <v>56</v>
      </c>
      <c r="C364" s="41" t="s">
        <v>1551</v>
      </c>
      <c r="D364" s="12" t="s">
        <v>1552</v>
      </c>
      <c r="E364" s="12" t="s">
        <v>1553</v>
      </c>
      <c r="F364" s="12" t="s">
        <v>1554</v>
      </c>
      <c r="G364" s="11" t="s">
        <v>1555</v>
      </c>
      <c r="H364" s="11">
        <v>1</v>
      </c>
      <c r="I364" s="14">
        <v>42795</v>
      </c>
      <c r="J364" s="14">
        <v>42916</v>
      </c>
      <c r="K364" s="44">
        <f t="shared" si="78"/>
        <v>17.285714285714285</v>
      </c>
      <c r="L364" s="6" t="s">
        <v>40</v>
      </c>
      <c r="M364" s="11">
        <v>1</v>
      </c>
      <c r="N364" s="11"/>
      <c r="O364" s="79">
        <f t="shared" si="87"/>
        <v>100</v>
      </c>
      <c r="P364" s="18">
        <f t="shared" si="88"/>
        <v>17.285714285714285</v>
      </c>
      <c r="Q364" s="18">
        <f t="shared" ca="1" si="89"/>
        <v>17.285714285714285</v>
      </c>
      <c r="R364" s="18">
        <f t="shared" ca="1" si="90"/>
        <v>17.285714285714285</v>
      </c>
      <c r="S364" s="11" t="str">
        <f t="shared" si="79"/>
        <v>SI</v>
      </c>
      <c r="T364" s="39" t="str">
        <f t="shared" si="80"/>
        <v>CUMPLIDO</v>
      </c>
      <c r="U364" s="39" t="str">
        <f t="shared" si="81"/>
        <v>CUMPLIDO</v>
      </c>
      <c r="V364" s="86" t="s">
        <v>1578</v>
      </c>
      <c r="W364" s="86" t="s">
        <v>1598</v>
      </c>
      <c r="X364" s="86">
        <f t="shared" si="91"/>
        <v>1</v>
      </c>
      <c r="Y364" s="86" t="str">
        <f t="shared" si="92"/>
        <v>H20ECP - 1</v>
      </c>
      <c r="Z364" s="94">
        <f t="shared" si="93"/>
        <v>5</v>
      </c>
      <c r="AA364" s="94">
        <f t="shared" si="86"/>
        <v>5</v>
      </c>
      <c r="AB364" s="94" t="str">
        <f t="shared" si="94"/>
        <v>H20ECP</v>
      </c>
      <c r="AC364" s="94" t="str">
        <f t="shared" si="95"/>
        <v>H20ECP</v>
      </c>
    </row>
    <row r="365" spans="1:29" s="3" customFormat="1" ht="123.75" x14ac:dyDescent="0.2">
      <c r="A365" s="51">
        <v>319</v>
      </c>
      <c r="B365" s="42" t="s">
        <v>47</v>
      </c>
      <c r="C365" s="41" t="s">
        <v>1556</v>
      </c>
      <c r="D365" s="12" t="s">
        <v>1860</v>
      </c>
      <c r="E365" s="12" t="s">
        <v>1861</v>
      </c>
      <c r="F365" s="12" t="s">
        <v>1557</v>
      </c>
      <c r="G365" s="11" t="s">
        <v>1558</v>
      </c>
      <c r="H365" s="11">
        <v>4</v>
      </c>
      <c r="I365" s="14">
        <v>42795</v>
      </c>
      <c r="J365" s="14">
        <v>42978</v>
      </c>
      <c r="K365" s="44">
        <f t="shared" si="78"/>
        <v>26.142857142857142</v>
      </c>
      <c r="L365" s="6" t="s">
        <v>55</v>
      </c>
      <c r="M365" s="11"/>
      <c r="N365" s="11"/>
      <c r="O365" s="79">
        <f t="shared" si="87"/>
        <v>0</v>
      </c>
      <c r="P365" s="18">
        <f t="shared" si="88"/>
        <v>0</v>
      </c>
      <c r="Q365" s="18">
        <f t="shared" ca="1" si="89"/>
        <v>0</v>
      </c>
      <c r="R365" s="18">
        <f t="shared" ca="1" si="90"/>
        <v>26.142857142857142</v>
      </c>
      <c r="S365" s="11" t="str">
        <f t="shared" ca="1" si="79"/>
        <v>NO</v>
      </c>
      <c r="T365" s="39" t="str">
        <f t="shared" ca="1" si="80"/>
        <v>VENCIDO</v>
      </c>
      <c r="U365" s="39" t="str">
        <f t="shared" ca="1" si="81"/>
        <v>VENCIDO</v>
      </c>
      <c r="V365" s="86" t="s">
        <v>1578</v>
      </c>
      <c r="W365" s="86" t="s">
        <v>1599</v>
      </c>
      <c r="X365" s="86">
        <f t="shared" si="91"/>
        <v>1</v>
      </c>
      <c r="Y365" s="86" t="str">
        <f t="shared" si="92"/>
        <v>H21ECP - 1</v>
      </c>
      <c r="Z365" s="94">
        <f t="shared" ca="1" si="93"/>
        <v>1</v>
      </c>
      <c r="AA365" s="94">
        <f t="shared" ca="1" si="86"/>
        <v>1</v>
      </c>
      <c r="AB365" s="94" t="str">
        <f t="shared" si="94"/>
        <v>H21ECP</v>
      </c>
      <c r="AC365" s="94" t="str">
        <f t="shared" si="95"/>
        <v>H21ECP</v>
      </c>
    </row>
    <row r="366" spans="1:29" s="3" customFormat="1" ht="270" x14ac:dyDescent="0.2">
      <c r="A366" s="51">
        <v>320</v>
      </c>
      <c r="B366" s="42" t="s">
        <v>47</v>
      </c>
      <c r="C366" s="41" t="s">
        <v>1559</v>
      </c>
      <c r="D366" s="12" t="s">
        <v>1560</v>
      </c>
      <c r="E366" s="12" t="s">
        <v>1862</v>
      </c>
      <c r="F366" s="12" t="s">
        <v>1863</v>
      </c>
      <c r="G366" s="11" t="s">
        <v>17</v>
      </c>
      <c r="H366" s="11">
        <v>1</v>
      </c>
      <c r="I366" s="14">
        <v>42795</v>
      </c>
      <c r="J366" s="14">
        <v>42825</v>
      </c>
      <c r="K366" s="44">
        <f t="shared" si="78"/>
        <v>4.2857142857142856</v>
      </c>
      <c r="L366" s="6" t="s">
        <v>55</v>
      </c>
      <c r="M366" s="11">
        <v>1</v>
      </c>
      <c r="N366" s="11"/>
      <c r="O366" s="79">
        <f t="shared" si="87"/>
        <v>100</v>
      </c>
      <c r="P366" s="18">
        <f t="shared" si="88"/>
        <v>4.2857142857142856</v>
      </c>
      <c r="Q366" s="18">
        <f t="shared" ca="1" si="89"/>
        <v>4.2857142857142856</v>
      </c>
      <c r="R366" s="18">
        <f t="shared" ca="1" si="90"/>
        <v>4.2857142857142856</v>
      </c>
      <c r="S366" s="11" t="str">
        <f t="shared" si="79"/>
        <v>SI</v>
      </c>
      <c r="T366" s="39" t="str">
        <f t="shared" si="80"/>
        <v>CUMPLIDO</v>
      </c>
      <c r="U366" s="39" t="str">
        <f t="shared" si="81"/>
        <v>CUMPLIDO</v>
      </c>
      <c r="V366" s="86" t="s">
        <v>1578</v>
      </c>
      <c r="W366" s="86" t="s">
        <v>1600</v>
      </c>
      <c r="X366" s="86">
        <f t="shared" si="91"/>
        <v>1</v>
      </c>
      <c r="Y366" s="86" t="str">
        <f t="shared" si="92"/>
        <v>H22ECP - 1</v>
      </c>
      <c r="Z366" s="94">
        <f t="shared" si="93"/>
        <v>5</v>
      </c>
      <c r="AA366" s="94">
        <f t="shared" si="86"/>
        <v>5</v>
      </c>
      <c r="AB366" s="94" t="str">
        <f t="shared" si="94"/>
        <v>H22ECP</v>
      </c>
      <c r="AC366" s="94" t="str">
        <f t="shared" si="95"/>
        <v>H22ECP</v>
      </c>
    </row>
    <row r="367" spans="1:29" s="3" customFormat="1" ht="157.5" x14ac:dyDescent="0.2">
      <c r="A367" s="51">
        <v>321</v>
      </c>
      <c r="B367" s="42" t="s">
        <v>47</v>
      </c>
      <c r="C367" s="41" t="s">
        <v>1561</v>
      </c>
      <c r="D367" s="12" t="s">
        <v>1864</v>
      </c>
      <c r="E367" s="12" t="s">
        <v>1562</v>
      </c>
      <c r="F367" s="12" t="s">
        <v>1563</v>
      </c>
      <c r="G367" s="11" t="s">
        <v>1558</v>
      </c>
      <c r="H367" s="11">
        <v>4</v>
      </c>
      <c r="I367" s="14">
        <v>42795</v>
      </c>
      <c r="J367" s="14">
        <v>43008</v>
      </c>
      <c r="K367" s="44">
        <f t="shared" si="78"/>
        <v>30.428571428571427</v>
      </c>
      <c r="L367" s="6" t="s">
        <v>55</v>
      </c>
      <c r="M367" s="11"/>
      <c r="N367" s="11"/>
      <c r="O367" s="79">
        <f t="shared" si="87"/>
        <v>0</v>
      </c>
      <c r="P367" s="18">
        <f t="shared" si="88"/>
        <v>0</v>
      </c>
      <c r="Q367" s="18">
        <f t="shared" ca="1" si="89"/>
        <v>0</v>
      </c>
      <c r="R367" s="18">
        <f t="shared" ca="1" si="90"/>
        <v>30.428571428571427</v>
      </c>
      <c r="S367" s="11" t="str">
        <f t="shared" ca="1" si="79"/>
        <v>NO</v>
      </c>
      <c r="T367" s="39" t="str">
        <f t="shared" ca="1" si="80"/>
        <v>VENCIDO</v>
      </c>
      <c r="U367" s="39" t="str">
        <f t="shared" ca="1" si="81"/>
        <v>VENCIDO</v>
      </c>
      <c r="V367" s="86" t="s">
        <v>1578</v>
      </c>
      <c r="W367" s="86" t="s">
        <v>1601</v>
      </c>
      <c r="X367" s="86">
        <f t="shared" si="91"/>
        <v>1</v>
      </c>
      <c r="Y367" s="86" t="str">
        <f t="shared" si="92"/>
        <v>H23ECP - 1</v>
      </c>
      <c r="Z367" s="94">
        <f t="shared" ca="1" si="93"/>
        <v>1</v>
      </c>
      <c r="AA367" s="94">
        <f t="shared" ca="1" si="86"/>
        <v>1</v>
      </c>
      <c r="AB367" s="94" t="str">
        <f t="shared" si="94"/>
        <v>H23ECP</v>
      </c>
      <c r="AC367" s="94" t="str">
        <f t="shared" si="95"/>
        <v>H23ECP</v>
      </c>
    </row>
    <row r="368" spans="1:29" s="3" customFormat="1" ht="409.5" x14ac:dyDescent="0.2">
      <c r="A368" s="51">
        <v>322</v>
      </c>
      <c r="B368" s="42" t="s">
        <v>1564</v>
      </c>
      <c r="C368" s="41" t="s">
        <v>1565</v>
      </c>
      <c r="D368" s="12" t="s">
        <v>1566</v>
      </c>
      <c r="E368" s="12" t="s">
        <v>1567</v>
      </c>
      <c r="F368" s="12" t="s">
        <v>1568</v>
      </c>
      <c r="G368" s="11" t="s">
        <v>17</v>
      </c>
      <c r="H368" s="11">
        <v>10</v>
      </c>
      <c r="I368" s="14">
        <v>42826</v>
      </c>
      <c r="J368" s="14">
        <v>42855</v>
      </c>
      <c r="K368" s="44">
        <f t="shared" si="78"/>
        <v>4.1428571428571432</v>
      </c>
      <c r="L368" s="6" t="s">
        <v>40</v>
      </c>
      <c r="M368" s="11">
        <v>2</v>
      </c>
      <c r="N368" s="11">
        <v>1</v>
      </c>
      <c r="O368" s="79">
        <f t="shared" si="87"/>
        <v>20</v>
      </c>
      <c r="P368" s="18">
        <f t="shared" si="88"/>
        <v>0.82857142857142863</v>
      </c>
      <c r="Q368" s="18">
        <f t="shared" ca="1" si="89"/>
        <v>0.82857142857142863</v>
      </c>
      <c r="R368" s="18">
        <f t="shared" ca="1" si="90"/>
        <v>4.1428571428571432</v>
      </c>
      <c r="S368" s="11" t="str">
        <f t="shared" ca="1" si="79"/>
        <v>NO</v>
      </c>
      <c r="T368" s="39" t="str">
        <f t="shared" ca="1" si="80"/>
        <v>VENCIDO</v>
      </c>
      <c r="U368" s="39" t="str">
        <f t="shared" ca="1" si="81"/>
        <v>VENCIDO</v>
      </c>
      <c r="V368" s="86" t="s">
        <v>1578</v>
      </c>
      <c r="W368" s="86" t="s">
        <v>1602</v>
      </c>
      <c r="X368" s="86">
        <f t="shared" si="91"/>
        <v>1</v>
      </c>
      <c r="Y368" s="86" t="str">
        <f t="shared" si="92"/>
        <v>H24ECP - 1</v>
      </c>
      <c r="Z368" s="94">
        <f t="shared" ca="1" si="93"/>
        <v>1</v>
      </c>
      <c r="AA368" s="94">
        <f t="shared" ca="1" si="86"/>
        <v>1</v>
      </c>
      <c r="AB368" s="94" t="str">
        <f t="shared" si="94"/>
        <v>H24ECP</v>
      </c>
      <c r="AC368" s="94" t="str">
        <f t="shared" si="95"/>
        <v>H24ECP</v>
      </c>
    </row>
    <row r="369" spans="1:29" s="3" customFormat="1" ht="240" customHeight="1" x14ac:dyDescent="0.2">
      <c r="A369" s="51">
        <v>323</v>
      </c>
      <c r="B369" s="42" t="s">
        <v>47</v>
      </c>
      <c r="C369" s="41" t="s">
        <v>1569</v>
      </c>
      <c r="D369" s="12" t="s">
        <v>1570</v>
      </c>
      <c r="E369" s="12" t="s">
        <v>1571</v>
      </c>
      <c r="F369" s="12" t="s">
        <v>1572</v>
      </c>
      <c r="G369" s="11" t="s">
        <v>17</v>
      </c>
      <c r="H369" s="11">
        <v>1</v>
      </c>
      <c r="I369" s="14">
        <v>42826</v>
      </c>
      <c r="J369" s="14">
        <v>42855</v>
      </c>
      <c r="K369" s="44">
        <f t="shared" si="78"/>
        <v>4.1428571428571432</v>
      </c>
      <c r="L369" s="6" t="s">
        <v>40</v>
      </c>
      <c r="M369" s="11">
        <v>1</v>
      </c>
      <c r="N369" s="11"/>
      <c r="O369" s="79">
        <f t="shared" si="87"/>
        <v>100</v>
      </c>
      <c r="P369" s="18">
        <f t="shared" si="88"/>
        <v>4.1428571428571432</v>
      </c>
      <c r="Q369" s="18">
        <f t="shared" ca="1" si="89"/>
        <v>4.1428571428571432</v>
      </c>
      <c r="R369" s="18">
        <f t="shared" ca="1" si="90"/>
        <v>4.1428571428571432</v>
      </c>
      <c r="S369" s="11" t="str">
        <f t="shared" si="79"/>
        <v>SI</v>
      </c>
      <c r="T369" s="39" t="str">
        <f t="shared" si="80"/>
        <v>CUMPLIDO</v>
      </c>
      <c r="U369" s="39" t="str">
        <f t="shared" si="81"/>
        <v>CUMPLIDO</v>
      </c>
      <c r="V369" s="86" t="s">
        <v>1578</v>
      </c>
      <c r="W369" s="86" t="s">
        <v>1603</v>
      </c>
      <c r="X369" s="86">
        <f t="shared" si="91"/>
        <v>1</v>
      </c>
      <c r="Y369" s="86" t="str">
        <f t="shared" si="92"/>
        <v>H25ECP - 1</v>
      </c>
      <c r="Z369" s="94">
        <f t="shared" si="93"/>
        <v>5</v>
      </c>
      <c r="AA369" s="94">
        <f t="shared" si="86"/>
        <v>5</v>
      </c>
      <c r="AB369" s="94" t="str">
        <f t="shared" si="94"/>
        <v>H25ECP</v>
      </c>
      <c r="AC369" s="94" t="str">
        <f t="shared" si="95"/>
        <v>H25ECP</v>
      </c>
    </row>
    <row r="370" spans="1:29" s="3" customFormat="1" ht="292.5" x14ac:dyDescent="0.2">
      <c r="A370" s="51">
        <v>324</v>
      </c>
      <c r="B370" s="42" t="s">
        <v>47</v>
      </c>
      <c r="C370" s="41" t="s">
        <v>1573</v>
      </c>
      <c r="D370" s="12" t="s">
        <v>1574</v>
      </c>
      <c r="E370" s="12" t="s">
        <v>1575</v>
      </c>
      <c r="F370" s="12" t="s">
        <v>1576</v>
      </c>
      <c r="G370" s="11" t="s">
        <v>50</v>
      </c>
      <c r="H370" s="11">
        <v>3</v>
      </c>
      <c r="I370" s="14">
        <v>42795</v>
      </c>
      <c r="J370" s="14">
        <v>43039</v>
      </c>
      <c r="K370" s="44">
        <f t="shared" si="78"/>
        <v>34.857142857142854</v>
      </c>
      <c r="L370" s="6" t="s">
        <v>55</v>
      </c>
      <c r="M370" s="11"/>
      <c r="N370" s="11"/>
      <c r="O370" s="79">
        <f t="shared" si="87"/>
        <v>0</v>
      </c>
      <c r="P370" s="18">
        <f t="shared" si="88"/>
        <v>0</v>
      </c>
      <c r="Q370" s="18">
        <f t="shared" ca="1" si="89"/>
        <v>0</v>
      </c>
      <c r="R370" s="18">
        <f t="shared" ca="1" si="90"/>
        <v>0</v>
      </c>
      <c r="S370" s="11" t="str">
        <f t="shared" ca="1" si="79"/>
        <v>NO</v>
      </c>
      <c r="T370" s="39" t="str">
        <f t="shared" ca="1" si="80"/>
        <v>PRÓXIMO A VENCER</v>
      </c>
      <c r="U370" s="39" t="str">
        <f t="shared" ca="1" si="81"/>
        <v>PRÓXIMO A VENCER</v>
      </c>
      <c r="V370" s="86" t="s">
        <v>1578</v>
      </c>
      <c r="W370" s="86" t="s">
        <v>1604</v>
      </c>
      <c r="X370" s="86">
        <f t="shared" si="91"/>
        <v>1</v>
      </c>
      <c r="Y370" s="86" t="str">
        <f t="shared" si="92"/>
        <v>H26ECP - 1</v>
      </c>
      <c r="Z370" s="94">
        <f t="shared" ca="1" si="93"/>
        <v>2</v>
      </c>
      <c r="AA370" s="94">
        <f t="shared" ca="1" si="86"/>
        <v>2</v>
      </c>
      <c r="AB370" s="94" t="str">
        <f t="shared" si="94"/>
        <v>H26ECP</v>
      </c>
      <c r="AC370" s="94" t="str">
        <f t="shared" si="95"/>
        <v>H26ECP</v>
      </c>
    </row>
    <row r="371" spans="1:29" ht="13.5" thickBot="1" x14ac:dyDescent="0.25">
      <c r="A371" s="107" t="s">
        <v>0</v>
      </c>
      <c r="B371" s="108"/>
      <c r="C371" s="108"/>
      <c r="D371" s="108"/>
      <c r="E371" s="108"/>
      <c r="F371" s="108"/>
      <c r="G371" s="108"/>
      <c r="H371" s="108"/>
      <c r="I371" s="108"/>
      <c r="J371" s="108"/>
      <c r="K371" s="108"/>
      <c r="L371" s="108"/>
      <c r="M371" s="108"/>
      <c r="N371" s="108"/>
      <c r="O371" s="108"/>
      <c r="P371" s="19">
        <f>SUM(P2:P370)</f>
        <v>6479.8251604852476</v>
      </c>
      <c r="Q371" s="19">
        <f ca="1">SUM(Q2:Q370)</f>
        <v>6023.7834957335572</v>
      </c>
      <c r="R371" s="19">
        <f ca="1">SUM(R2:R370)</f>
        <v>8235.8571428571577</v>
      </c>
      <c r="S371" s="20"/>
      <c r="T371" s="81"/>
      <c r="U371" s="81"/>
      <c r="V371" s="81"/>
      <c r="W371" s="81"/>
      <c r="X371" s="81"/>
      <c r="Y371" s="81"/>
      <c r="Z371" s="36"/>
      <c r="AA371" s="36"/>
      <c r="AB371" s="37"/>
    </row>
    <row r="372" spans="1:29" x14ac:dyDescent="0.2">
      <c r="A372" s="109"/>
      <c r="B372" s="110"/>
      <c r="C372" s="110"/>
      <c r="D372" s="110"/>
      <c r="E372" s="110"/>
      <c r="F372" s="110"/>
      <c r="G372" s="110"/>
      <c r="H372" s="110"/>
      <c r="I372" s="110"/>
      <c r="J372" s="110"/>
      <c r="K372" s="110"/>
      <c r="L372" s="110"/>
      <c r="M372" s="110"/>
      <c r="N372" s="21"/>
      <c r="O372" s="35"/>
      <c r="P372" s="22"/>
      <c r="Q372" s="22"/>
      <c r="R372" s="22"/>
      <c r="S372" s="22"/>
      <c r="T372" s="34"/>
      <c r="U372" s="34"/>
      <c r="V372" s="34"/>
      <c r="W372" s="34"/>
      <c r="X372" s="34"/>
      <c r="Y372" s="34"/>
      <c r="Z372" s="36"/>
      <c r="AA372" s="36"/>
      <c r="AB372" s="37"/>
    </row>
    <row r="373" spans="1:29" x14ac:dyDescent="0.2">
      <c r="A373" s="23"/>
      <c r="B373" s="10"/>
      <c r="C373" s="2"/>
      <c r="D373" s="10"/>
      <c r="E373" s="10"/>
      <c r="F373" s="10"/>
      <c r="G373" s="24"/>
      <c r="H373" s="25"/>
      <c r="I373" s="26"/>
      <c r="J373" s="26"/>
      <c r="K373" s="3"/>
      <c r="L373" s="27"/>
      <c r="M373" s="3"/>
      <c r="N373" s="3"/>
      <c r="O373" s="9"/>
      <c r="P373" s="3"/>
      <c r="Q373" s="3"/>
      <c r="R373" s="3"/>
      <c r="S373" s="3"/>
      <c r="T373" s="34"/>
      <c r="Z373" s="36"/>
      <c r="AA373" s="36"/>
      <c r="AB373" s="36"/>
    </row>
    <row r="374" spans="1:29" x14ac:dyDescent="0.2">
      <c r="A374" s="28"/>
      <c r="B374" s="3"/>
      <c r="C374" s="2"/>
      <c r="D374" s="3"/>
      <c r="E374" s="3"/>
      <c r="F374" s="3"/>
      <c r="G374" s="24"/>
      <c r="H374" s="4" t="s">
        <v>104</v>
      </c>
      <c r="I374" s="5"/>
      <c r="J374" s="5"/>
      <c r="K374" s="3"/>
      <c r="L374" s="27"/>
      <c r="M374" s="3"/>
      <c r="N374" s="3"/>
      <c r="O374" s="9"/>
      <c r="P374" s="3"/>
      <c r="Q374" s="3"/>
      <c r="R374" s="3"/>
      <c r="S374" s="3"/>
      <c r="T374" s="34"/>
      <c r="Z374" s="82"/>
      <c r="AA374" s="82"/>
      <c r="AB374" s="82"/>
    </row>
    <row r="375" spans="1:29" x14ac:dyDescent="0.2">
      <c r="A375" s="29"/>
      <c r="B375" s="3"/>
      <c r="C375" s="2"/>
      <c r="D375" s="3"/>
      <c r="E375" s="3"/>
      <c r="F375" s="3"/>
      <c r="G375" s="24"/>
      <c r="H375" s="3" t="s">
        <v>105</v>
      </c>
      <c r="I375" s="5"/>
      <c r="J375" s="5"/>
      <c r="K375" s="3"/>
      <c r="L375" s="27"/>
      <c r="M375" s="3"/>
      <c r="N375" s="3"/>
      <c r="O375" s="9"/>
      <c r="P375" s="3"/>
      <c r="Q375" s="3"/>
      <c r="R375" s="3"/>
      <c r="S375" s="3"/>
      <c r="T375" s="34"/>
      <c r="Z375" s="36"/>
      <c r="AA375" s="36"/>
      <c r="AB375" s="36"/>
    </row>
    <row r="376" spans="1:29" x14ac:dyDescent="0.2">
      <c r="A376" s="29"/>
      <c r="B376" s="3"/>
      <c r="C376" s="2"/>
      <c r="D376" s="3"/>
      <c r="E376" s="3"/>
      <c r="F376" s="3"/>
      <c r="G376" s="24"/>
      <c r="H376" s="3" t="s">
        <v>106</v>
      </c>
      <c r="I376" s="5"/>
      <c r="J376" s="5"/>
      <c r="K376" s="3"/>
      <c r="L376" s="27"/>
      <c r="M376" s="3"/>
      <c r="N376" s="3"/>
      <c r="O376" s="9"/>
      <c r="P376" s="3"/>
      <c r="Q376" s="3"/>
      <c r="R376" s="3"/>
      <c r="S376" s="3"/>
      <c r="T376" s="34"/>
      <c r="Z376" s="36"/>
      <c r="AA376" s="36"/>
      <c r="AB376" s="36"/>
    </row>
    <row r="377" spans="1:29" x14ac:dyDescent="0.2">
      <c r="A377" s="29"/>
      <c r="B377" s="3"/>
      <c r="C377" s="2"/>
      <c r="D377" s="3"/>
      <c r="E377" s="3"/>
      <c r="F377" s="3"/>
      <c r="G377" s="24"/>
      <c r="H377" s="3"/>
      <c r="I377" s="5"/>
      <c r="J377" s="5"/>
      <c r="K377" s="3"/>
      <c r="L377" s="27"/>
      <c r="M377" s="3"/>
      <c r="N377" s="3"/>
      <c r="O377" s="9"/>
      <c r="P377" s="3"/>
      <c r="Q377" s="3"/>
      <c r="R377" s="3"/>
      <c r="S377" s="3"/>
      <c r="T377" s="34"/>
      <c r="Z377" s="36"/>
      <c r="AA377" s="36"/>
      <c r="AB377" s="36"/>
    </row>
    <row r="378" spans="1:29" ht="13.5" thickBot="1" x14ac:dyDescent="0.25">
      <c r="A378" s="30"/>
      <c r="B378" s="31"/>
      <c r="C378" s="32"/>
      <c r="D378" s="31"/>
      <c r="E378" s="31"/>
      <c r="F378" s="3"/>
      <c r="G378" s="24"/>
      <c r="H378" s="3"/>
      <c r="I378" s="5"/>
      <c r="J378" s="5"/>
      <c r="K378" s="3"/>
      <c r="L378" s="27"/>
      <c r="M378" s="3"/>
      <c r="N378" s="3"/>
      <c r="O378" s="9"/>
      <c r="P378" s="3"/>
      <c r="Q378" s="3"/>
      <c r="R378" s="3"/>
      <c r="S378" s="3"/>
      <c r="T378" s="34"/>
      <c r="U378" s="34"/>
      <c r="V378" s="34"/>
      <c r="W378" s="34"/>
      <c r="X378" s="34"/>
      <c r="Y378" s="34"/>
      <c r="Z378" s="36"/>
      <c r="AA378" s="36"/>
      <c r="AB378" s="36"/>
    </row>
    <row r="379" spans="1:29" ht="13.5" thickBot="1" x14ac:dyDescent="0.25">
      <c r="A379" s="117" t="s">
        <v>107</v>
      </c>
      <c r="B379" s="118"/>
      <c r="C379" s="118"/>
      <c r="D379" s="118"/>
      <c r="E379" s="33"/>
      <c r="F379" s="117"/>
      <c r="G379" s="118"/>
      <c r="H379" s="118"/>
      <c r="I379" s="118"/>
      <c r="J379" s="118"/>
      <c r="K379" s="118"/>
      <c r="L379" s="118"/>
      <c r="M379" s="118"/>
      <c r="N379" s="118"/>
      <c r="O379" s="118"/>
      <c r="P379" s="118"/>
      <c r="Q379" s="118"/>
      <c r="R379" s="118"/>
      <c r="S379" s="118"/>
      <c r="T379" s="118"/>
      <c r="U379" s="118"/>
      <c r="V379" s="118"/>
      <c r="W379" s="118"/>
      <c r="X379" s="118"/>
      <c r="Y379" s="119"/>
      <c r="Z379" s="82"/>
      <c r="AA379" s="82"/>
      <c r="AB379" s="82"/>
    </row>
    <row r="380" spans="1:29" ht="13.5" thickBot="1" x14ac:dyDescent="0.25">
      <c r="A380" s="115"/>
      <c r="B380" s="115"/>
      <c r="C380" s="115"/>
      <c r="D380" s="115"/>
      <c r="E380" s="3"/>
      <c r="F380" s="116"/>
      <c r="G380" s="116"/>
      <c r="H380" s="116"/>
      <c r="I380" s="116"/>
      <c r="J380" s="116"/>
      <c r="K380" s="116"/>
      <c r="L380" s="116"/>
      <c r="M380" s="116"/>
      <c r="N380" s="116"/>
      <c r="O380" s="116"/>
      <c r="P380" s="116"/>
      <c r="Q380" s="116"/>
      <c r="R380" s="116"/>
      <c r="S380" s="116"/>
      <c r="T380" s="34"/>
      <c r="V380" s="34"/>
      <c r="W380" s="34"/>
      <c r="X380" s="34"/>
      <c r="Y380" s="34"/>
    </row>
    <row r="381" spans="1:29" ht="13.5" thickBot="1" x14ac:dyDescent="0.25">
      <c r="A381" s="111"/>
      <c r="B381" s="112"/>
      <c r="C381" s="113" t="s">
        <v>108</v>
      </c>
      <c r="D381" s="114"/>
      <c r="E381" s="3"/>
      <c r="F381" s="104"/>
      <c r="G381" s="105"/>
      <c r="H381" s="105"/>
      <c r="I381" s="105"/>
      <c r="J381" s="105"/>
      <c r="K381" s="105"/>
      <c r="L381" s="105"/>
      <c r="M381" s="105"/>
      <c r="N381" s="105"/>
      <c r="O381" s="105"/>
      <c r="P381" s="105"/>
      <c r="Q381" s="105"/>
      <c r="R381" s="105"/>
      <c r="S381" s="105"/>
      <c r="T381" s="105"/>
      <c r="U381" s="106"/>
      <c r="V381" s="34"/>
      <c r="W381" s="102" t="s">
        <v>1</v>
      </c>
      <c r="X381" s="120"/>
      <c r="Y381" s="38">
        <f ca="1">+R371</f>
        <v>8235.8571428571577</v>
      </c>
    </row>
    <row r="382" spans="1:29" ht="13.5" thickBot="1" x14ac:dyDescent="0.25">
      <c r="A382" s="111"/>
      <c r="B382" s="112"/>
      <c r="C382" s="113" t="s">
        <v>1865</v>
      </c>
      <c r="D382" s="114"/>
      <c r="E382" s="3"/>
      <c r="F382" s="104"/>
      <c r="G382" s="105"/>
      <c r="H382" s="105"/>
      <c r="I382" s="105"/>
      <c r="J382" s="105"/>
      <c r="K382" s="105"/>
      <c r="L382" s="105"/>
      <c r="M382" s="105"/>
      <c r="N382" s="105"/>
      <c r="O382" s="105"/>
      <c r="P382" s="105"/>
      <c r="Q382" s="105"/>
      <c r="R382" s="105"/>
      <c r="S382" s="105"/>
      <c r="T382" s="105"/>
      <c r="U382" s="106"/>
      <c r="V382" s="34"/>
      <c r="W382" s="121" t="s">
        <v>2</v>
      </c>
      <c r="X382" s="122"/>
      <c r="Y382" s="38">
        <f>SUM(K2:K370)</f>
        <v>9315.1428571428569</v>
      </c>
    </row>
    <row r="383" spans="1:29" ht="24" thickBot="1" x14ac:dyDescent="0.25">
      <c r="A383" s="111"/>
      <c r="B383" s="112"/>
      <c r="C383" s="113" t="s">
        <v>109</v>
      </c>
      <c r="D383" s="114"/>
      <c r="E383" s="3"/>
      <c r="F383" s="104"/>
      <c r="G383" s="105"/>
      <c r="H383" s="105"/>
      <c r="I383" s="105"/>
      <c r="J383" s="105"/>
      <c r="K383" s="105"/>
      <c r="L383" s="105"/>
      <c r="M383" s="105"/>
      <c r="N383" s="105"/>
      <c r="O383" s="105"/>
      <c r="P383" s="105"/>
      <c r="Q383" s="105"/>
      <c r="R383" s="105"/>
      <c r="S383" s="105"/>
      <c r="T383" s="105"/>
      <c r="U383" s="106"/>
      <c r="V383" s="34"/>
      <c r="W383" s="102" t="s">
        <v>4</v>
      </c>
      <c r="X383" s="103"/>
      <c r="Y383" s="84">
        <f ca="1">IF(Q371=0,0,+Q371/Y381)</f>
        <v>0.73140941996036191</v>
      </c>
    </row>
    <row r="384" spans="1:29" ht="24" thickBot="1" x14ac:dyDescent="0.25">
      <c r="A384" s="3"/>
      <c r="B384" s="3"/>
      <c r="C384" s="2"/>
      <c r="D384" s="3"/>
      <c r="E384" s="3"/>
      <c r="F384" s="104"/>
      <c r="G384" s="105"/>
      <c r="H384" s="105"/>
      <c r="I384" s="105"/>
      <c r="J384" s="105"/>
      <c r="K384" s="105"/>
      <c r="L384" s="105"/>
      <c r="M384" s="105"/>
      <c r="N384" s="105"/>
      <c r="O384" s="105"/>
      <c r="P384" s="105"/>
      <c r="Q384" s="105"/>
      <c r="R384" s="105"/>
      <c r="S384" s="105"/>
      <c r="T384" s="105"/>
      <c r="U384" s="106"/>
      <c r="V384" s="34"/>
      <c r="W384" s="100" t="s">
        <v>3</v>
      </c>
      <c r="X384" s="101"/>
      <c r="Y384" s="85">
        <f>IF(P371=0,0,+P371/Y382)</f>
        <v>0.69562273599663738</v>
      </c>
      <c r="Z384" s="36"/>
      <c r="AA384" s="36"/>
      <c r="AB384" s="36"/>
    </row>
  </sheetData>
  <autoFilter ref="A1:Y372"/>
  <mergeCells count="20">
    <mergeCell ref="A371:O371"/>
    <mergeCell ref="A372:M372"/>
    <mergeCell ref="A383:B383"/>
    <mergeCell ref="C383:D383"/>
    <mergeCell ref="A380:D380"/>
    <mergeCell ref="F380:S380"/>
    <mergeCell ref="A381:B381"/>
    <mergeCell ref="C381:D381"/>
    <mergeCell ref="A379:D379"/>
    <mergeCell ref="F379:Y379"/>
    <mergeCell ref="W381:X381"/>
    <mergeCell ref="A382:B382"/>
    <mergeCell ref="C382:D382"/>
    <mergeCell ref="W382:X382"/>
    <mergeCell ref="W384:X384"/>
    <mergeCell ref="W383:X383"/>
    <mergeCell ref="F383:U383"/>
    <mergeCell ref="F384:U384"/>
    <mergeCell ref="F381:U381"/>
    <mergeCell ref="F382:U382"/>
  </mergeCells>
  <conditionalFormatting sqref="T2:T370">
    <cfRule type="expression" dxfId="20" priority="42" stopIfTrue="1">
      <formula>T2="CON AVANCE"</formula>
    </cfRule>
  </conditionalFormatting>
  <conditionalFormatting sqref="T2:T370">
    <cfRule type="expression" dxfId="19" priority="23" stopIfTrue="1">
      <formula>T2="CUMPLIDO"</formula>
    </cfRule>
    <cfRule type="expression" dxfId="18" priority="44" stopIfTrue="1">
      <formula>T2="PRÓXIMO A VENCER"</formula>
    </cfRule>
    <cfRule type="expression" dxfId="17" priority="45" stopIfTrue="1">
      <formula>T2="VENCIDO"</formula>
    </cfRule>
  </conditionalFormatting>
  <conditionalFormatting sqref="U2">
    <cfRule type="expression" dxfId="16" priority="29">
      <formula>$AA2=1</formula>
    </cfRule>
    <cfRule type="expression" dxfId="15" priority="30">
      <formula>$AA2=5</formula>
    </cfRule>
    <cfRule type="expression" dxfId="14" priority="31">
      <formula>$AA2=4</formula>
    </cfRule>
    <cfRule type="expression" dxfId="13" priority="32" stopIfTrue="1">
      <formula>$AA2=3</formula>
    </cfRule>
    <cfRule type="expression" dxfId="12" priority="35">
      <formula>$AA2=2</formula>
    </cfRule>
  </conditionalFormatting>
  <conditionalFormatting sqref="U3:U333">
    <cfRule type="expression" dxfId="11" priority="24">
      <formula>$AA3=1</formula>
    </cfRule>
    <cfRule type="expression" dxfId="10" priority="25">
      <formula>$AA3=5</formula>
    </cfRule>
    <cfRule type="expression" dxfId="9" priority="26">
      <formula>$AA3=4</formula>
    </cfRule>
    <cfRule type="expression" dxfId="8" priority="27" stopIfTrue="1">
      <formula>$AA3=3</formula>
    </cfRule>
    <cfRule type="expression" dxfId="7" priority="28">
      <formula>$AA3=2</formula>
    </cfRule>
  </conditionalFormatting>
  <conditionalFormatting sqref="T2:T370">
    <cfRule type="expression" dxfId="6" priority="43">
      <formula>T2="EN TERMINO"</formula>
    </cfRule>
  </conditionalFormatting>
  <conditionalFormatting sqref="U334:U370">
    <cfRule type="expression" dxfId="5" priority="2">
      <formula>$AA334=1</formula>
    </cfRule>
    <cfRule type="expression" dxfId="4" priority="3">
      <formula>$AA334=5</formula>
    </cfRule>
    <cfRule type="expression" dxfId="3" priority="4">
      <formula>$AA334=4</formula>
    </cfRule>
    <cfRule type="expression" dxfId="2" priority="5" stopIfTrue="1">
      <formula>$AA334=3</formula>
    </cfRule>
    <cfRule type="expression" dxfId="1" priority="6">
      <formula>$AA334=2</formula>
    </cfRule>
  </conditionalFormatting>
  <conditionalFormatting sqref="A1:XFD1 A371:XFD1048576 A2:G370 I2:L370 O2:XFD370">
    <cfRule type="containsErrors" dxfId="0" priority="1">
      <formula>ISERROR(A1)</formula>
    </cfRule>
  </conditionalFormatting>
  <dataValidations count="3">
    <dataValidation type="whole" operator="greaterThanOrEqual" allowBlank="1" showInputMessage="1" showErrorMessage="1" sqref="H328 RXZ241:RXZ254 REH241:REH254 JN84:JN85 TJ84:TJ85 ADF84:ADF85 ANB84:ANB85 AWX84:AWX85 BGT84:BGT85 BQP84:BQP85 CAL84:CAL85 CKH84:CKH85 CUD84:CUD85 DDZ84:DDZ85 DNV84:DNV85 DXR84:DXR85 EHN84:EHN85 ERJ84:ERJ85 FBF84:FBF85 FLB84:FLB85 FUX84:FUX85 GET84:GET85 GOP84:GOP85 GYL84:GYL85 HIH84:HIH85 HSD84:HSD85 IBZ84:IBZ85 ILV84:ILV85 IVR84:IVR85 JFN84:JFN85 JPJ84:JPJ85 JZF84:JZF85 KJB84:KJB85 KSX84:KSX85 LCT84:LCT85 LMP84:LMP85 LWL84:LWL85 MGH84:MGH85 MQD84:MQD85 MZZ84:MZZ85 NJV84:NJV85 NTR84:NTR85 ODN84:ODN85 ONJ84:ONJ85 OXF84:OXF85 PHB84:PHB85 PQX84:PQX85 QAT84:QAT85 QKP84:QKP85 QUL84:QUL85 REH84:REH85 ROD84:ROD85 RXZ84:RXZ85 SHV84:SHV85 SRR84:SRR85 TBN84:TBN85 TLJ84:TLJ85 TVF84:TVF85 UFB84:UFB85 UOX84:UOX85 UYT84:UYT85 VIP84:VIP85 VSL84:VSL85 WCH84:WCH85 WMD84:WMD85 WVZ84:WVZ85 ROD241:ROD254 JN117:JN119 TJ117:TJ119 ADF117:ADF119 ANB117:ANB119 AWX117:AWX119 BGT117:BGT119 BQP117:BQP119 CAL117:CAL119 CKH117:CKH119 CUD117:CUD119 DDZ117:DDZ119 DNV117:DNV119 DXR117:DXR119 EHN117:EHN119 ERJ117:ERJ119 FBF117:FBF119 FLB117:FLB119 FUX117:FUX119 GET117:GET119 GOP117:GOP119 GYL117:GYL119 HIH117:HIH119 HSD117:HSD119 IBZ117:IBZ119 ILV117:ILV119 IVR117:IVR119 JFN117:JFN119 JPJ117:JPJ119 JZF117:JZF119 KJB117:KJB119 KSX117:KSX119 LCT117:LCT119 LMP117:LMP119 LWL117:LWL119 MGH117:MGH119 MQD117:MQD119 MZZ117:MZZ119 NJV117:NJV119 NTR117:NTR119 ODN117:ODN119 ONJ117:ONJ119 OXF117:OXF119 PHB117:PHB119 PQX117:PQX119 QAT117:QAT119 QKP117:QKP119 QUL117:QUL119 REH117:REH119 ROD117:ROD119 RXZ117:RXZ119 SHV117:SHV119 SRR117:SRR119 TBN117:TBN119 TLJ117:TLJ119 TVF117:TVF119 UFB117:UFB119 UOX117:UOX119 UYT117:UYT119 VIP117:VIP119 VSL117:VSL119 WCH117:WCH119 WMD117:WMD119 WVZ117:WVZ119 H333:H370 JN114:JN115 TJ114:TJ115 ADF114:ADF115 ANB114:ANB115 AWX114:AWX115 BGT114:BGT115 BQP114:BQP115 CAL114:CAL115 CKH114:CKH115 CUD114:CUD115 DDZ114:DDZ115 DNV114:DNV115 DXR114:DXR115 EHN114:EHN115 ERJ114:ERJ115 FBF114:FBF115 FLB114:FLB115 FUX114:FUX115 GET114:GET115 GOP114:GOP115 GYL114:GYL115 HIH114:HIH115 HSD114:HSD115 IBZ114:IBZ115 ILV114:ILV115 IVR114:IVR115 JFN114:JFN115 JPJ114:JPJ115 JZF114:JZF115 KJB114:KJB115 KSX114:KSX115 LCT114:LCT115 LMP114:LMP115 LWL114:LWL115 MGH114:MGH115 MQD114:MQD115 MZZ114:MZZ115 NJV114:NJV115 NTR114:NTR115 ODN114:ODN115 ONJ114:ONJ115 OXF114:OXF115 PHB114:PHB115 PQX114:PQX115 QAT114:QAT115 QKP114:QKP115 QUL114:QUL115 REH114:REH115 ROD114:ROD115 RXZ114:RXZ115 SHV114:SHV115 SRR114:SRR115 TBN114:TBN115 TLJ114:TLJ115 TVF114:TVF115 UFB114:UFB115 UOX114:UOX115 UYT114:UYT115 VIP114:VIP115 VSL114:VSL115 WCH114:WCH115 WMD114:WMD115 WVZ114:WVZ115 H4 JN80:JN81 TJ80:TJ81 ADF80:ADF81 ANB80:ANB81 AWX80:AWX81 BGT80:BGT81 BQP80:BQP81 CAL80:CAL81 CKH80:CKH81 CUD80:CUD81 DDZ80:DDZ81 DNV80:DNV81 DXR80:DXR81 EHN80:EHN81 ERJ80:ERJ81 FBF80:FBF81 FLB80:FLB81 FUX80:FUX81 GET80:GET81 GOP80:GOP81 GYL80:GYL81 HIH80:HIH81 HSD80:HSD81 IBZ80:IBZ81 ILV80:ILV81 IVR80:IVR81 JFN80:JFN81 JPJ80:JPJ81 JZF80:JZF81 KJB80:KJB81 KSX80:KSX81 LCT80:LCT81 LMP80:LMP81 LWL80:LWL81 MGH80:MGH81 MQD80:MQD81 MZZ80:MZZ81 NJV80:NJV81 NTR80:NTR81 ODN80:ODN81 ONJ80:ONJ81 OXF80:OXF81 PHB80:PHB81 PQX80:PQX81 QAT80:QAT81 QKP80:QKP81 QUL80:QUL81 REH80:REH81 ROD80:ROD81 RXZ80:RXZ81 SHV80:SHV81 SRR80:SRR81 TBN80:TBN81 TLJ80:TLJ81 TVF80:TVF81 UFB80:UFB81 UOX80:UOX81 UYT80:UYT81 VIP80:VIP81 VSL80:VSL81 WCH80:WCH81 WMD80:WMD81 WVZ80:WVZ81 WVZ241:WVZ254 JN164:JN167 TJ164:TJ167 ADF164:ADF167 ANB164:ANB167 AWX164:AWX167 BGT164:BGT167 BQP164:BQP167 CAL164:CAL167 CKH164:CKH167 CUD164:CUD167 DDZ164:DDZ167 DNV164:DNV167 DXR164:DXR167 EHN164:EHN167 ERJ164:ERJ167 FBF164:FBF167 FLB164:FLB167 FUX164:FUX167 GET164:GET167 GOP164:GOP167 GYL164:GYL167 HIH164:HIH167 HSD164:HSD167 IBZ164:IBZ167 ILV164:ILV167 IVR164:IVR167 JFN164:JFN167 JPJ164:JPJ167 JZF164:JZF167 KJB164:KJB167 KSX164:KSX167 LCT164:LCT167 LMP164:LMP167 LWL164:LWL167 MGH164:MGH167 MQD164:MQD167 MZZ164:MZZ167 NJV164:NJV167 NTR164:NTR167 ODN164:ODN167 ONJ164:ONJ167 OXF164:OXF167 PHB164:PHB167 PQX164:PQX167 QAT164:QAT167 QKP164:QKP167 QUL164:QUL167 REH164:REH167 ROD164:ROD167 RXZ164:RXZ167 SHV164:SHV167 SRR164:SRR167 TBN164:TBN167 TLJ164:TLJ167 TVF164:TVF167 UFB164:UFB167 UOX164:UOX167 UYT164:UYT167 VIP164:VIP167 VSL164:VSL167 WCH164:WCH167 WMD164:WMD167 WVZ164:WVZ167 H246:H305 JN133:JN143 TJ133:TJ143 ADF133:ADF143 ANB133:ANB143 AWX133:AWX143 BGT133:BGT143 BQP133:BQP143 CAL133:CAL143 CKH133:CKH143 CUD133:CUD143 DDZ133:DDZ143 DNV133:DNV143 DXR133:DXR143 EHN133:EHN143 ERJ133:ERJ143 FBF133:FBF143 FLB133:FLB143 FUX133:FUX143 GET133:GET143 GOP133:GOP143 GYL133:GYL143 HIH133:HIH143 HSD133:HSD143 IBZ133:IBZ143 ILV133:ILV143 IVR133:IVR143 JFN133:JFN143 JPJ133:JPJ143 JZF133:JZF143 KJB133:KJB143 KSX133:KSX143 LCT133:LCT143 LMP133:LMP143 LWL133:LWL143 MGH133:MGH143 MQD133:MQD143 MZZ133:MZZ143 NJV133:NJV143 NTR133:NTR143 ODN133:ODN143 ONJ133:ONJ143 OXF133:OXF143 PHB133:PHB143 PQX133:PQX143 QAT133:QAT143 QKP133:QKP143 QUL133:QUL143 REH133:REH143 ROD133:ROD143 RXZ133:RXZ143 SHV133:SHV143 SRR133:SRR143 TBN133:TBN143 TLJ133:TLJ143 TVF133:TVF143 UFB133:UFB143 UOX133:UOX143 UYT133:UYT143 VIP133:VIP143 VSL133:VSL143 WCH133:WCH143 WMD133:WMD143 WVZ133:WVZ143 H6:H90 JN184:JN188 TJ184:TJ188 ADF184:ADF188 ANB184:ANB188 AWX184:AWX188 BGT184:BGT188 BQP184:BQP188 CAL184:CAL188 CKH184:CKH188 CUD184:CUD188 DDZ184:DDZ188 DNV184:DNV188 DXR184:DXR188 EHN184:EHN188 ERJ184:ERJ188 FBF184:FBF188 FLB184:FLB188 FUX184:FUX188 GET184:GET188 GOP184:GOP188 GYL184:GYL188 HIH184:HIH188 HSD184:HSD188 IBZ184:IBZ188 ILV184:ILV188 IVR184:IVR188 JFN184:JFN188 JPJ184:JPJ188 JZF184:JZF188 KJB184:KJB188 KSX184:KSX188 LCT184:LCT188 LMP184:LMP188 LWL184:LWL188 MGH184:MGH188 MQD184:MQD188 MZZ184:MZZ188 NJV184:NJV188 NTR184:NTR188 ODN184:ODN188 ONJ184:ONJ188 OXF184:OXF188 PHB184:PHB188 PQX184:PQX188 QAT184:QAT188 QKP184:QKP188 QUL184:QUL188 REH184:REH188 ROD184:ROD188 RXZ184:RXZ188 SHV184:SHV188 SRR184:SRR188 TBN184:TBN188 TLJ184:TLJ188 TVF184:TVF188 UFB184:UFB188 UOX184:UOX188 UYT184:UYT188 VIP184:VIP188 VSL184:VSL188 WCH184:WCH188 WMD184:WMD188 WVZ184:WVZ188 H117:H225 JN2:JN8 TJ2:TJ8 ADF2:ADF8 ANB2:ANB8 AWX2:AWX8 BGT2:BGT8 BQP2:BQP8 CAL2:CAL8 CKH2:CKH8 CUD2:CUD8 DDZ2:DDZ8 DNV2:DNV8 DXR2:DXR8 EHN2:EHN8 ERJ2:ERJ8 FBF2:FBF8 FLB2:FLB8 FUX2:FUX8 GET2:GET8 GOP2:GOP8 GYL2:GYL8 HIH2:HIH8 HSD2:HSD8 IBZ2:IBZ8 ILV2:ILV8 IVR2:IVR8 JFN2:JFN8 JPJ2:JPJ8 JZF2:JZF8 KJB2:KJB8 KSX2:KSX8 LCT2:LCT8 LMP2:LMP8 LWL2:LWL8 MGH2:MGH8 MQD2:MQD8 MZZ2:MZZ8 NJV2:NJV8 NTR2:NTR8 ODN2:ODN8 ONJ2:ONJ8 OXF2:OXF8 PHB2:PHB8 PQX2:PQX8 QAT2:QAT8 QKP2:QKP8 QUL2:QUL8 REH2:REH8 ROD2:ROD8 RXZ2:RXZ8 SHV2:SHV8 SRR2:SRR8 TBN2:TBN8 TLJ2:TLJ8 TVF2:TVF8 UFB2:UFB8 UOX2:UOX8 UYT2:UYT8 VIP2:VIP8 VSL2:VSL8 WCH2:WCH8 WMD2:WMD8 WVZ2:WVZ8 SHV241:SHV254 JH4 TD4 ACZ4 AMV4 AWR4 BGN4 BQJ4 CAF4 CKB4 CTX4 DDT4 DNP4 DXL4 EHH4 ERD4 FAZ4 FKV4 FUR4 GEN4 GOJ4 GYF4 HIB4 HRX4 IBT4 ILP4 IVL4 JFH4 JPD4 JYZ4 KIV4 KSR4 LCN4 LMJ4 LWF4 MGB4 MPX4 MZT4 NJP4 NTL4 ODH4 OND4 OWZ4 PGV4 PQR4 QAN4 QKJ4 QUF4 REB4 RNX4 RXT4 SHP4 SRL4 TBH4 TLD4 TUZ4 UEV4 UOR4 UYN4 VIJ4 VSF4 WCB4 WLX4 WVT4 H103:H110 JN29:JN44 TJ29:TJ44 ADF29:ADF44 ANB29:ANB44 AWX29:AWX44 BGT29:BGT44 BQP29:BQP44 CAL29:CAL44 CKH29:CKH44 CUD29:CUD44 DDZ29:DDZ44 DNV29:DNV44 DXR29:DXR44 EHN29:EHN44 ERJ29:ERJ44 FBF29:FBF44 FLB29:FLB44 FUX29:FUX44 GET29:GET44 GOP29:GOP44 GYL29:GYL44 HIH29:HIH44 HSD29:HSD44 IBZ29:IBZ44 ILV29:ILV44 IVR29:IVR44 JFN29:JFN44 JPJ29:JPJ44 JZF29:JZF44 KJB29:KJB44 KSX29:KSX44 LCT29:LCT44 LMP29:LMP44 LWL29:LWL44 MGH29:MGH44 MQD29:MQD44 MZZ29:MZZ44 NJV29:NJV44 NTR29:NTR44 ODN29:ODN44 ONJ29:ONJ44 OXF29:OXF44 PHB29:PHB44 PQX29:PQX44 QAT29:QAT44 QKP29:QKP44 QUL29:QUL44 REH29:REH44 ROD29:ROD44 RXZ29:RXZ44 SHV29:SHV44 SRR29:SRR44 TBN29:TBN44 TLJ29:TLJ44 TVF29:TVF44 UFB29:UFB44 UOX29:UOX44 UYT29:UYT44 VIP29:VIP44 VSL29:VSL44 WCH29:WCH44 WMD29:WMD44 WVZ29:WVZ44 SRR241:SRR254 JH246:JH305 TD246:TD305 ACZ246:ACZ305 AMV246:AMV305 AWR246:AWR305 BGN246:BGN305 BQJ246:BQJ305 CAF246:CAF305 CKB246:CKB305 CTX246:CTX305 DDT246:DDT305 DNP246:DNP305 DXL246:DXL305 EHH246:EHH305 ERD246:ERD305 FAZ246:FAZ305 FKV246:FKV305 FUR246:FUR305 GEN246:GEN305 GOJ246:GOJ305 GYF246:GYF305 HIB246:HIB305 HRX246:HRX305 IBT246:IBT305 ILP246:ILP305 IVL246:IVL305 JFH246:JFH305 JPD246:JPD305 JYZ246:JYZ305 KIV246:KIV305 KSR246:KSR305 LCN246:LCN305 LMJ246:LMJ305 LWF246:LWF305 MGB246:MGB305 MPX246:MPX305 MZT246:MZT305 NJP246:NJP305 NTL246:NTL305 ODH246:ODH305 OND246:OND305 OWZ246:OWZ305 PGV246:PGV305 PQR246:PQR305 QAN246:QAN305 QKJ246:QKJ305 QUF246:QUF305 REB246:REB305 RNX246:RNX305 RXT246:RXT305 SHP246:SHP305 SRL246:SRL305 TBH246:TBH305 TLD246:TLD305 TUZ246:TUZ305 UEV246:UEV305 UOR246:UOR305 UYN246:UYN305 VIJ246:VIJ305 VSF246:VSF305 WCB246:WCB305 WLX246:WLX305 WVT246:WVT305 TBN241:TBN254 JH6:JH90 TD6:TD90 ACZ6:ACZ90 AMV6:AMV90 AWR6:AWR90 BGN6:BGN90 BQJ6:BQJ90 CAF6:CAF90 CKB6:CKB90 CTX6:CTX90 DDT6:DDT90 DNP6:DNP90 DXL6:DXL90 EHH6:EHH90 ERD6:ERD90 FAZ6:FAZ90 FKV6:FKV90 FUR6:FUR90 GEN6:GEN90 GOJ6:GOJ90 GYF6:GYF90 HIB6:HIB90 HRX6:HRX90 IBT6:IBT90 ILP6:ILP90 IVL6:IVL90 JFH6:JFH90 JPD6:JPD90 JYZ6:JYZ90 KIV6:KIV90 KSR6:KSR90 LCN6:LCN90 LMJ6:LMJ90 LWF6:LWF90 MGB6:MGB90 MPX6:MPX90 MZT6:MZT90 NJP6:NJP90 NTL6:NTL90 ODH6:ODH90 OND6:OND90 OWZ6:OWZ90 PGV6:PGV90 PQR6:PQR90 QAN6:QAN90 QKJ6:QKJ90 QUF6:QUF90 REB6:REB90 RNX6:RNX90 RXT6:RXT90 SHP6:SHP90 SRL6:SRL90 TBH6:TBH90 TLD6:TLD90 TUZ6:TUZ90 UEV6:UEV90 UOR6:UOR90 UYN6:UYN90 VIJ6:VIJ90 VSF6:VSF90 WCB6:WCB90 WLX6:WLX90 WVT6:WVT90 H325 JN73:JN74 TJ73:TJ74 ADF73:ADF74 ANB73:ANB74 AWX73:AWX74 BGT73:BGT74 BQP73:BQP74 CAL73:CAL74 CKH73:CKH74 CUD73:CUD74 DDZ73:DDZ74 DNV73:DNV74 DXR73:DXR74 EHN73:EHN74 ERJ73:ERJ74 FBF73:FBF74 FLB73:FLB74 FUX73:FUX74 GET73:GET74 GOP73:GOP74 GYL73:GYL74 HIH73:HIH74 HSD73:HSD74 IBZ73:IBZ74 ILV73:ILV74 IVR73:IVR74 JFN73:JFN74 JPJ73:JPJ74 JZF73:JZF74 KJB73:KJB74 KSX73:KSX74 LCT73:LCT74 LMP73:LMP74 LWL73:LWL74 MGH73:MGH74 MQD73:MQD74 MZZ73:MZZ74 NJV73:NJV74 NTR73:NTR74 ODN73:ODN74 ONJ73:ONJ74 OXF73:OXF74 PHB73:PHB74 PQX73:PQX74 QAT73:QAT74 QKP73:QKP74 QUL73:QUL74 REH73:REH74 ROD73:ROD74 RXZ73:RXZ74 SHV73:SHV74 SRR73:SRR74 TBN73:TBN74 TLJ73:TLJ74 TVF73:TVF74 UFB73:UFB74 UOX73:UOX74 UYT73:UYT74 VIP73:VIP74 VSL73:VSL74 WCH73:WCH74 WMD73:WMD74 WVZ73:WVZ74 TLJ241:TLJ254 JH117:JH225 TD117:TD225 ACZ117:ACZ225 AMV117:AMV225 AWR117:AWR225 BGN117:BGN225 BQJ117:BQJ225 CAF117:CAF225 CKB117:CKB225 CTX117:CTX225 DDT117:DDT225 DNP117:DNP225 DXL117:DXL225 EHH117:EHH225 ERD117:ERD225 FAZ117:FAZ225 FKV117:FKV225 FUR117:FUR225 GEN117:GEN225 GOJ117:GOJ225 GYF117:GYF225 HIB117:HIB225 HRX117:HRX225 IBT117:IBT225 ILP117:ILP225 IVL117:IVL225 JFH117:JFH225 JPD117:JPD225 JYZ117:JYZ225 KIV117:KIV225 KSR117:KSR225 LCN117:LCN225 LMJ117:LMJ225 LWF117:LWF225 MGB117:MGB225 MPX117:MPX225 MZT117:MZT225 NJP117:NJP225 NTL117:NTL225 ODH117:ODH225 OND117:OND225 OWZ117:OWZ225 PGV117:PGV225 PQR117:PQR225 QAN117:QAN225 QKJ117:QKJ225 QUF117:QUF225 REB117:REB225 RNX117:RNX225 RXT117:RXT225 SHP117:SHP225 SRL117:SRL225 TBH117:TBH225 TLD117:TLD225 TUZ117:TUZ225 UEV117:UEV225 UOR117:UOR225 UYN117:UYN225 VIJ117:VIJ225 VSF117:VSF225 WCB117:WCB225 WLX117:WLX225 WVT117:WVT225 TVF241:TVF254 JH103:JH110 TD103:TD110 ACZ103:ACZ110 AMV103:AMV110 AWR103:AWR110 BGN103:BGN110 BQJ103:BQJ110 CAF103:CAF110 CKB103:CKB110 CTX103:CTX110 DDT103:DDT110 DNP103:DNP110 DXL103:DXL110 EHH103:EHH110 ERD103:ERD110 FAZ103:FAZ110 FKV103:FKV110 FUR103:FUR110 GEN103:GEN110 GOJ103:GOJ110 GYF103:GYF110 HIB103:HIB110 HRX103:HRX110 IBT103:IBT110 ILP103:ILP110 IVL103:IVL110 JFH103:JFH110 JPD103:JPD110 JYZ103:JYZ110 KIV103:KIV110 KSR103:KSR110 LCN103:LCN110 LMJ103:LMJ110 LWF103:LWF110 MGB103:MGB110 MPX103:MPX110 MZT103:MZT110 NJP103:NJP110 NTL103:NTL110 ODH103:ODH110 OND103:OND110 OWZ103:OWZ110 PGV103:PGV110 PQR103:PQR110 QAN103:QAN110 QKJ103:QKJ110 QUF103:QUF110 REB103:REB110 RNX103:RNX110 RXT103:RXT110 SHP103:SHP110 SRL103:SRL110 TBH103:TBH110 TLD103:TLD110 TUZ103:TUZ110 UEV103:UEV110 UOR103:UOR110 UYN103:UYN110 VIJ103:VIJ110 VSF103:VSF110 WCB103:WCB110 WLX103:WLX110 WVT103:WVT110 H234:H244 JN293:JN294 TJ293:TJ294 ADF293:ADF294 ANB293:ANB294 AWX293:AWX294 BGT293:BGT294 BQP293:BQP294 CAL293:CAL294 CKH293:CKH294 CUD293:CUD294 DDZ293:DDZ294 DNV293:DNV294 DXR293:DXR294 EHN293:EHN294 ERJ293:ERJ294 FBF293:FBF294 FLB293:FLB294 FUX293:FUX294 GET293:GET294 GOP293:GOP294 GYL293:GYL294 HIH293:HIH294 HSD293:HSD294 IBZ293:IBZ294 ILV293:ILV294 IVR293:IVR294 JFN293:JFN294 JPJ293:JPJ294 JZF293:JZF294 KJB293:KJB294 KSX293:KSX294 LCT293:LCT294 LMP293:LMP294 LWL293:LWL294 MGH293:MGH294 MQD293:MQD294 MZZ293:MZZ294 NJV293:NJV294 NTR293:NTR294 ODN293:ODN294 ONJ293:ONJ294 OXF293:OXF294 PHB293:PHB294 PQX293:PQX294 QAT293:QAT294 QKP293:QKP294 QUL293:QUL294 REH293:REH294 ROD293:ROD294 RXZ293:RXZ294 SHV293:SHV294 SRR293:SRR294 TBN293:TBN294 TLJ293:TLJ294 TVF293:TVF294 UFB293:UFB294 UOX293:UOX294 UYT293:UYT294 VIP293:VIP294 VSL293:VSL294 WCH293:WCH294 WMD293:WMD294 WVZ293:WVZ294 UFB241:UFB254 JH325 TD325 ACZ325 AMV325 AWR325 BGN325 BQJ325 CAF325 CKB325 CTX325 DDT325 DNP325 DXL325 EHH325 ERD325 FAZ325 FKV325 FUR325 GEN325 GOJ325 GYF325 HIB325 HRX325 IBT325 ILP325 IVL325 JFH325 JPD325 JYZ325 KIV325 KSR325 LCN325 LMJ325 LWF325 MGB325 MPX325 MZT325 NJP325 NTL325 ODH325 OND325 OWZ325 PGV325 PQR325 QAN325 QKJ325 QUF325 REB325 RNX325 RXT325 SHP325 SRL325 TBH325 TLD325 TUZ325 UEV325 UOR325 UYN325 VIJ325 VSF325 WCB325 WLX325 WVT325 H227:H232 JN286:JN287 TJ286:TJ287 ADF286:ADF287 ANB286:ANB287 AWX286:AWX287 BGT286:BGT287 BQP286:BQP287 CAL286:CAL287 CKH286:CKH287 CUD286:CUD287 DDZ286:DDZ287 DNV286:DNV287 DXR286:DXR287 EHN286:EHN287 ERJ286:ERJ287 FBF286:FBF287 FLB286:FLB287 FUX286:FUX287 GET286:GET287 GOP286:GOP287 GYL286:GYL287 HIH286:HIH287 HSD286:HSD287 IBZ286:IBZ287 ILV286:ILV287 IVR286:IVR287 JFN286:JFN287 JPJ286:JPJ287 JZF286:JZF287 KJB286:KJB287 KSX286:KSX287 LCT286:LCT287 LMP286:LMP287 LWL286:LWL287 MGH286:MGH287 MQD286:MQD287 MZZ286:MZZ287 NJV286:NJV287 NTR286:NTR287 ODN286:ODN287 ONJ286:ONJ287 OXF286:OXF287 PHB286:PHB287 PQX286:PQX287 QAT286:QAT287 QKP286:QKP287 QUL286:QUL287 REH286:REH287 ROD286:ROD287 RXZ286:RXZ287 SHV286:SHV287 SRR286:SRR287 TBN286:TBN287 TLJ286:TLJ287 TVF286:TVF287 UFB286:UFB287 UOX286:UOX287 UYT286:UYT287 VIP286:VIP287 VSL286:VSL287 WCH286:WCH287 WMD286:WMD287 WVZ286:WVZ287 UOX241:UOX254 JH234:JH244 TD234:TD244 ACZ234:ACZ244 AMV234:AMV244 AWR234:AWR244 BGN234:BGN244 BQJ234:BQJ244 CAF234:CAF244 CKB234:CKB244 CTX234:CTX244 DDT234:DDT244 DNP234:DNP244 DXL234:DXL244 EHH234:EHH244 ERD234:ERD244 FAZ234:FAZ244 FKV234:FKV244 FUR234:FUR244 GEN234:GEN244 GOJ234:GOJ244 GYF234:GYF244 HIB234:HIB244 HRX234:HRX244 IBT234:IBT244 ILP234:ILP244 IVL234:IVL244 JFH234:JFH244 JPD234:JPD244 JYZ234:JYZ244 KIV234:KIV244 KSR234:KSR244 LCN234:LCN244 LMJ234:LMJ244 LWF234:LWF244 MGB234:MGB244 MPX234:MPX244 MZT234:MZT244 NJP234:NJP244 NTL234:NTL244 ODH234:ODH244 OND234:OND244 OWZ234:OWZ244 PGV234:PGV244 PQR234:PQR244 QAN234:QAN244 QKJ234:QKJ244 QUF234:QUF244 REB234:REB244 RNX234:RNX244 RXT234:RXT244 SHP234:SHP244 SRL234:SRL244 TBH234:TBH244 TLD234:TLD244 TUZ234:TUZ244 UEV234:UEV244 UOR234:UOR244 UYN234:UYN244 VIJ234:VIJ244 VSF234:VSF244 WCB234:WCB244 WLX234:WLX244 WVT234:WVT244 H313 JN298:JN300 TJ298:TJ300 ADF298:ADF300 ANB298:ANB300 AWX298:AWX300 BGT298:BGT300 BQP298:BQP300 CAL298:CAL300 CKH298:CKH300 CUD298:CUD300 DDZ298:DDZ300 DNV298:DNV300 DXR298:DXR300 EHN298:EHN300 ERJ298:ERJ300 FBF298:FBF300 FLB298:FLB300 FUX298:FUX300 GET298:GET300 GOP298:GOP300 GYL298:GYL300 HIH298:HIH300 HSD298:HSD300 IBZ298:IBZ300 ILV298:ILV300 IVR298:IVR300 JFN298:JFN300 JPJ298:JPJ300 JZF298:JZF300 KJB298:KJB300 KSX298:KSX300 LCT298:LCT300 LMP298:LMP300 LWL298:LWL300 MGH298:MGH300 MQD298:MQD300 MZZ298:MZZ300 NJV298:NJV300 NTR298:NTR300 ODN298:ODN300 ONJ298:ONJ300 OXF298:OXF300 PHB298:PHB300 PQX298:PQX300 QAT298:QAT300 QKP298:QKP300 QUL298:QUL300 REH298:REH300 ROD298:ROD300 RXZ298:RXZ300 SHV298:SHV300 SRR298:SRR300 TBN298:TBN300 TLJ298:TLJ300 TVF298:TVF300 UFB298:UFB300 UOX298:UOX300 UYT298:UYT300 VIP298:VIP300 VSL298:VSL300 WCH298:WCH300 WMD298:WMD300 WVZ298:WVZ300 H315:H321 JN210:JN216 TJ210:TJ216 ADF210:ADF216 ANB210:ANB216 AWX210:AWX216 BGT210:BGT216 BQP210:BQP216 CAL210:CAL216 CKH210:CKH216 CUD210:CUD216 DDZ210:DDZ216 DNV210:DNV216 DXR210:DXR216 EHN210:EHN216 ERJ210:ERJ216 FBF210:FBF216 FLB210:FLB216 FUX210:FUX216 GET210:GET216 GOP210:GOP216 GYL210:GYL216 HIH210:HIH216 HSD210:HSD216 IBZ210:IBZ216 ILV210:ILV216 IVR210:IVR216 JFN210:JFN216 JPJ210:JPJ216 JZF210:JZF216 KJB210:KJB216 KSX210:KSX216 LCT210:LCT216 LMP210:LMP216 LWL210:LWL216 MGH210:MGH216 MQD210:MQD216 MZZ210:MZZ216 NJV210:NJV216 NTR210:NTR216 ODN210:ODN216 ONJ210:ONJ216 OXF210:OXF216 PHB210:PHB216 PQX210:PQX216 QAT210:QAT216 QKP210:QKP216 QUL210:QUL216 REH210:REH216 ROD210:ROD216 RXZ210:RXZ216 SHV210:SHV216 SRR210:SRR216 TBN210:TBN216 TLJ210:TLJ216 TVF210:TVF216 UFB210:UFB216 UOX210:UOX216 UYT210:UYT216 VIP210:VIP216 VSL210:VSL216 WCH210:WCH216 WMD210:WMD216 WVZ210:WVZ216 UYT241:UYT254 JH227:JH232 TD227:TD232 ACZ227:ACZ232 AMV227:AMV232 AWR227:AWR232 BGN227:BGN232 BQJ227:BQJ232 CAF227:CAF232 CKB227:CKB232 CTX227:CTX232 DDT227:DDT232 DNP227:DNP232 DXL227:DXL232 EHH227:EHH232 ERD227:ERD232 FAZ227:FAZ232 FKV227:FKV232 FUR227:FUR232 GEN227:GEN232 GOJ227:GOJ232 GYF227:GYF232 HIB227:HIB232 HRX227:HRX232 IBT227:IBT232 ILP227:ILP232 IVL227:IVL232 JFH227:JFH232 JPD227:JPD232 JYZ227:JYZ232 KIV227:KIV232 KSR227:KSR232 LCN227:LCN232 LMJ227:LMJ232 LWF227:LWF232 MGB227:MGB232 MPX227:MPX232 MZT227:MZT232 NJP227:NJP232 NTL227:NTL232 ODH227:ODH232 OND227:OND232 OWZ227:OWZ232 PGV227:PGV232 PQR227:PQR232 QAN227:QAN232 QKJ227:QKJ232 QUF227:QUF232 REB227:REB232 RNX227:RNX232 RXT227:RXT232 SHP227:SHP232 SRL227:SRL232 TBH227:TBH232 TLD227:TLD232 TUZ227:TUZ232 UEV227:UEV232 UOR227:UOR232 UYN227:UYN232 VIJ227:VIJ232 VSF227:VSF232 WCB227:WCB232 WLX227:WLX232 WVT227:WVT232 VIP241:VIP254 JH313 TD313 ACZ313 AMV313 AWR313 BGN313 BQJ313 CAF313 CKB313 CTX313 DDT313 DNP313 DXL313 EHH313 ERD313 FAZ313 FKV313 FUR313 GEN313 GOJ313 GYF313 HIB313 HRX313 IBT313 ILP313 IVL313 JFH313 JPD313 JYZ313 KIV313 KSR313 LCN313 LMJ313 LWF313 MGB313 MPX313 MZT313 NJP313 NTL313 ODH313 OND313 OWZ313 PGV313 PQR313 QAN313 QKJ313 QUF313 REB313 RNX313 RXT313 SHP313 SRL313 TBH313 TLD313 TUZ313 UEV313 UOR313 UYN313 VIJ313 VSF313 WCB313 WLX313 WVT313 VSL241:VSL254 JH315:JH321 TD315:TD321 ACZ315:ACZ321 AMV315:AMV321 AWR315:AWR321 BGN315:BGN321 BQJ315:BQJ321 CAF315:CAF321 CKB315:CKB321 CTX315:CTX321 DDT315:DDT321 DNP315:DNP321 DXL315:DXL321 EHH315:EHH321 ERD315:ERD321 FAZ315:FAZ321 FKV315:FKV321 FUR315:FUR321 GEN315:GEN321 GOJ315:GOJ321 GYF315:GYF321 HIB315:HIB321 HRX315:HRX321 IBT315:IBT321 ILP315:ILP321 IVL315:IVL321 JFH315:JFH321 JPD315:JPD321 JYZ315:JYZ321 KIV315:KIV321 KSR315:KSR321 LCN315:LCN321 LMJ315:LMJ321 LWF315:LWF321 MGB315:MGB321 MPX315:MPX321 MZT315:MZT321 NJP315:NJP321 NTL315:NTL321 ODH315:ODH321 OND315:OND321 OWZ315:OWZ321 PGV315:PGV321 PQR315:PQR321 QAN315:QAN321 QKJ315:QKJ321 QUF315:QUF321 REB315:REB321 RNX315:RNX321 RXT315:RXT321 SHP315:SHP321 SRL315:SRL321 TBH315:TBH321 TLD315:TLD321 TUZ315:TUZ321 UEV315:UEV321 UOR315:UOR321 UYN315:UYN321 VIJ315:VIJ321 VSF315:VSF321 WCB315:WCB321 WLX315:WLX321 WVT315:WVT321 WCH241:WCH254 JH323 TD323 ACZ323 AMV323 AWR323 BGN323 BQJ323 CAF323 CKB323 CTX323 DDT323 DNP323 DXL323 EHH323 ERD323 FAZ323 FKV323 FUR323 GEN323 GOJ323 GYF323 HIB323 HRX323 IBT323 ILP323 IVL323 JFH323 JPD323 JYZ323 KIV323 KSR323 LCN323 LMJ323 LWF323 MGB323 MPX323 MZT323 NJP323 NTL323 ODH323 OND323 OWZ323 PGV323 PQR323 QAN323 QKJ323 QUF323 REB323 RNX323 RXT323 SHP323 SRL323 TBH323 TLD323 TUZ323 UEV323 UOR323 UYN323 VIJ323 VSF323 WCB323 WLX323 WVT323 H331 JM2:JM323 TI2:TI323 ADE2:ADE323 ANA2:ANA323 AWW2:AWW323 BGS2:BGS323 BQO2:BQO323 CAK2:CAK323 CKG2:CKG323 CUC2:CUC323 DDY2:DDY323 DNU2:DNU323 DXQ2:DXQ323 EHM2:EHM323 ERI2:ERI323 FBE2:FBE323 FLA2:FLA323 FUW2:FUW323 GES2:GES323 GOO2:GOO323 GYK2:GYK323 HIG2:HIG323 HSC2:HSC323 IBY2:IBY323 ILU2:ILU323 IVQ2:IVQ323 JFM2:JFM323 JPI2:JPI323 JZE2:JZE323 KJA2:KJA323 KSW2:KSW323 LCS2:LCS323 LMO2:LMO323 LWK2:LWK323 MGG2:MGG323 MQC2:MQC323 MZY2:MZY323 NJU2:NJU323 NTQ2:NTQ323 ODM2:ODM323 ONI2:ONI323 OXE2:OXE323 PHA2:PHA323 PQW2:PQW323 QAS2:QAS323 QKO2:QKO323 QUK2:QUK323 REG2:REG323 ROC2:ROC323 RXY2:RXY323 SHU2:SHU323 SRQ2:SRQ323 TBM2:TBM323 TLI2:TLI323 TVE2:TVE323 UFA2:UFA323 UOW2:UOW323 UYS2:UYS323 VIO2:VIO323 VSK2:VSK323 WCG2:WCG323 WMC2:WMC323 WVY2:WVY323 JM324:JN370 TI324:TJ370 ADE324:ADF370 ANA324:ANB370 AWW324:AWX370 BGS324:BGT370 BQO324:BQP370 CAK324:CAL370 CKG324:CKH370 CUC324:CUD370 DDY324:DDZ370 DNU324:DNV370 DXQ324:DXR370 EHM324:EHN370 ERI324:ERJ370 FBE324:FBF370 FLA324:FLB370 FUW324:FUX370 GES324:GET370 GOO324:GOP370 GYK324:GYL370 HIG324:HIH370 HSC324:HSD370 IBY324:IBZ370 ILU324:ILV370 IVQ324:IVR370 JFM324:JFN370 JPI324:JPJ370 JZE324:JZF370 KJA324:KJB370 KSW324:KSX370 LCS324:LCT370 LMO324:LMP370 LWK324:LWL370 MGG324:MGH370 MQC324:MQD370 MZY324:MZZ370 NJU324:NJV370 NTQ324:NTR370 ODM324:ODN370 ONI324:ONJ370 OXE324:OXF370 PHA324:PHB370 PQW324:PQX370 QAS324:QAT370 QKO324:QKP370 QUK324:QUL370 REG324:REH370 ROC324:ROD370 RXY324:RXZ370 SHU324:SHV370 SRQ324:SRR370 TBM324:TBN370 TLI324:TLJ370 TVE324:TVF370 UFA324:UFB370 UOW324:UOX370 UYS324:UYT370 VIO324:VIP370 VSK324:VSL370 WCG324:WCH370 WMC324:WMD370 WVY324:WVZ370 WMD241:WMD254 JH328 TD328 ACZ328 AMV328 AWR328 BGN328 BQJ328 CAF328 CKB328 CTX328 DDT328 DNP328 DXL328 EHH328 ERD328 FAZ328 FKV328 FUR328 GEN328 GOJ328 GYF328 HIB328 HRX328 IBT328 ILP328 IVL328 JFH328 JPD328 JYZ328 KIV328 KSR328 LCN328 LMJ328 LWF328 MGB328 MPX328 MZT328 NJP328 NTL328 ODH328 OND328 OWZ328 PGV328 PQR328 QAN328 QKJ328 QUF328 REB328 RNX328 RXT328 SHP328 SRL328 TBH328 TLD328 TUZ328 UEV328 UOR328 UYN328 VIJ328 VSF328 WCB328 WLX328 WVT328 H323 JH331 TD331 ACZ331 AMV331 AWR331 BGN331 BQJ331 CAF331 CKB331 CTX331 DDT331 DNP331 DXL331 EHH331 ERD331 FAZ331 FKV331 FUR331 GEN331 GOJ331 GYF331 HIB331 HRX331 IBT331 ILP331 IVL331 JFH331 JPD331 JYZ331 KIV331 KSR331 LCN331 LMJ331 LWF331 MGB331 MPX331 MZT331 NJP331 NTL331 ODH331 OND331 OWZ331 PGV331 PQR331 QAN331 QKJ331 QUF331 REB331 RNX331 RXT331 SHP331 SRL331 TBH331 TLD331 TUZ331 UEV331 UOR331 UYN331 VIJ331 VSF331 WCB331 WLX331 WVT331 JH333:JH370 TD333:TD370 ACZ333:ACZ370 AMV333:AMV370 AWR333:AWR370 BGN333:BGN370 BQJ333:BQJ370 CAF333:CAF370 CKB333:CKB370 CTX333:CTX370 DDT333:DDT370 DNP333:DNP370 DXL333:DXL370 EHH333:EHH370 ERD333:ERD370 FAZ333:FAZ370 FKV333:FKV370 FUR333:FUR370 GEN333:GEN370 GOJ333:GOJ370 GYF333:GYF370 HIB333:HIB370 HRX333:HRX370 IBT333:IBT370 ILP333:ILP370 IVL333:IVL370 JFH333:JFH370 JPD333:JPD370 JYZ333:JYZ370 KIV333:KIV370 KSR333:KSR370 LCN333:LCN370 LMJ333:LMJ370 LWF333:LWF370 MGB333:MGB370 MPX333:MPX370 MZT333:MZT370 NJP333:NJP370 NTL333:NTL370 ODH333:ODH370 OND333:OND370 OWZ333:OWZ370 PGV333:PGV370 PQR333:PQR370 QAN333:QAN370 QKJ333:QKJ370 QUF333:QUF370 REB333:REB370 RNX333:RNX370 RXT333:RXT370 SHP333:SHP370 SRL333:SRL370 TBH333:TBH370 TLD333:TLD370 TUZ333:TUZ370 UEV333:UEV370 UOR333:UOR370 UYN333:UYN370 VIJ333:VIJ370 VSF333:VSF370 WCB333:WCB370 WLX333:WLX370 WVT333:WVT370 M2:M323 JN237:JN239 TJ237:TJ239 ADF237:ADF239 ANB237:ANB239 AWX237:AWX239 BGT237:BGT239 BQP237:BQP239 CAL237:CAL239 CKH237:CKH239 CUD237:CUD239 DDZ237:DDZ239 DNV237:DNV239 DXR237:DXR239 EHN237:EHN239 ERJ237:ERJ239 FBF237:FBF239 FLB237:FLB239 FUX237:FUX239 GET237:GET239 GOP237:GOP239 GYL237:GYL239 HIH237:HIH239 HSD237:HSD239 IBZ237:IBZ239 ILV237:ILV239 IVR237:IVR239 JFN237:JFN239 JPJ237:JPJ239 JZF237:JZF239 KJB237:KJB239 KSX237:KSX239 LCT237:LCT239 LMP237:LMP239 LWL237:LWL239 MGH237:MGH239 MQD237:MQD239 MZZ237:MZZ239 NJV237:NJV239 NTR237:NTR239 ODN237:ODN239 ONJ237:ONJ239 OXF237:OXF239 PHB237:PHB239 PQX237:PQX239 QAT237:QAT239 QKP237:QKP239 QUL237:QUL239 REH237:REH239 ROD237:ROD239 RXZ237:RXZ239 SHV237:SHV239 SRR237:SRR239 TBN237:TBN239 TLJ237:TLJ239 TVF237:TVF239 UFB237:UFB239 UOX237:UOX239 UYT237:UYT239 VIP237:VIP239 VSL237:VSL239 WCH237:WCH239 WMD237:WMD239 WVZ237:WVZ239 M324:N370 JN241:JN254 TJ241:TJ254 ADF241:ADF254 ANB241:ANB254 AWX241:AWX254 BGT241:BGT254 BQP241:BQP254 CAL241:CAL254 CKH241:CKH254 CUD241:CUD254 DDZ241:DDZ254 DNV241:DNV254 DXR241:DXR254 EHN241:EHN254 ERJ241:ERJ254 FBF241:FBF254 FLB241:FLB254 FUX241:FUX254 GET241:GET254 GOP241:GOP254 GYL241:GYL254 HIH241:HIH254 HSD241:HSD254 IBZ241:IBZ254 ILV241:ILV254 IVR241:IVR254 JFN241:JFN254 JPJ241:JPJ254 JZF241:JZF254 KJB241:KJB254 KSX241:KSX254 LCT241:LCT254 LMP241:LMP254 LWL241:LWL254 MGH241:MGH254 MQD241:MQD254 MZZ241:MZZ254 NJV241:NJV254 NTR241:NTR254 ODN241:ODN254 ONJ241:ONJ254 OXF241:OXF254 PHB241:PHB254 PQX241:PQX254 QAT241:QAT254 QKP241:QKP254 QUL241:QUL254 N84:N85 N117:N119 N114:N115 N80:N81 N165:N167 N184:N188 N2:N8 N29:N45 N73:N74 N293:N294 N286:N287 N298:N300 N210:N216 N237:N239 N241:N254 N133:N135 N137:N143">
      <formula1>1</formula1>
    </dataValidation>
    <dataValidation type="whole" operator="greaterThanOrEqual" allowBlank="1" showInputMessage="1" showErrorMessage="1" sqref="PQX195:PQX209 JN45:JN51 TJ45:TJ51 ADF45:ADF51 ANB45:ANB51 AWX45:AWX51 BGT45:BGT51 BQP45:BQP51 CAL45:CAL51 CKH45:CKH51 CUD45:CUD51 DDZ45:DDZ51 DNV45:DNV51 DXR45:DXR51 EHN45:EHN51 ERJ45:ERJ51 FBF45:FBF51 FLB45:FLB51 FUX45:FUX51 GET45:GET51 GOP45:GOP51 GYL45:GYL51 HIH45:HIH51 HSD45:HSD51 IBZ45:IBZ51 ILV45:ILV51 IVR45:IVR51 JFN45:JFN51 JPJ45:JPJ51 JZF45:JZF51 KJB45:KJB51 KSX45:KSX51 LCT45:LCT51 LMP45:LMP51 LWL45:LWL51 MGH45:MGH51 MQD45:MQD51 MZZ45:MZZ51 NJV45:NJV51 NTR45:NTR51 ODN45:ODN51 ONJ45:ONJ51 OXF45:OXF51 PHB45:PHB51 PQX45:PQX51 QAT45:QAT51 QKP45:QKP51 QUL45:QUL51 REH45:REH51 ROD45:ROD51 RXZ45:RXZ51 SHV45:SHV51 SRR45:SRR51 TBN45:TBN51 TLJ45:TLJ51 TVF45:TVF51 UFB45:UFB51 UOX45:UOX51 UYT45:UYT51 VIP45:VIP51 VSL45:VSL51 WCH45:WCH51 WMD45:WMD51 WVZ45:WVZ51 QAT195:QAT209 JN75:JN79 TJ75:TJ79 ADF75:ADF79 ANB75:ANB79 AWX75:AWX79 BGT75:BGT79 BQP75:BQP79 CAL75:CAL79 CKH75:CKH79 CUD75:CUD79 DDZ75:DDZ79 DNV75:DNV79 DXR75:DXR79 EHN75:EHN79 ERJ75:ERJ79 FBF75:FBF79 FLB75:FLB79 FUX75:FUX79 GET75:GET79 GOP75:GOP79 GYL75:GYL79 HIH75:HIH79 HSD75:HSD79 IBZ75:IBZ79 ILV75:ILV79 IVR75:IVR79 JFN75:JFN79 JPJ75:JPJ79 JZF75:JZF79 KJB75:KJB79 KSX75:KSX79 LCT75:LCT79 LMP75:LMP79 LWL75:LWL79 MGH75:MGH79 MQD75:MQD79 MZZ75:MZZ79 NJV75:NJV79 NTR75:NTR79 ODN75:ODN79 ONJ75:ONJ79 OXF75:OXF79 PHB75:PHB79 PQX75:PQX79 QAT75:QAT79 QKP75:QKP79 QUL75:QUL79 REH75:REH79 ROD75:ROD79 RXZ75:RXZ79 SHV75:SHV79 SRR75:SRR79 TBN75:TBN79 TLJ75:TLJ79 TVF75:TVF79 UFB75:UFB79 UOX75:UOX79 UYT75:UYT79 VIP75:VIP79 VSL75:VSL79 WCH75:WCH79 WMD75:WMD79 WVZ75:WVZ79 QKP195:QKP209 JN82:JN83 TJ82:TJ83 ADF82:ADF83 ANB82:ANB83 AWX82:AWX83 BGT82:BGT83 BQP82:BQP83 CAL82:CAL83 CKH82:CKH83 CUD82:CUD83 DDZ82:DDZ83 DNV82:DNV83 DXR82:DXR83 EHN82:EHN83 ERJ82:ERJ83 FBF82:FBF83 FLB82:FLB83 FUX82:FUX83 GET82:GET83 GOP82:GOP83 GYL82:GYL83 HIH82:HIH83 HSD82:HSD83 IBZ82:IBZ83 ILV82:ILV83 IVR82:IVR83 JFN82:JFN83 JPJ82:JPJ83 JZF82:JZF83 KJB82:KJB83 KSX82:KSX83 LCT82:LCT83 LMP82:LMP83 LWL82:LWL83 MGH82:MGH83 MQD82:MQD83 MZZ82:MZZ83 NJV82:NJV83 NTR82:NTR83 ODN82:ODN83 ONJ82:ONJ83 OXF82:OXF83 PHB82:PHB83 PQX82:PQX83 QAT82:QAT83 QKP82:QKP83 QUL82:QUL83 REH82:REH83 ROD82:ROD83 RXZ82:RXZ83 SHV82:SHV83 SRR82:SRR83 TBN82:TBN83 TLJ82:TLJ83 TVF82:TVF83 UFB82:UFB83 UOX82:UOX83 UYT82:UYT83 VIP82:VIP83 VSL82:VSL83 WCH82:WCH83 WMD82:WMD83 WVZ82:WVZ83 QUL195:QUL209 JN116 TJ116 ADF116 ANB116 AWX116 BGT116 BQP116 CAL116 CKH116 CUD116 DDZ116 DNV116 DXR116 EHN116 ERJ116 FBF116 FLB116 FUX116 GET116 GOP116 GYL116 HIH116 HSD116 IBZ116 ILV116 IVR116 JFN116 JPJ116 JZF116 KJB116 KSX116 LCT116 LMP116 LWL116 MGH116 MQD116 MZZ116 NJV116 NTR116 ODN116 ONJ116 OXF116 PHB116 PQX116 QAT116 QKP116 QUL116 REH116 ROD116 RXZ116 SHV116 SRR116 TBN116 TLJ116 TVF116 UFB116 UOX116 UYT116 VIP116 VSL116 WCH116 WMD116 WVZ116 REH195:REH209 JN189:JN191 TJ189:TJ191 ADF189:ADF191 ANB189:ANB191 AWX189:AWX191 BGT189:BGT191 BQP189:BQP191 CAL189:CAL191 CKH189:CKH191 CUD189:CUD191 DDZ189:DDZ191 DNV189:DNV191 DXR189:DXR191 EHN189:EHN191 ERJ189:ERJ191 FBF189:FBF191 FLB189:FLB191 FUX189:FUX191 GET189:GET191 GOP189:GOP191 GYL189:GYL191 HIH189:HIH191 HSD189:HSD191 IBZ189:IBZ191 ILV189:ILV191 IVR189:IVR191 JFN189:JFN191 JPJ189:JPJ191 JZF189:JZF191 KJB189:KJB191 KSX189:KSX191 LCT189:LCT191 LMP189:LMP191 LWL189:LWL191 MGH189:MGH191 MQD189:MQD191 MZZ189:MZZ191 NJV189:NJV191 NTR189:NTR191 ODN189:ODN191 ONJ189:ONJ191 OXF189:OXF191 PHB189:PHB191 PQX189:PQX191 QAT189:QAT191 QKP189:QKP191 QUL189:QUL191 REH189:REH191 ROD189:ROD191 RXZ189:RXZ191 SHV189:SHV191 SRR189:SRR191 TBN189:TBN191 TLJ189:TLJ191 TVF189:TVF191 UFB189:UFB191 UOX189:UOX191 UYT189:UYT191 VIP189:VIP191 VSL189:VSL191 WCH189:WCH191 WMD189:WMD191 WVZ189:WVZ191 ROD195:ROD209 JN18:JN28 TJ18:TJ28 ADF18:ADF28 ANB18:ANB28 AWX18:AWX28 BGT18:BGT28 BQP18:BQP28 CAL18:CAL28 CKH18:CKH28 CUD18:CUD28 DDZ18:DDZ28 DNV18:DNV28 DXR18:DXR28 EHN18:EHN28 ERJ18:ERJ28 FBF18:FBF28 FLB18:FLB28 FUX18:FUX28 GET18:GET28 GOP18:GOP28 GYL18:GYL28 HIH18:HIH28 HSD18:HSD28 IBZ18:IBZ28 ILV18:ILV28 IVR18:IVR28 JFN18:JFN28 JPJ18:JPJ28 JZF18:JZF28 KJB18:KJB28 KSX18:KSX28 LCT18:LCT28 LMP18:LMP28 LWL18:LWL28 MGH18:MGH28 MQD18:MQD28 MZZ18:MZZ28 NJV18:NJV28 NTR18:NTR28 ODN18:ODN28 ONJ18:ONJ28 OXF18:OXF28 PHB18:PHB28 PQX18:PQX28 QAT18:QAT28 QKP18:QKP28 QUL18:QUL28 REH18:REH28 ROD18:ROD28 RXZ18:RXZ28 SHV18:SHV28 SRR18:SRR28 TBN18:TBN28 TLJ18:TLJ28 TVF18:TVF28 UFB18:UFB28 UOX18:UOX28 UYT18:UYT28 VIP18:VIP28 VSL18:VSL28 WCH18:WCH28 WMD18:WMD28 WVZ18:WVZ28 RXZ195:RXZ209 JN144:JN163 TJ144:TJ163 ADF144:ADF163 ANB144:ANB163 AWX144:AWX163 BGT144:BGT163 BQP144:BQP163 CAL144:CAL163 CKH144:CKH163 CUD144:CUD163 DDZ144:DDZ163 DNV144:DNV163 DXR144:DXR163 EHN144:EHN163 ERJ144:ERJ163 FBF144:FBF163 FLB144:FLB163 FUX144:FUX163 GET144:GET163 GOP144:GOP163 GYL144:GYL163 HIH144:HIH163 HSD144:HSD163 IBZ144:IBZ163 ILV144:ILV163 IVR144:IVR163 JFN144:JFN163 JPJ144:JPJ163 JZF144:JZF163 KJB144:KJB163 KSX144:KSX163 LCT144:LCT163 LMP144:LMP163 LWL144:LWL163 MGH144:MGH163 MQD144:MQD163 MZZ144:MZZ163 NJV144:NJV163 NTR144:NTR163 ODN144:ODN163 ONJ144:ONJ163 OXF144:OXF163 PHB144:PHB163 PQX144:PQX163 QAT144:QAT163 QKP144:QKP163 QUL144:QUL163 REH144:REH163 ROD144:ROD163 RXZ144:RXZ163 SHV144:SHV163 SRR144:SRR163 TBN144:TBN163 TLJ144:TLJ163 TVF144:TVF163 UFB144:UFB163 UOX144:UOX163 UYT144:UYT163 VIP144:VIP163 VSL144:VSL163 WCH144:WCH163 WMD144:WMD163 WVZ144:WVZ163 SHV195:SHV209 JN168:JN183 TJ168:TJ183 ADF168:ADF183 ANB168:ANB183 AWX168:AWX183 BGT168:BGT183 BQP168:BQP183 CAL168:CAL183 CKH168:CKH183 CUD168:CUD183 DDZ168:DDZ183 DNV168:DNV183 DXR168:DXR183 EHN168:EHN183 ERJ168:ERJ183 FBF168:FBF183 FLB168:FLB183 FUX168:FUX183 GET168:GET183 GOP168:GOP183 GYL168:GYL183 HIH168:HIH183 HSD168:HSD183 IBZ168:IBZ183 ILV168:ILV183 IVR168:IVR183 JFN168:JFN183 JPJ168:JPJ183 JZF168:JZF183 KJB168:KJB183 KSX168:KSX183 LCT168:LCT183 LMP168:LMP183 LWL168:LWL183 MGH168:MGH183 MQD168:MQD183 MZZ168:MZZ183 NJV168:NJV183 NTR168:NTR183 ODN168:ODN183 ONJ168:ONJ183 OXF168:OXF183 PHB168:PHB183 PQX168:PQX183 QAT168:QAT183 QKP168:QKP183 QUL168:QUL183 REH168:REH183 ROD168:ROD183 RXZ168:RXZ183 SHV168:SHV183 SRR168:SRR183 TBN168:TBN183 TLJ168:TLJ183 TVF168:TVF183 UFB168:UFB183 UOX168:UOX183 UYT168:UYT183 VIP168:VIP183 VSL168:VSL183 WCH168:WCH183 WMD168:WMD183 WVZ168:WVZ183 SRR195:SRR209 JN120:JN131 TJ120:TJ131 ADF120:ADF131 ANB120:ANB131 AWX120:AWX131 BGT120:BGT131 BQP120:BQP131 CAL120:CAL131 CKH120:CKH131 CUD120:CUD131 DDZ120:DDZ131 DNV120:DNV131 DXR120:DXR131 EHN120:EHN131 ERJ120:ERJ131 FBF120:FBF131 FLB120:FLB131 FUX120:FUX131 GET120:GET131 GOP120:GOP131 GYL120:GYL131 HIH120:HIH131 HSD120:HSD131 IBZ120:IBZ131 ILV120:ILV131 IVR120:IVR131 JFN120:JFN131 JPJ120:JPJ131 JZF120:JZF131 KJB120:KJB131 KSX120:KSX131 LCT120:LCT131 LMP120:LMP131 LWL120:LWL131 MGH120:MGH131 MQD120:MQD131 MZZ120:MZZ131 NJV120:NJV131 NTR120:NTR131 ODN120:ODN131 ONJ120:ONJ131 OXF120:OXF131 PHB120:PHB131 PQX120:PQX131 QAT120:QAT131 QKP120:QKP131 QUL120:QUL131 REH120:REH131 ROD120:ROD131 RXZ120:RXZ131 SHV120:SHV131 SRR120:SRR131 TBN120:TBN131 TLJ120:TLJ131 TVF120:TVF131 UFB120:UFB131 UOX120:UOX131 UYT120:UYT131 VIP120:VIP131 VSL120:VSL131 WCH120:WCH131 WMD120:WMD131 WVZ120:WVZ131 TBN195:TBN209 JN9:JN16 TJ9:TJ16 ADF9:ADF16 ANB9:ANB16 AWX9:AWX16 BGT9:BGT16 BQP9:BQP16 CAL9:CAL16 CKH9:CKH16 CUD9:CUD16 DDZ9:DDZ16 DNV9:DNV16 DXR9:DXR16 EHN9:EHN16 ERJ9:ERJ16 FBF9:FBF16 FLB9:FLB16 FUX9:FUX16 GET9:GET16 GOP9:GOP16 GYL9:GYL16 HIH9:HIH16 HSD9:HSD16 IBZ9:IBZ16 ILV9:ILV16 IVR9:IVR16 JFN9:JFN16 JPJ9:JPJ16 JZF9:JZF16 KJB9:KJB16 KSX9:KSX16 LCT9:LCT16 LMP9:LMP16 LWL9:LWL16 MGH9:MGH16 MQD9:MQD16 MZZ9:MZZ16 NJV9:NJV16 NTR9:NTR16 ODN9:ODN16 ONJ9:ONJ16 OXF9:OXF16 PHB9:PHB16 PQX9:PQX16 QAT9:QAT16 QKP9:QKP16 QUL9:QUL16 REH9:REH16 ROD9:ROD16 RXZ9:RXZ16 SHV9:SHV16 SRR9:SRR16 TBN9:TBN16 TLJ9:TLJ16 TVF9:TVF16 UFB9:UFB16 UOX9:UOX16 UYT9:UYT16 VIP9:VIP16 VSL9:VSL16 WCH9:WCH16 WMD9:WMD16 WVZ9:WVZ16 TLJ195:TLJ209 JN54:JN72 TJ54:TJ72 ADF54:ADF72 ANB54:ANB72 AWX54:AWX72 BGT54:BGT72 BQP54:BQP72 CAL54:CAL72 CKH54:CKH72 CUD54:CUD72 DDZ54:DDZ72 DNV54:DNV72 DXR54:DXR72 EHN54:EHN72 ERJ54:ERJ72 FBF54:FBF72 FLB54:FLB72 FUX54:FUX72 GET54:GET72 GOP54:GOP72 GYL54:GYL72 HIH54:HIH72 HSD54:HSD72 IBZ54:IBZ72 ILV54:ILV72 IVR54:IVR72 JFN54:JFN72 JPJ54:JPJ72 JZF54:JZF72 KJB54:KJB72 KSX54:KSX72 LCT54:LCT72 LMP54:LMP72 LWL54:LWL72 MGH54:MGH72 MQD54:MQD72 MZZ54:MZZ72 NJV54:NJV72 NTR54:NTR72 ODN54:ODN72 ONJ54:ONJ72 OXF54:OXF72 PHB54:PHB72 PQX54:PQX72 QAT54:QAT72 QKP54:QKP72 QUL54:QUL72 REH54:REH72 ROD54:ROD72 RXZ54:RXZ72 SHV54:SHV72 SRR54:SRR72 TBN54:TBN72 TLJ54:TLJ72 TVF54:TVF72 UFB54:UFB72 UOX54:UOX72 UYT54:UYT72 VIP54:VIP72 VSL54:VSL72 WCH54:WCH72 WMD54:WMD72 WVZ54:WVZ72 TVF195:TVF209 JN86:JN113 TJ86:TJ113 ADF86:ADF113 ANB86:ANB113 AWX86:AWX113 BGT86:BGT113 BQP86:BQP113 CAL86:CAL113 CKH86:CKH113 CUD86:CUD113 DDZ86:DDZ113 DNV86:DNV113 DXR86:DXR113 EHN86:EHN113 ERJ86:ERJ113 FBF86:FBF113 FLB86:FLB113 FUX86:FUX113 GET86:GET113 GOP86:GOP113 GYL86:GYL113 HIH86:HIH113 HSD86:HSD113 IBZ86:IBZ113 ILV86:ILV113 IVR86:IVR113 JFN86:JFN113 JPJ86:JPJ113 JZF86:JZF113 KJB86:KJB113 KSX86:KSX113 LCT86:LCT113 LMP86:LMP113 LWL86:LWL113 MGH86:MGH113 MQD86:MQD113 MZZ86:MZZ113 NJV86:NJV113 NTR86:NTR113 ODN86:ODN113 ONJ86:ONJ113 OXF86:OXF113 PHB86:PHB113 PQX86:PQX113 QAT86:QAT113 QKP86:QKP113 QUL86:QUL113 REH86:REH113 ROD86:ROD113 RXZ86:RXZ113 SHV86:SHV113 SRR86:SRR113 TBN86:TBN113 TLJ86:TLJ113 TVF86:TVF113 UFB86:UFB113 UOX86:UOX113 UYT86:UYT113 VIP86:VIP113 VSL86:VSL113 WCH86:WCH113 WMD86:WMD113 WVZ86:WVZ113 UFB195:UFB209 JN264:JN285 TJ264:TJ285 ADF264:ADF285 ANB264:ANB285 AWX264:AWX285 BGT264:BGT285 BQP264:BQP285 CAL264:CAL285 CKH264:CKH285 CUD264:CUD285 DDZ264:DDZ285 DNV264:DNV285 DXR264:DXR285 EHN264:EHN285 ERJ264:ERJ285 FBF264:FBF285 FLB264:FLB285 FUX264:FUX285 GET264:GET285 GOP264:GOP285 GYL264:GYL285 HIH264:HIH285 HSD264:HSD285 IBZ264:IBZ285 ILV264:ILV285 IVR264:IVR285 JFN264:JFN285 JPJ264:JPJ285 JZF264:JZF285 KJB264:KJB285 KSX264:KSX285 LCT264:LCT285 LMP264:LMP285 LWL264:LWL285 MGH264:MGH285 MQD264:MQD285 MZZ264:MZZ285 NJV264:NJV285 NTR264:NTR285 ODN264:ODN285 ONJ264:ONJ285 OXF264:OXF285 PHB264:PHB285 PQX264:PQX285 QAT264:QAT285 QKP264:QKP285 QUL264:QUL285 REH264:REH285 ROD264:ROD285 RXZ264:RXZ285 SHV264:SHV285 SRR264:SRR285 TBN264:TBN285 TLJ264:TLJ285 TVF264:TVF285 UFB264:UFB285 UOX264:UOX285 UYT264:UYT285 VIP264:VIP285 VSL264:VSL285 WCH264:WCH285 WMD264:WMD285 WVZ264:WVZ285 UOX195:UOX209 JN255:JN261 TJ255:TJ261 ADF255:ADF261 ANB255:ANB261 AWX255:AWX261 BGT255:BGT261 BQP255:BQP261 CAL255:CAL261 CKH255:CKH261 CUD255:CUD261 DDZ255:DDZ261 DNV255:DNV261 DXR255:DXR261 EHN255:EHN261 ERJ255:ERJ261 FBF255:FBF261 FLB255:FLB261 FUX255:FUX261 GET255:GET261 GOP255:GOP261 GYL255:GYL261 HIH255:HIH261 HSD255:HSD261 IBZ255:IBZ261 ILV255:ILV261 IVR255:IVR261 JFN255:JFN261 JPJ255:JPJ261 JZF255:JZF261 KJB255:KJB261 KSX255:KSX261 LCT255:LCT261 LMP255:LMP261 LWL255:LWL261 MGH255:MGH261 MQD255:MQD261 MZZ255:MZZ261 NJV255:NJV261 NTR255:NTR261 ODN255:ODN261 ONJ255:ONJ261 OXF255:OXF261 PHB255:PHB261 PQX255:PQX261 QAT255:QAT261 QKP255:QKP261 QUL255:QUL261 REH255:REH261 ROD255:ROD261 RXZ255:RXZ261 SHV255:SHV261 SRR255:SRR261 TBN255:TBN261 TLJ255:TLJ261 TVF255:TVF261 UFB255:UFB261 UOX255:UOX261 UYT255:UYT261 VIP255:VIP261 VSL255:VSL261 WCH255:WCH261 WMD255:WMD261 WVZ255:WVZ261 UYT195:UYT209 JN217:JN224 TJ217:TJ224 ADF217:ADF224 ANB217:ANB224 AWX217:AWX224 BGT217:BGT224 BQP217:BQP224 CAL217:CAL224 CKH217:CKH224 CUD217:CUD224 DDZ217:DDZ224 DNV217:DNV224 DXR217:DXR224 EHN217:EHN224 ERJ217:ERJ224 FBF217:FBF224 FLB217:FLB224 FUX217:FUX224 GET217:GET224 GOP217:GOP224 GYL217:GYL224 HIH217:HIH224 HSD217:HSD224 IBZ217:IBZ224 ILV217:ILV224 IVR217:IVR224 JFN217:JFN224 JPJ217:JPJ224 JZF217:JZF224 KJB217:KJB224 KSX217:KSX224 LCT217:LCT224 LMP217:LMP224 LWL217:LWL224 MGH217:MGH224 MQD217:MQD224 MZZ217:MZZ224 NJV217:NJV224 NTR217:NTR224 ODN217:ODN224 ONJ217:ONJ224 OXF217:OXF224 PHB217:PHB224 PQX217:PQX224 QAT217:QAT224 QKP217:QKP224 QUL217:QUL224 REH217:REH224 ROD217:ROD224 RXZ217:RXZ224 SHV217:SHV224 SRR217:SRR224 TBN217:TBN224 TLJ217:TLJ224 TVF217:TVF224 UFB217:UFB224 UOX217:UOX224 UYT217:UYT224 VIP217:VIP224 VSL217:VSL224 WCH217:WCH224 WMD217:WMD224 WVZ217:WVZ224 VIP195:VIP209 JN288:JN292 TJ288:TJ292 ADF288:ADF292 ANB288:ANB292 AWX288:AWX292 BGT288:BGT292 BQP288:BQP292 CAL288:CAL292 CKH288:CKH292 CUD288:CUD292 DDZ288:DDZ292 DNV288:DNV292 DXR288:DXR292 EHN288:EHN292 ERJ288:ERJ292 FBF288:FBF292 FLB288:FLB292 FUX288:FUX292 GET288:GET292 GOP288:GOP292 GYL288:GYL292 HIH288:HIH292 HSD288:HSD292 IBZ288:IBZ292 ILV288:ILV292 IVR288:IVR292 JFN288:JFN292 JPJ288:JPJ292 JZF288:JZF292 KJB288:KJB292 KSX288:KSX292 LCT288:LCT292 LMP288:LMP292 LWL288:LWL292 MGH288:MGH292 MQD288:MQD292 MZZ288:MZZ292 NJV288:NJV292 NTR288:NTR292 ODN288:ODN292 ONJ288:ONJ292 OXF288:OXF292 PHB288:PHB292 PQX288:PQX292 QAT288:QAT292 QKP288:QKP292 QUL288:QUL292 REH288:REH292 ROD288:ROD292 RXZ288:RXZ292 SHV288:SHV292 SRR288:SRR292 TBN288:TBN292 TLJ288:TLJ292 TVF288:TVF292 UFB288:UFB292 UOX288:UOX292 UYT288:UYT292 VIP288:VIP292 VSL288:VSL292 WCH288:WCH292 WMD288:WMD292 WVZ288:WVZ292 VSL195:VSL209 JN295:JN297 TJ295:TJ297 ADF295:ADF297 ANB295:ANB297 AWX295:AWX297 BGT295:BGT297 BQP295:BQP297 CAL295:CAL297 CKH295:CKH297 CUD295:CUD297 DDZ295:DDZ297 DNV295:DNV297 DXR295:DXR297 EHN295:EHN297 ERJ295:ERJ297 FBF295:FBF297 FLB295:FLB297 FUX295:FUX297 GET295:GET297 GOP295:GOP297 GYL295:GYL297 HIH295:HIH297 HSD295:HSD297 IBZ295:IBZ297 ILV295:ILV297 IVR295:IVR297 JFN295:JFN297 JPJ295:JPJ297 JZF295:JZF297 KJB295:KJB297 KSX295:KSX297 LCT295:LCT297 LMP295:LMP297 LWL295:LWL297 MGH295:MGH297 MQD295:MQD297 MZZ295:MZZ297 NJV295:NJV297 NTR295:NTR297 ODN295:ODN297 ONJ295:ONJ297 OXF295:OXF297 PHB295:PHB297 PQX295:PQX297 QAT295:QAT297 QKP295:QKP297 QUL295:QUL297 REH295:REH297 ROD295:ROD297 RXZ295:RXZ297 SHV295:SHV297 SRR295:SRR297 TBN295:TBN297 TLJ295:TLJ297 TVF295:TVF297 UFB295:UFB297 UOX295:UOX297 UYT295:UYT297 VIP295:VIP297 VSL295:VSL297 WCH295:WCH297 WMD295:WMD297 WVZ295:WVZ297 WCH195:WCH209 JN226:JN236 TJ226:TJ236 ADF226:ADF236 ANB226:ANB236 AWX226:AWX236 BGT226:BGT236 BQP226:BQP236 CAL226:CAL236 CKH226:CKH236 CUD226:CUD236 DDZ226:DDZ236 DNV226:DNV236 DXR226:DXR236 EHN226:EHN236 ERJ226:ERJ236 FBF226:FBF236 FLB226:FLB236 FUX226:FUX236 GET226:GET236 GOP226:GOP236 GYL226:GYL236 HIH226:HIH236 HSD226:HSD236 IBZ226:IBZ236 ILV226:ILV236 IVR226:IVR236 JFN226:JFN236 JPJ226:JPJ236 JZF226:JZF236 KJB226:KJB236 KSX226:KSX236 LCT226:LCT236 LMP226:LMP236 LWL226:LWL236 MGH226:MGH236 MQD226:MQD236 MZZ226:MZZ236 NJV226:NJV236 NTR226:NTR236 ODN226:ODN236 ONJ226:ONJ236 OXF226:OXF236 PHB226:PHB236 PQX226:PQX236 QAT226:QAT236 QKP226:QKP236 QUL226:QUL236 REH226:REH236 ROD226:ROD236 RXZ226:RXZ236 SHV226:SHV236 SRR226:SRR236 TBN226:TBN236 TLJ226:TLJ236 TVF226:TVF236 UFB226:UFB236 UOX226:UOX236 UYT226:UYT236 VIP226:VIP236 VSL226:VSL236 WCH226:WCH236 WMD226:WMD236 WVZ226:WVZ236 WVZ195:WVZ209 JN301:JN323 TJ301:TJ323 ADF301:ADF323 ANB301:ANB323 AWX301:AWX323 BGT301:BGT323 BQP301:BQP323 CAL301:CAL323 CKH301:CKH323 CUD301:CUD323 DDZ301:DDZ323 DNV301:DNV323 DXR301:DXR323 EHN301:EHN323 ERJ301:ERJ323 FBF301:FBF323 FLB301:FLB323 FUX301:FUX323 GET301:GET323 GOP301:GOP323 GYL301:GYL323 HIH301:HIH323 HSD301:HSD323 IBZ301:IBZ323 ILV301:ILV323 IVR301:IVR323 JFN301:JFN323 JPJ301:JPJ323 JZF301:JZF323 KJB301:KJB323 KSX301:KSX323 LCT301:LCT323 LMP301:LMP323 LWL301:LWL323 MGH301:MGH323 MQD301:MQD323 MZZ301:MZZ323 NJV301:NJV323 NTR301:NTR323 ODN301:ODN323 ONJ301:ONJ323 OXF301:OXF323 PHB301:PHB323 PQX301:PQX323 QAT301:QAT323 QKP301:QKP323 QUL301:QUL323 REH301:REH323 ROD301:ROD323 RXZ301:RXZ323 SHV301:SHV323 SRR301:SRR323 TBN301:TBN323 TLJ301:TLJ323 TVF301:TVF323 UFB301:UFB323 UOX301:UOX323 UYT301:UYT323 VIP301:VIP323 VSL301:VSL323 WCH301:WCH323 WMD301:WMD323 WVZ301:WVZ323 WMD195:WMD209 JN195:JN209 TJ195:TJ209 ADF195:ADF209 ANB195:ANB209 AWX195:AWX209 BGT195:BGT209 BQP195:BQP209 CAL195:CAL209 CKH195:CKH209 CUD195:CUD209 DDZ195:DDZ209 DNV195:DNV209 DXR195:DXR209 EHN195:EHN209 ERJ195:ERJ209 FBF195:FBF209 FLB195:FLB209 FUX195:FUX209 GET195:GET209 GOP195:GOP209 GYL195:GYL209 HIH195:HIH209 HSD195:HSD209 IBZ195:IBZ209 ILV195:ILV209 IVR195:IVR209 JFN195:JFN209 JPJ195:JPJ209 JZF195:JZF209 KJB195:KJB209 KSX195:KSX209 LCT195:LCT209 LMP195:LMP209 LWL195:LWL209 MGH195:MGH209 MQD195:MQD209 MZZ195:MZZ209 NJV195:NJV209 NTR195:NTR209 ODN195:ODN209 ONJ195:ONJ209 OXF195:OXF209 PHB195:PHB209 N278:N285 N75:N79 N82:N83 N116 N189:N191 N18:N28 N144:N164 N168:N183 N120:N131 N9:N16 N54:N72 N86:N113 N305:N323 N255:N261 N217:N224 N288:N292 N295:N297 N226:N236 N195:N209 N301:N303 N264:N276 N46:N51">
      <formula1>0</formula1>
    </dataValidation>
    <dataValidation type="custom" operator="greaterThanOrEqual" allowBlank="1" showInputMessage="1" showErrorMessage="1" sqref="N136">
      <formula1>1</formula1>
    </dataValidation>
  </dataValidations>
  <pageMargins left="0.7" right="0.7" top="0.75" bottom="0.75" header="0.3" footer="0.3"/>
  <pageSetup scale="35" fitToHeight="0" orientation="landscape" r:id="rId1"/>
  <headerFooter>
    <oddHeader>&amp;L&amp;"Arial,Negrita"
Fecha de evaluación:&amp;"Arial,Normal" 11 de noviembre de 2016&amp;C&amp;"Arial,Negrita"INFORME PRESENTADO A LA CONTRALORIA GENERAL DE LA REPUBLICA
SEGUIMIENTO PLANES DE MEJORAMIENTO
FORMULARIO No. 14.1</oddHeader>
    <oddFooter>&amp;L&amp;"Arial,Negrita"Elaboró:&amp;"Arial,Normal" Oficina de Control Interno</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BD PM CONTRALORÍA</vt:lpstr>
      <vt:lpstr>'BD PM CONTRALORÍA'!Área_de_impresión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e Institucional.</dc:title>
  <dc:creator>Oficina de Control Interno</dc:creator>
  <cp:keywords>Reservado por la Oficina de Control Interno.</cp:keywords>
  <cp:lastModifiedBy>Sorel Velasquez Quintero</cp:lastModifiedBy>
  <cp:lastPrinted>2017-01-10T14:31:00Z</cp:lastPrinted>
  <dcterms:created xsi:type="dcterms:W3CDTF">2003-11-14T08:59:56Z</dcterms:created>
  <dcterms:modified xsi:type="dcterms:W3CDTF">2017-10-04T13:35:58Z</dcterms:modified>
</cp:coreProperties>
</file>